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голосованию'!$A$1:$H$110</definedName>
  </definedNames>
  <calcPr fullCalcOnLoad="1"/>
</workbook>
</file>

<file path=xl/sharedStrings.xml><?xml version="1.0" encoding="utf-8"?>
<sst xmlns="http://schemas.openxmlformats.org/spreadsheetml/2006/main" count="140" uniqueCount="97">
  <si>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</si>
  <si>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</si>
  <si>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</si>
  <si>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</si>
  <si>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</si>
  <si>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</si>
  <si>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</si>
  <si>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</si>
  <si>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</si>
  <si>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</si>
  <si>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</si>
  <si>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</si>
  <si>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</si>
  <si>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</si>
  <si>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</si>
  <si>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</si>
  <si>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</si>
  <si>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</si>
  <si>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</si>
  <si>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</si>
  <si>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</si>
  <si>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</si>
  <si>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</si>
  <si>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</si>
  <si>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Дератизация</t>
  </si>
  <si>
    <t>12 раз в год</t>
  </si>
  <si>
    <t>Дезинсекция</t>
  </si>
  <si>
    <t>6 раз в год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</si>
  <si>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</si>
  <si>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</si>
  <si>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</si>
  <si>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</si>
  <si>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</si>
  <si>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</si>
  <si>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</si>
  <si>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</si>
  <si>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</si>
  <si>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</si>
  <si>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ревизия ВРУ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</si>
  <si>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</si>
  <si>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</si>
  <si>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</si>
  <si>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отключение системы отопления</t>
  </si>
  <si>
    <t>замена трансформатора тока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</si>
  <si>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</si>
  <si>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</si>
  <si>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</si>
  <si>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</si>
  <si>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</si>
  <si>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</si>
  <si>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</si>
  <si>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</si>
  <si>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</si>
  <si>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</si>
  <si>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подвального освещения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</si>
  <si>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</si>
  <si>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</si>
  <si>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</si>
  <si>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</si>
  <si>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</si>
  <si>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электрическими плитами )</t>
  </si>
  <si>
    <t>ревизия ШР, ЩЭ</t>
  </si>
  <si>
    <t>ремонт кровли</t>
  </si>
  <si>
    <t>ремонт кровли на козырьках подъездов</t>
  </si>
  <si>
    <t>ремонт отмостки</t>
  </si>
  <si>
    <t>установка и смена запорной арматуры на отоплении</t>
  </si>
  <si>
    <t>установка запорной арматуры на водоснабжении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</si>
  <si>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</si>
  <si>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</si>
  <si>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</si>
  <si>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</si>
  <si>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</si>
  <si>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</si>
  <si>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</si>
  <si>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</si>
  <si>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смена бойлера трубчатого на пластинчатый (ЗАО "Энергоэффект")</t>
  </si>
  <si>
    <t>ревизия задвижек  ХВС (диам.50мм-2 шт.)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</si>
  <si>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</si>
  <si>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</si>
  <si>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</si>
  <si>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</si>
  <si>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</si>
  <si>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</si>
  <si>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ВСЕГО:</t>
  </si>
  <si>
    <t>Погашение задолженности прошлых периодов</t>
  </si>
  <si>
    <t>по состоянию на 1.05.2012г.</t>
  </si>
  <si>
    <t>ревизия задвижек отопления (диам. 50мм-5 шт.)</t>
  </si>
  <si>
    <t>2013-2014 гг.</t>
  </si>
  <si>
    <t>(стоимость услуг увеличена на 7% в соответствии с уровнем инфляции 2012г.)</t>
  </si>
  <si>
    <t>по адресу: ул.Ленинского Комсомола, д.1(S общ.=575,5 м2)</t>
  </si>
  <si>
    <t>подключение системы отопления с регулировкой</t>
  </si>
  <si>
    <t>электроизмерения (замеры сопротивления изоляции)</t>
  </si>
  <si>
    <t>1 раз в 3 года</t>
  </si>
  <si>
    <t>Сбор, вывоз и утилизация ТБО, руб/м2</t>
  </si>
  <si>
    <t>демонтаж шарового крана на эл.узле (д.25 мм - 1 шт.)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</si>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</sst>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left" vertical="center" wrapText="1"/>
    </xf>
    <xf numFmtId="0" fontId="18" fillId="25" borderId="18" xfId="0" applyFont="1" applyFill="1" applyBorder="1" applyAlignment="1">
      <alignment horizontal="center" vertical="center" wrapText="1"/>
    </xf>
    <xf numFmtId="2" fontId="18" fillId="25" borderId="18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2" fontId="24" fillId="0" borderId="16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2" fontId="18" fillId="0" borderId="29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left" vertical="center" wrapText="1"/>
    </xf>
    <xf numFmtId="2" fontId="24" fillId="0" borderId="2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8" fillId="0" borderId="30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18" fillId="27" borderId="19" xfId="0" applyFont="1" applyFill="1" applyBorder="1" applyAlignment="1">
      <alignment horizontal="left" vertical="center" wrapText="1"/>
    </xf>
    <xf numFmtId="0" fontId="18" fillId="27" borderId="18" xfId="0" applyFont="1" applyFill="1" applyBorder="1" applyAlignment="1">
      <alignment horizontal="center" vertical="center" wrapText="1"/>
    </xf>
    <xf numFmtId="2" fontId="18" fillId="27" borderId="16" xfId="0" applyNumberFormat="1" applyFont="1" applyFill="1" applyBorder="1" applyAlignment="1">
      <alignment horizontal="center" vertical="center" wrapText="1"/>
    </xf>
    <xf numFmtId="2" fontId="18" fillId="27" borderId="31" xfId="0" applyNumberFormat="1" applyFont="1" applyFill="1" applyBorder="1" applyAlignment="1">
      <alignment horizontal="center" vertical="center" wrapText="1"/>
    </xf>
    <xf numFmtId="2" fontId="18" fillId="27" borderId="32" xfId="0" applyNumberFormat="1" applyFont="1" applyFill="1" applyBorder="1" applyAlignment="1">
      <alignment horizontal="center" vertical="center" wrapText="1"/>
    </xf>
    <xf numFmtId="2" fontId="18" fillId="27" borderId="18" xfId="0" applyNumberFormat="1" applyFont="1" applyFill="1" applyBorder="1" applyAlignment="1">
      <alignment horizontal="center" vertical="center" wrapText="1"/>
    </xf>
    <xf numFmtId="0" fontId="18" fillId="27" borderId="0" xfId="0" applyFont="1" applyFill="1" applyAlignment="1">
      <alignment horizontal="center" vertical="center" wrapText="1"/>
    </xf>
    <xf numFmtId="2" fontId="18" fillId="27" borderId="0" xfId="0" applyNumberFormat="1" applyFont="1" applyFill="1" applyAlignment="1">
      <alignment horizontal="center" vertical="center" wrapText="1"/>
    </xf>
    <xf numFmtId="0" fontId="22" fillId="27" borderId="0" xfId="0" applyFont="1" applyFill="1" applyAlignment="1">
      <alignment horizontal="center" vertical="center" wrapText="1"/>
    </xf>
    <xf numFmtId="2" fontId="18" fillId="27" borderId="33" xfId="0" applyNumberFormat="1" applyFont="1" applyFill="1" applyBorder="1" applyAlignment="1">
      <alignment horizontal="center" vertical="center" wrapText="1"/>
    </xf>
    <xf numFmtId="2" fontId="24" fillId="27" borderId="31" xfId="0" applyNumberFormat="1" applyFont="1" applyFill="1" applyBorder="1" applyAlignment="1">
      <alignment horizontal="center" vertical="center" wrapText="1"/>
    </xf>
    <xf numFmtId="2" fontId="24" fillId="27" borderId="16" xfId="0" applyNumberFormat="1" applyFont="1" applyFill="1" applyBorder="1" applyAlignment="1">
      <alignment horizontal="center" vertical="center" wrapText="1"/>
    </xf>
    <xf numFmtId="2" fontId="24" fillId="27" borderId="33" xfId="0" applyNumberFormat="1" applyFont="1" applyFill="1" applyBorder="1" applyAlignment="1">
      <alignment horizontal="center" vertical="center" wrapText="1"/>
    </xf>
    <xf numFmtId="2" fontId="18" fillId="27" borderId="34" xfId="0" applyNumberFormat="1" applyFont="1" applyFill="1" applyBorder="1" applyAlignment="1">
      <alignment horizontal="center" vertical="center" wrapText="1"/>
    </xf>
    <xf numFmtId="2" fontId="18" fillId="27" borderId="20" xfId="0" applyNumberFormat="1" applyFont="1" applyFill="1" applyBorder="1" applyAlignment="1">
      <alignment horizontal="center" vertical="center" wrapText="1"/>
    </xf>
    <xf numFmtId="2" fontId="18" fillId="27" borderId="35" xfId="0" applyNumberFormat="1" applyFont="1" applyFill="1" applyBorder="1" applyAlignment="1">
      <alignment horizontal="center" vertical="center" wrapText="1"/>
    </xf>
    <xf numFmtId="2" fontId="0" fillId="27" borderId="32" xfId="0" applyNumberFormat="1" applyFont="1" applyFill="1" applyBorder="1" applyAlignment="1">
      <alignment horizontal="center" vertical="center" wrapText="1"/>
    </xf>
    <xf numFmtId="2" fontId="0" fillId="27" borderId="18" xfId="0" applyNumberFormat="1" applyFont="1" applyFill="1" applyBorder="1" applyAlignment="1">
      <alignment horizontal="center" vertical="center" wrapText="1"/>
    </xf>
    <xf numFmtId="2" fontId="0" fillId="27" borderId="34" xfId="0" applyNumberFormat="1" applyFont="1" applyFill="1" applyBorder="1" applyAlignment="1">
      <alignment horizontal="center" vertical="center" wrapText="1"/>
    </xf>
    <xf numFmtId="2" fontId="0" fillId="27" borderId="16" xfId="0" applyNumberFormat="1" applyFont="1" applyFill="1" applyBorder="1" applyAlignment="1">
      <alignment horizontal="center" vertical="center" wrapText="1"/>
    </xf>
    <xf numFmtId="2" fontId="18" fillId="27" borderId="36" xfId="0" applyNumberFormat="1" applyFont="1" applyFill="1" applyBorder="1" applyAlignment="1">
      <alignment horizontal="center" vertical="center" wrapText="1"/>
    </xf>
    <xf numFmtId="2" fontId="24" fillId="27" borderId="20" xfId="0" applyNumberFormat="1" applyFont="1" applyFill="1" applyBorder="1" applyAlignment="1">
      <alignment horizontal="center" vertical="center" wrapText="1"/>
    </xf>
    <xf numFmtId="2" fontId="24" fillId="27" borderId="36" xfId="0" applyNumberFormat="1" applyFont="1" applyFill="1" applyBorder="1" applyAlignment="1">
      <alignment horizontal="center" vertical="center" wrapText="1"/>
    </xf>
    <xf numFmtId="2" fontId="24" fillId="27" borderId="18" xfId="0" applyNumberFormat="1" applyFont="1" applyFill="1" applyBorder="1" applyAlignment="1">
      <alignment horizontal="center" vertical="center" wrapText="1"/>
    </xf>
    <xf numFmtId="2" fontId="24" fillId="27" borderId="34" xfId="0" applyNumberFormat="1" applyFont="1" applyFill="1" applyBorder="1" applyAlignment="1">
      <alignment horizontal="center" vertical="center" wrapText="1"/>
    </xf>
    <xf numFmtId="2" fontId="19" fillId="27" borderId="25" xfId="0" applyNumberFormat="1" applyFont="1" applyFill="1" applyBorder="1" applyAlignment="1">
      <alignment horizontal="center"/>
    </xf>
    <xf numFmtId="0" fontId="18" fillId="27" borderId="37" xfId="0" applyFont="1" applyFill="1" applyBorder="1" applyAlignment="1">
      <alignment horizontal="center" vertical="center"/>
    </xf>
    <xf numFmtId="0" fontId="18" fillId="27" borderId="25" xfId="0" applyFont="1" applyFill="1" applyBorder="1" applyAlignment="1">
      <alignment horizontal="center" vertical="center"/>
    </xf>
    <xf numFmtId="0" fontId="18" fillId="27" borderId="38" xfId="0" applyFont="1" applyFill="1" applyBorder="1" applyAlignment="1">
      <alignment horizontal="center" vertical="center"/>
    </xf>
    <xf numFmtId="0" fontId="0" fillId="27" borderId="0" xfId="0" applyFill="1" applyAlignment="1">
      <alignment horizontal="center" vertical="center"/>
    </xf>
    <xf numFmtId="2" fontId="18" fillId="27" borderId="14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9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="75" zoomScaleNormal="75" zoomScalePageLayoutView="0" workbookViewId="0" topLeftCell="A1">
      <selection activeCell="A1" sqref="A1:H10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34" hidden="1" customWidth="1"/>
    <col min="7" max="7" width="13.875" style="1" customWidth="1"/>
    <col min="8" max="8" width="20.875" style="34" customWidth="1"/>
    <col min="9" max="9" width="20.75390625" style="1" customWidth="1"/>
    <col min="10" max="10" width="15.375" style="1" hidden="1" customWidth="1"/>
    <col min="11" max="11" width="15.375" style="67" hidden="1" customWidth="1"/>
    <col min="12" max="14" width="15.375" style="1" customWidth="1"/>
    <col min="15" max="16384" width="9.125" style="1" customWidth="1"/>
  </cols>
  <sheetData>
    <row r="1" spans="1:8" ht="16.5" customHeight="1">
      <c r="A1" s="118" t="s">
        <v>0</v>
      </c>
      <c r="B1" s="119"/>
      <c r="C1" s="119"/>
      <c r="D1" s="119"/>
      <c r="E1" s="119"/>
      <c r="F1" s="119"/>
      <c r="G1" s="119"/>
      <c r="H1" s="119"/>
    </row>
    <row r="2" spans="2:8" ht="12.75" customHeight="1">
      <c r="B2" s="120" t="s">
        <v>1</v>
      </c>
      <c r="C2" s="120"/>
      <c r="D2" s="120"/>
      <c r="E2" s="120"/>
      <c r="F2" s="120"/>
      <c r="G2" s="119"/>
      <c r="H2" s="119"/>
    </row>
    <row r="3" spans="1:8" ht="18" customHeight="1">
      <c r="A3" s="74" t="s">
        <v>87</v>
      </c>
      <c r="B3" s="120" t="s">
        <v>2</v>
      </c>
      <c r="C3" s="120"/>
      <c r="D3" s="120"/>
      <c r="E3" s="120"/>
      <c r="F3" s="120"/>
      <c r="G3" s="119"/>
      <c r="H3" s="119"/>
    </row>
    <row r="4" spans="2:8" ht="14.25" customHeight="1">
      <c r="B4" s="120" t="s">
        <v>34</v>
      </c>
      <c r="C4" s="120"/>
      <c r="D4" s="120"/>
      <c r="E4" s="120"/>
      <c r="F4" s="120"/>
      <c r="G4" s="119"/>
      <c r="H4" s="119"/>
    </row>
    <row r="5" spans="1:11" ht="33" customHeight="1">
      <c r="A5" s="123" t="s">
        <v>88</v>
      </c>
      <c r="B5" s="124"/>
      <c r="C5" s="124"/>
      <c r="D5" s="124"/>
      <c r="E5" s="124"/>
      <c r="F5" s="124"/>
      <c r="G5" s="124"/>
      <c r="H5" s="124"/>
      <c r="K5" s="1"/>
    </row>
    <row r="6" spans="1:11" s="2" customFormat="1" ht="22.5" customHeight="1">
      <c r="A6" s="121" t="s">
        <v>3</v>
      </c>
      <c r="B6" s="121"/>
      <c r="C6" s="121"/>
      <c r="D6" s="121"/>
      <c r="E6" s="122"/>
      <c r="F6" s="122"/>
      <c r="G6" s="122"/>
      <c r="H6" s="122"/>
      <c r="K6" s="68"/>
    </row>
    <row r="7" spans="1:8" s="3" customFormat="1" ht="18.75" customHeight="1">
      <c r="A7" s="121" t="s">
        <v>89</v>
      </c>
      <c r="B7" s="121"/>
      <c r="C7" s="121"/>
      <c r="D7" s="121"/>
      <c r="E7" s="122"/>
      <c r="F7" s="122"/>
      <c r="G7" s="122"/>
      <c r="H7" s="122"/>
    </row>
    <row r="8" spans="1:8" s="4" customFormat="1" ht="17.25" customHeight="1">
      <c r="A8" s="109" t="s">
        <v>60</v>
      </c>
      <c r="B8" s="109"/>
      <c r="C8" s="109"/>
      <c r="D8" s="109"/>
      <c r="E8" s="110"/>
      <c r="F8" s="110"/>
      <c r="G8" s="110"/>
      <c r="H8" s="110"/>
    </row>
    <row r="9" spans="1:8" s="3" customFormat="1" ht="30" customHeight="1" thickBot="1">
      <c r="A9" s="111" t="s">
        <v>74</v>
      </c>
      <c r="B9" s="111"/>
      <c r="C9" s="111"/>
      <c r="D9" s="111"/>
      <c r="E9" s="112"/>
      <c r="F9" s="112"/>
      <c r="G9" s="112"/>
      <c r="H9" s="112"/>
    </row>
    <row r="10" spans="1:11" s="9" customFormat="1" ht="139.5" customHeight="1" thickBot="1">
      <c r="A10" s="5" t="s">
        <v>4</v>
      </c>
      <c r="B10" s="6" t="s">
        <v>5</v>
      </c>
      <c r="C10" s="7" t="s">
        <v>6</v>
      </c>
      <c r="D10" s="7" t="s">
        <v>35</v>
      </c>
      <c r="E10" s="7" t="s">
        <v>6</v>
      </c>
      <c r="F10" s="8" t="s">
        <v>7</v>
      </c>
      <c r="G10" s="7" t="s">
        <v>6</v>
      </c>
      <c r="H10" s="8" t="s">
        <v>7</v>
      </c>
      <c r="K10" s="47"/>
    </row>
    <row r="11" spans="1:11" s="13" customFormat="1" ht="12.75">
      <c r="A11" s="10">
        <v>1</v>
      </c>
      <c r="B11" s="11">
        <v>2</v>
      </c>
      <c r="C11" s="11">
        <v>3</v>
      </c>
      <c r="D11" s="36"/>
      <c r="E11" s="11">
        <v>3</v>
      </c>
      <c r="F11" s="12">
        <v>4</v>
      </c>
      <c r="G11" s="37">
        <v>3</v>
      </c>
      <c r="H11" s="40">
        <v>4</v>
      </c>
      <c r="K11" s="69"/>
    </row>
    <row r="12" spans="1:11" s="13" customFormat="1" ht="49.5" customHeight="1">
      <c r="A12" s="113" t="s">
        <v>8</v>
      </c>
      <c r="B12" s="114"/>
      <c r="C12" s="114"/>
      <c r="D12" s="114"/>
      <c r="E12" s="114"/>
      <c r="F12" s="114"/>
      <c r="G12" s="115"/>
      <c r="H12" s="116"/>
      <c r="K12" s="69"/>
    </row>
    <row r="13" spans="1:11" s="9" customFormat="1" ht="15">
      <c r="A13" s="15" t="s">
        <v>9</v>
      </c>
      <c r="B13" s="19" t="s">
        <v>10</v>
      </c>
      <c r="C13" s="14">
        <f>F13*12</f>
        <v>0</v>
      </c>
      <c r="D13" s="81">
        <f>G13*I13</f>
        <v>16574.399999999998</v>
      </c>
      <c r="E13" s="80">
        <f>H13*12</f>
        <v>28.799999999999997</v>
      </c>
      <c r="F13" s="87"/>
      <c r="G13" s="80">
        <f>H13*12</f>
        <v>28.799999999999997</v>
      </c>
      <c r="H13" s="80">
        <v>2.4</v>
      </c>
      <c r="I13" s="9">
        <v>575.5</v>
      </c>
      <c r="J13" s="9">
        <v>1.07</v>
      </c>
      <c r="K13" s="47">
        <v>2.2363</v>
      </c>
    </row>
    <row r="14" spans="1:11" s="9" customFormat="1" ht="30" hidden="1">
      <c r="A14" s="15" t="s">
        <v>11</v>
      </c>
      <c r="B14" s="16" t="s">
        <v>12</v>
      </c>
      <c r="C14" s="14">
        <f>F14*12</f>
        <v>0</v>
      </c>
      <c r="D14" s="81">
        <f>G14*I14</f>
        <v>0</v>
      </c>
      <c r="E14" s="80">
        <f>H14*12</f>
        <v>0</v>
      </c>
      <c r="F14" s="87"/>
      <c r="G14" s="80">
        <f>H14*12</f>
        <v>0</v>
      </c>
      <c r="H14" s="80"/>
      <c r="I14" s="9">
        <v>575.5</v>
      </c>
      <c r="K14" s="47"/>
    </row>
    <row r="15" spans="1:11" s="9" customFormat="1" ht="15" hidden="1">
      <c r="A15" s="48" t="s">
        <v>67</v>
      </c>
      <c r="B15" s="49" t="s">
        <v>12</v>
      </c>
      <c r="C15" s="14"/>
      <c r="D15" s="81"/>
      <c r="E15" s="80"/>
      <c r="F15" s="87"/>
      <c r="G15" s="80"/>
      <c r="H15" s="80"/>
      <c r="I15" s="9">
        <v>575.5</v>
      </c>
      <c r="K15" s="47"/>
    </row>
    <row r="16" spans="1:11" s="9" customFormat="1" ht="15" hidden="1">
      <c r="A16" s="48" t="s">
        <v>68</v>
      </c>
      <c r="B16" s="49" t="s">
        <v>12</v>
      </c>
      <c r="C16" s="14"/>
      <c r="D16" s="81"/>
      <c r="E16" s="80"/>
      <c r="F16" s="87"/>
      <c r="G16" s="80"/>
      <c r="H16" s="80"/>
      <c r="I16" s="9">
        <v>575.5</v>
      </c>
      <c r="K16" s="47"/>
    </row>
    <row r="17" spans="1:11" s="9" customFormat="1" ht="15" hidden="1">
      <c r="A17" s="48" t="s">
        <v>69</v>
      </c>
      <c r="B17" s="49" t="s">
        <v>12</v>
      </c>
      <c r="C17" s="14"/>
      <c r="D17" s="81"/>
      <c r="E17" s="80"/>
      <c r="F17" s="87"/>
      <c r="G17" s="80"/>
      <c r="H17" s="80"/>
      <c r="I17" s="9">
        <v>575.5</v>
      </c>
      <c r="K17" s="47"/>
    </row>
    <row r="18" spans="1:11" s="9" customFormat="1" ht="25.5" hidden="1">
      <c r="A18" s="48" t="s">
        <v>70</v>
      </c>
      <c r="B18" s="49" t="s">
        <v>13</v>
      </c>
      <c r="C18" s="14"/>
      <c r="D18" s="81"/>
      <c r="E18" s="80"/>
      <c r="F18" s="87"/>
      <c r="G18" s="80"/>
      <c r="H18" s="80"/>
      <c r="I18" s="9">
        <v>575.5</v>
      </c>
      <c r="K18" s="47"/>
    </row>
    <row r="19" spans="1:11" s="9" customFormat="1" ht="15" hidden="1">
      <c r="A19" s="48" t="s">
        <v>71</v>
      </c>
      <c r="B19" s="49" t="s">
        <v>12</v>
      </c>
      <c r="C19" s="14"/>
      <c r="D19" s="81"/>
      <c r="E19" s="80"/>
      <c r="F19" s="87"/>
      <c r="G19" s="80"/>
      <c r="H19" s="80"/>
      <c r="I19" s="9">
        <v>575.5</v>
      </c>
      <c r="K19" s="47"/>
    </row>
    <row r="20" spans="1:11" s="9" customFormat="1" ht="26.25" hidden="1" thickBot="1">
      <c r="A20" s="50" t="s">
        <v>72</v>
      </c>
      <c r="B20" s="51" t="s">
        <v>73</v>
      </c>
      <c r="C20" s="14"/>
      <c r="D20" s="81"/>
      <c r="E20" s="80"/>
      <c r="F20" s="87"/>
      <c r="G20" s="80"/>
      <c r="H20" s="80"/>
      <c r="I20" s="9">
        <v>575.5</v>
      </c>
      <c r="K20" s="47"/>
    </row>
    <row r="21" spans="1:11" s="9" customFormat="1" ht="29.25" customHeight="1">
      <c r="A21" s="52" t="s">
        <v>77</v>
      </c>
      <c r="B21" s="53" t="s">
        <v>78</v>
      </c>
      <c r="C21" s="54"/>
      <c r="D21" s="88"/>
      <c r="E21" s="89"/>
      <c r="F21" s="90"/>
      <c r="G21" s="89"/>
      <c r="H21" s="89"/>
      <c r="I21" s="9">
        <v>575.5</v>
      </c>
      <c r="K21" s="47"/>
    </row>
    <row r="22" spans="1:11" s="9" customFormat="1" ht="15">
      <c r="A22" s="52" t="s">
        <v>79</v>
      </c>
      <c r="B22" s="53" t="s">
        <v>78</v>
      </c>
      <c r="C22" s="54"/>
      <c r="D22" s="88"/>
      <c r="E22" s="89"/>
      <c r="F22" s="90"/>
      <c r="G22" s="89"/>
      <c r="H22" s="89"/>
      <c r="I22" s="9">
        <v>575.5</v>
      </c>
      <c r="K22" s="47"/>
    </row>
    <row r="23" spans="1:11" s="9" customFormat="1" ht="15">
      <c r="A23" s="52" t="s">
        <v>80</v>
      </c>
      <c r="B23" s="53" t="s">
        <v>81</v>
      </c>
      <c r="C23" s="54"/>
      <c r="D23" s="88"/>
      <c r="E23" s="89"/>
      <c r="F23" s="90"/>
      <c r="G23" s="89"/>
      <c r="H23" s="89"/>
      <c r="I23" s="9">
        <v>575.5</v>
      </c>
      <c r="K23" s="47"/>
    </row>
    <row r="24" spans="1:11" s="9" customFormat="1" ht="15">
      <c r="A24" s="52" t="s">
        <v>82</v>
      </c>
      <c r="B24" s="53" t="s">
        <v>78</v>
      </c>
      <c r="C24" s="54"/>
      <c r="D24" s="88"/>
      <c r="E24" s="89"/>
      <c r="F24" s="90"/>
      <c r="G24" s="89"/>
      <c r="H24" s="89"/>
      <c r="I24" s="9">
        <v>575.5</v>
      </c>
      <c r="K24" s="47"/>
    </row>
    <row r="25" spans="1:11" s="20" customFormat="1" ht="15">
      <c r="A25" s="18" t="s">
        <v>14</v>
      </c>
      <c r="B25" s="19" t="s">
        <v>15</v>
      </c>
      <c r="C25" s="14">
        <f>F25*12</f>
        <v>0</v>
      </c>
      <c r="D25" s="81">
        <f aca="true" t="shared" si="0" ref="D25:D30">G25*I25</f>
        <v>4419.84</v>
      </c>
      <c r="E25" s="80">
        <f>H25*12</f>
        <v>7.68</v>
      </c>
      <c r="F25" s="91"/>
      <c r="G25" s="80">
        <f aca="true" t="shared" si="1" ref="G25:G30">H25*12</f>
        <v>7.68</v>
      </c>
      <c r="H25" s="80">
        <v>0.64</v>
      </c>
      <c r="I25" s="9">
        <v>575.5</v>
      </c>
      <c r="J25" s="9">
        <v>1.07</v>
      </c>
      <c r="K25" s="47">
        <v>0.5992000000000001</v>
      </c>
    </row>
    <row r="26" spans="1:11" s="9" customFormat="1" ht="15">
      <c r="A26" s="18" t="s">
        <v>16</v>
      </c>
      <c r="B26" s="19" t="s">
        <v>17</v>
      </c>
      <c r="C26" s="14">
        <f>F26*12</f>
        <v>0</v>
      </c>
      <c r="D26" s="81">
        <f t="shared" si="0"/>
        <v>14364.480000000001</v>
      </c>
      <c r="E26" s="80">
        <f>H26*12</f>
        <v>24.96</v>
      </c>
      <c r="F26" s="91"/>
      <c r="G26" s="80">
        <f t="shared" si="1"/>
        <v>24.96</v>
      </c>
      <c r="H26" s="80">
        <v>2.08</v>
      </c>
      <c r="I26" s="9">
        <v>575.5</v>
      </c>
      <c r="J26" s="9">
        <v>1.07</v>
      </c>
      <c r="K26" s="47">
        <v>1.9367</v>
      </c>
    </row>
    <row r="27" spans="1:11" s="13" customFormat="1" ht="30">
      <c r="A27" s="18" t="s">
        <v>44</v>
      </c>
      <c r="B27" s="19" t="s">
        <v>10</v>
      </c>
      <c r="C27" s="21"/>
      <c r="D27" s="81">
        <v>1733.72</v>
      </c>
      <c r="E27" s="83"/>
      <c r="F27" s="91"/>
      <c r="G27" s="80">
        <f>D27/I27</f>
        <v>3.01254561251086</v>
      </c>
      <c r="H27" s="80">
        <f>G27/12</f>
        <v>0.25104546770923836</v>
      </c>
      <c r="I27" s="9">
        <v>575.5</v>
      </c>
      <c r="J27" s="9">
        <v>1.07</v>
      </c>
      <c r="K27" s="47">
        <v>0.23540000000000003</v>
      </c>
    </row>
    <row r="28" spans="1:11" s="13" customFormat="1" ht="30">
      <c r="A28" s="18" t="s">
        <v>59</v>
      </c>
      <c r="B28" s="19" t="s">
        <v>10</v>
      </c>
      <c r="C28" s="21"/>
      <c r="D28" s="81">
        <v>1733.72</v>
      </c>
      <c r="E28" s="83"/>
      <c r="F28" s="91"/>
      <c r="G28" s="80">
        <f>D28/I28</f>
        <v>3.01254561251086</v>
      </c>
      <c r="H28" s="80">
        <f>G28/12</f>
        <v>0.25104546770923836</v>
      </c>
      <c r="I28" s="9">
        <v>575.5</v>
      </c>
      <c r="J28" s="9">
        <v>1.07</v>
      </c>
      <c r="K28" s="47">
        <v>0.23540000000000003</v>
      </c>
    </row>
    <row r="29" spans="1:11" s="13" customFormat="1" ht="18" customHeight="1">
      <c r="A29" s="18" t="s">
        <v>45</v>
      </c>
      <c r="B29" s="19" t="s">
        <v>10</v>
      </c>
      <c r="C29" s="21"/>
      <c r="D29" s="81">
        <v>10948.1</v>
      </c>
      <c r="E29" s="83"/>
      <c r="F29" s="91"/>
      <c r="G29" s="80">
        <f>D29/I29</f>
        <v>19.0236316246742</v>
      </c>
      <c r="H29" s="80">
        <f>G29/12</f>
        <v>1.5853026353895165</v>
      </c>
      <c r="I29" s="9">
        <v>575.5</v>
      </c>
      <c r="J29" s="9">
        <v>1.07</v>
      </c>
      <c r="K29" s="47">
        <v>1.4873</v>
      </c>
    </row>
    <row r="30" spans="1:11" s="9" customFormat="1" ht="15">
      <c r="A30" s="18" t="s">
        <v>24</v>
      </c>
      <c r="B30" s="19" t="s">
        <v>25</v>
      </c>
      <c r="C30" s="21">
        <f>F30*12</f>
        <v>0</v>
      </c>
      <c r="D30" s="81">
        <f t="shared" si="0"/>
        <v>276.24</v>
      </c>
      <c r="E30" s="83">
        <f>H30*12</f>
        <v>0.48</v>
      </c>
      <c r="F30" s="91"/>
      <c r="G30" s="80">
        <f t="shared" si="1"/>
        <v>0.48</v>
      </c>
      <c r="H30" s="80">
        <v>0.04</v>
      </c>
      <c r="I30" s="9">
        <v>575.5</v>
      </c>
      <c r="J30" s="9">
        <v>1.07</v>
      </c>
      <c r="K30" s="47">
        <v>0.032100000000000004</v>
      </c>
    </row>
    <row r="31" spans="1:11" s="9" customFormat="1" ht="15">
      <c r="A31" s="18" t="s">
        <v>26</v>
      </c>
      <c r="B31" s="24" t="s">
        <v>27</v>
      </c>
      <c r="C31" s="25">
        <f>F31*12</f>
        <v>0</v>
      </c>
      <c r="D31" s="81">
        <v>147.15</v>
      </c>
      <c r="E31" s="92">
        <f>H31*12</f>
        <v>0.2556907037358819</v>
      </c>
      <c r="F31" s="93"/>
      <c r="G31" s="83">
        <f>D31/I31</f>
        <v>0.2556907037358819</v>
      </c>
      <c r="H31" s="83">
        <f>G31/12</f>
        <v>0.02130755864465682</v>
      </c>
      <c r="I31" s="9">
        <v>575.5</v>
      </c>
      <c r="J31" s="9">
        <v>1.07</v>
      </c>
      <c r="K31" s="47">
        <v>0.021400000000000002</v>
      </c>
    </row>
    <row r="32" spans="1:11" s="44" customFormat="1" ht="15" hidden="1">
      <c r="A32" s="41"/>
      <c r="B32" s="42"/>
      <c r="C32" s="43"/>
      <c r="D32" s="81"/>
      <c r="E32" s="83"/>
      <c r="F32" s="82"/>
      <c r="G32" s="83"/>
      <c r="H32" s="83"/>
      <c r="I32" s="9">
        <v>575.5</v>
      </c>
      <c r="J32" s="9"/>
      <c r="K32" s="47"/>
    </row>
    <row r="33" spans="1:11" s="86" customFormat="1" ht="30">
      <c r="A33" s="78" t="s">
        <v>95</v>
      </c>
      <c r="B33" s="79" t="s">
        <v>96</v>
      </c>
      <c r="C33" s="80"/>
      <c r="D33" s="81">
        <v>221.57</v>
      </c>
      <c r="E33" s="80"/>
      <c r="F33" s="82"/>
      <c r="G33" s="83">
        <f>D33/I33</f>
        <v>0.38500434404865336</v>
      </c>
      <c r="H33" s="83">
        <f>G33/12</f>
        <v>0.03208369533738778</v>
      </c>
      <c r="I33" s="84">
        <v>575.5</v>
      </c>
      <c r="J33" s="84"/>
      <c r="K33" s="85"/>
    </row>
    <row r="34" spans="1:11" s="20" customFormat="1" ht="15">
      <c r="A34" s="18" t="s">
        <v>36</v>
      </c>
      <c r="B34" s="19"/>
      <c r="C34" s="14"/>
      <c r="D34" s="80">
        <f>D36+D37+D38++D39+D40+D41+D42+D43+D44+D45</f>
        <v>12981.18</v>
      </c>
      <c r="E34" s="80"/>
      <c r="F34" s="82"/>
      <c r="G34" s="83">
        <f>D34/I34</f>
        <v>22.55635099913119</v>
      </c>
      <c r="H34" s="83">
        <f>G34/12</f>
        <v>1.879695916594266</v>
      </c>
      <c r="I34" s="9">
        <v>575.5</v>
      </c>
      <c r="J34" s="9">
        <v>1.07</v>
      </c>
      <c r="K34" s="47">
        <v>1.9300023851076207</v>
      </c>
    </row>
    <row r="35" spans="1:11" s="13" customFormat="1" ht="15" hidden="1">
      <c r="A35" s="22" t="s">
        <v>52</v>
      </c>
      <c r="B35" s="17" t="s">
        <v>18</v>
      </c>
      <c r="C35" s="23"/>
      <c r="D35" s="94">
        <f>G35*I35</f>
        <v>0</v>
      </c>
      <c r="E35" s="95"/>
      <c r="F35" s="96"/>
      <c r="G35" s="95">
        <f>H35*12</f>
        <v>0</v>
      </c>
      <c r="H35" s="95">
        <v>0</v>
      </c>
      <c r="I35" s="9">
        <v>575.5</v>
      </c>
      <c r="J35" s="9">
        <v>1.07</v>
      </c>
      <c r="K35" s="47">
        <v>0</v>
      </c>
    </row>
    <row r="36" spans="1:11" s="13" customFormat="1" ht="15">
      <c r="A36" s="22" t="s">
        <v>42</v>
      </c>
      <c r="B36" s="17" t="s">
        <v>18</v>
      </c>
      <c r="C36" s="23"/>
      <c r="D36" s="94">
        <v>184.33</v>
      </c>
      <c r="E36" s="95"/>
      <c r="F36" s="96"/>
      <c r="G36" s="95"/>
      <c r="H36" s="95"/>
      <c r="I36" s="9">
        <v>575.5</v>
      </c>
      <c r="J36" s="9">
        <v>1.07</v>
      </c>
      <c r="K36" s="47">
        <v>0.010700000000000001</v>
      </c>
    </row>
    <row r="37" spans="1:11" s="13" customFormat="1" ht="15">
      <c r="A37" s="22" t="s">
        <v>19</v>
      </c>
      <c r="B37" s="17" t="s">
        <v>23</v>
      </c>
      <c r="C37" s="23">
        <f>F37*12</f>
        <v>0</v>
      </c>
      <c r="D37" s="94">
        <v>390.07</v>
      </c>
      <c r="E37" s="95">
        <f>H37*12</f>
        <v>0</v>
      </c>
      <c r="F37" s="96"/>
      <c r="G37" s="95"/>
      <c r="H37" s="95"/>
      <c r="I37" s="9">
        <v>575.5</v>
      </c>
      <c r="J37" s="9">
        <v>1.07</v>
      </c>
      <c r="K37" s="47">
        <v>0.053500000000000006</v>
      </c>
    </row>
    <row r="38" spans="1:11" s="13" customFormat="1" ht="15">
      <c r="A38" s="22" t="s">
        <v>86</v>
      </c>
      <c r="B38" s="17" t="s">
        <v>18</v>
      </c>
      <c r="C38" s="23">
        <f>F38*12</f>
        <v>0</v>
      </c>
      <c r="D38" s="94">
        <v>2643.75</v>
      </c>
      <c r="E38" s="95">
        <f>H38*12</f>
        <v>0</v>
      </c>
      <c r="F38" s="96"/>
      <c r="G38" s="95"/>
      <c r="H38" s="95"/>
      <c r="I38" s="9">
        <v>575.5</v>
      </c>
      <c r="J38" s="9">
        <v>1.07</v>
      </c>
      <c r="K38" s="47">
        <v>0.3531</v>
      </c>
    </row>
    <row r="39" spans="1:11" s="13" customFormat="1" ht="15">
      <c r="A39" s="22" t="s">
        <v>51</v>
      </c>
      <c r="B39" s="17" t="s">
        <v>18</v>
      </c>
      <c r="C39" s="23">
        <f>F39*12</f>
        <v>0</v>
      </c>
      <c r="D39" s="94">
        <v>743.35</v>
      </c>
      <c r="E39" s="95">
        <f>H39*12</f>
        <v>0</v>
      </c>
      <c r="F39" s="96"/>
      <c r="G39" s="95"/>
      <c r="H39" s="95"/>
      <c r="I39" s="9">
        <v>575.5</v>
      </c>
      <c r="J39" s="9">
        <v>1.07</v>
      </c>
      <c r="K39" s="47">
        <v>0.0963</v>
      </c>
    </row>
    <row r="40" spans="1:11" s="13" customFormat="1" ht="15">
      <c r="A40" s="22" t="s">
        <v>20</v>
      </c>
      <c r="B40" s="17" t="s">
        <v>18</v>
      </c>
      <c r="C40" s="23">
        <f>F40*12</f>
        <v>0</v>
      </c>
      <c r="D40" s="94">
        <v>3314.05</v>
      </c>
      <c r="E40" s="95">
        <f>H40*12</f>
        <v>0</v>
      </c>
      <c r="F40" s="96"/>
      <c r="G40" s="95"/>
      <c r="H40" s="95"/>
      <c r="I40" s="9">
        <v>575.5</v>
      </c>
      <c r="J40" s="9">
        <v>1.07</v>
      </c>
      <c r="K40" s="47">
        <v>0.4494</v>
      </c>
    </row>
    <row r="41" spans="1:11" s="13" customFormat="1" ht="15">
      <c r="A41" s="22" t="s">
        <v>21</v>
      </c>
      <c r="B41" s="17" t="s">
        <v>18</v>
      </c>
      <c r="C41" s="23">
        <f>F41*12</f>
        <v>0</v>
      </c>
      <c r="D41" s="94">
        <v>780.14</v>
      </c>
      <c r="E41" s="95">
        <f>H41*12</f>
        <v>0</v>
      </c>
      <c r="F41" s="96"/>
      <c r="G41" s="95"/>
      <c r="H41" s="95"/>
      <c r="I41" s="9">
        <v>575.5</v>
      </c>
      <c r="J41" s="9">
        <v>1.07</v>
      </c>
      <c r="K41" s="47">
        <v>0.10700000000000001</v>
      </c>
    </row>
    <row r="42" spans="1:11" s="13" customFormat="1" ht="15">
      <c r="A42" s="22" t="s">
        <v>46</v>
      </c>
      <c r="B42" s="75" t="s">
        <v>18</v>
      </c>
      <c r="C42" s="23"/>
      <c r="D42" s="94">
        <v>371.66</v>
      </c>
      <c r="E42" s="95"/>
      <c r="F42" s="96"/>
      <c r="G42" s="95"/>
      <c r="H42" s="95"/>
      <c r="I42" s="9">
        <v>575.5</v>
      </c>
      <c r="J42" s="9"/>
      <c r="K42" s="47"/>
    </row>
    <row r="43" spans="1:11" s="13" customFormat="1" ht="15">
      <c r="A43" s="22" t="s">
        <v>47</v>
      </c>
      <c r="B43" s="75" t="s">
        <v>23</v>
      </c>
      <c r="C43" s="23"/>
      <c r="D43" s="94">
        <v>1486.7</v>
      </c>
      <c r="E43" s="95"/>
      <c r="F43" s="96"/>
      <c r="G43" s="95"/>
      <c r="H43" s="95"/>
      <c r="I43" s="9">
        <v>575.5</v>
      </c>
      <c r="J43" s="9"/>
      <c r="K43" s="47"/>
    </row>
    <row r="44" spans="1:11" s="13" customFormat="1" ht="25.5">
      <c r="A44" s="22" t="s">
        <v>22</v>
      </c>
      <c r="B44" s="17" t="s">
        <v>18</v>
      </c>
      <c r="C44" s="23">
        <f>F44*12</f>
        <v>0</v>
      </c>
      <c r="D44" s="94">
        <v>449.83</v>
      </c>
      <c r="E44" s="95">
        <f>H44*12</f>
        <v>0</v>
      </c>
      <c r="F44" s="96"/>
      <c r="G44" s="95"/>
      <c r="H44" s="95"/>
      <c r="I44" s="9">
        <v>575.5</v>
      </c>
      <c r="J44" s="9">
        <v>1.07</v>
      </c>
      <c r="K44" s="47">
        <v>0.06420000000000001</v>
      </c>
    </row>
    <row r="45" spans="1:11" s="13" customFormat="1" ht="15">
      <c r="A45" s="22" t="s">
        <v>90</v>
      </c>
      <c r="B45" s="17" t="s">
        <v>18</v>
      </c>
      <c r="C45" s="23"/>
      <c r="D45" s="94">
        <v>2617.3</v>
      </c>
      <c r="E45" s="95"/>
      <c r="F45" s="96"/>
      <c r="G45" s="95"/>
      <c r="H45" s="95"/>
      <c r="I45" s="9">
        <v>575.5</v>
      </c>
      <c r="J45" s="9">
        <v>1.07</v>
      </c>
      <c r="K45" s="47">
        <v>0.010700000000000001</v>
      </c>
    </row>
    <row r="46" spans="1:11" s="13" customFormat="1" ht="15" hidden="1">
      <c r="A46" s="22" t="s">
        <v>53</v>
      </c>
      <c r="B46" s="17" t="s">
        <v>18</v>
      </c>
      <c r="C46" s="39"/>
      <c r="D46" s="94">
        <f>G46*I46</f>
        <v>0</v>
      </c>
      <c r="E46" s="97"/>
      <c r="F46" s="96"/>
      <c r="G46" s="95"/>
      <c r="H46" s="95"/>
      <c r="I46" s="9">
        <v>575.5</v>
      </c>
      <c r="J46" s="9">
        <v>1.07</v>
      </c>
      <c r="K46" s="47">
        <v>0</v>
      </c>
    </row>
    <row r="47" spans="1:11" s="13" customFormat="1" ht="15" hidden="1">
      <c r="A47" s="38"/>
      <c r="B47" s="17"/>
      <c r="C47" s="23"/>
      <c r="D47" s="94"/>
      <c r="E47" s="95"/>
      <c r="F47" s="96"/>
      <c r="G47" s="95"/>
      <c r="H47" s="95"/>
      <c r="I47" s="9">
        <v>575.5</v>
      </c>
      <c r="J47" s="9"/>
      <c r="K47" s="47"/>
    </row>
    <row r="48" spans="1:11" s="20" customFormat="1" ht="30">
      <c r="A48" s="18" t="s">
        <v>39</v>
      </c>
      <c r="B48" s="19"/>
      <c r="C48" s="14"/>
      <c r="D48" s="80">
        <f>D54</f>
        <v>5287.68</v>
      </c>
      <c r="E48" s="80"/>
      <c r="F48" s="91"/>
      <c r="G48" s="80">
        <f>D48/I48</f>
        <v>9.187975673327541</v>
      </c>
      <c r="H48" s="80">
        <f>G48/12</f>
        <v>0.7656646394439618</v>
      </c>
      <c r="I48" s="9">
        <v>575.5</v>
      </c>
      <c r="J48" s="9">
        <v>1.07</v>
      </c>
      <c r="K48" s="47">
        <v>2.811484133216987</v>
      </c>
    </row>
    <row r="49" spans="1:11" s="13" customFormat="1" ht="15" hidden="1">
      <c r="A49" s="22"/>
      <c r="B49" s="17"/>
      <c r="C49" s="23"/>
      <c r="D49" s="94"/>
      <c r="E49" s="95"/>
      <c r="F49" s="96"/>
      <c r="G49" s="95"/>
      <c r="H49" s="95"/>
      <c r="I49" s="9">
        <v>575.5</v>
      </c>
      <c r="J49" s="9"/>
      <c r="K49" s="47"/>
    </row>
    <row r="50" spans="1:11" s="13" customFormat="1" ht="15" hidden="1">
      <c r="A50" s="22"/>
      <c r="B50" s="17"/>
      <c r="C50" s="23"/>
      <c r="D50" s="94"/>
      <c r="E50" s="95"/>
      <c r="F50" s="96"/>
      <c r="G50" s="95"/>
      <c r="H50" s="95"/>
      <c r="I50" s="9">
        <v>575.5</v>
      </c>
      <c r="J50" s="9"/>
      <c r="K50" s="47"/>
    </row>
    <row r="51" spans="1:11" s="13" customFormat="1" ht="15" hidden="1">
      <c r="A51" s="22"/>
      <c r="B51" s="17"/>
      <c r="C51" s="23"/>
      <c r="D51" s="94"/>
      <c r="E51" s="95"/>
      <c r="F51" s="96"/>
      <c r="G51" s="95"/>
      <c r="H51" s="95"/>
      <c r="I51" s="9">
        <v>575.5</v>
      </c>
      <c r="J51" s="9"/>
      <c r="K51" s="47"/>
    </row>
    <row r="52" spans="1:11" s="13" customFormat="1" ht="15" hidden="1">
      <c r="A52" s="22"/>
      <c r="B52" s="17"/>
      <c r="C52" s="23"/>
      <c r="D52" s="94"/>
      <c r="E52" s="95"/>
      <c r="F52" s="96"/>
      <c r="G52" s="95"/>
      <c r="H52" s="95"/>
      <c r="I52" s="9">
        <v>575.5</v>
      </c>
      <c r="J52" s="9"/>
      <c r="K52" s="47"/>
    </row>
    <row r="53" spans="1:11" s="13" customFormat="1" ht="15" hidden="1">
      <c r="A53" s="22" t="s">
        <v>49</v>
      </c>
      <c r="B53" s="17" t="s">
        <v>10</v>
      </c>
      <c r="C53" s="23"/>
      <c r="D53" s="94">
        <f>G53*I53</f>
        <v>0</v>
      </c>
      <c r="E53" s="95"/>
      <c r="F53" s="96"/>
      <c r="G53" s="95"/>
      <c r="H53" s="95"/>
      <c r="I53" s="9">
        <v>575.5</v>
      </c>
      <c r="J53" s="9">
        <v>1.07</v>
      </c>
      <c r="K53" s="47">
        <v>0</v>
      </c>
    </row>
    <row r="54" spans="1:11" s="13" customFormat="1" ht="15">
      <c r="A54" s="38" t="s">
        <v>48</v>
      </c>
      <c r="B54" s="17" t="s">
        <v>10</v>
      </c>
      <c r="C54" s="39"/>
      <c r="D54" s="94">
        <v>5287.68</v>
      </c>
      <c r="E54" s="97"/>
      <c r="F54" s="96"/>
      <c r="G54" s="95"/>
      <c r="H54" s="95"/>
      <c r="I54" s="9">
        <v>575.5</v>
      </c>
      <c r="J54" s="9">
        <v>1.07</v>
      </c>
      <c r="K54" s="47">
        <v>0.7169000000000001</v>
      </c>
    </row>
    <row r="55" spans="1:11" s="13" customFormat="1" ht="15" hidden="1">
      <c r="A55" s="38" t="s">
        <v>56</v>
      </c>
      <c r="B55" s="17" t="s">
        <v>18</v>
      </c>
      <c r="C55" s="23"/>
      <c r="D55" s="94">
        <f>G55*I55</f>
        <v>0</v>
      </c>
      <c r="E55" s="95"/>
      <c r="F55" s="96"/>
      <c r="G55" s="95">
        <f>H55*12</f>
        <v>0</v>
      </c>
      <c r="H55" s="95">
        <v>0</v>
      </c>
      <c r="I55" s="9">
        <v>575.5</v>
      </c>
      <c r="J55" s="9">
        <v>1.07</v>
      </c>
      <c r="K55" s="47">
        <v>0</v>
      </c>
    </row>
    <row r="56" spans="1:11" s="13" customFormat="1" ht="30">
      <c r="A56" s="18" t="s">
        <v>40</v>
      </c>
      <c r="B56" s="17"/>
      <c r="C56" s="23"/>
      <c r="D56" s="80">
        <f>D57</f>
        <v>1057.5</v>
      </c>
      <c r="E56" s="95"/>
      <c r="F56" s="96"/>
      <c r="G56" s="80">
        <f>D56/I56</f>
        <v>1.8375325803649</v>
      </c>
      <c r="H56" s="80">
        <f>G56/12</f>
        <v>0.15312771503040834</v>
      </c>
      <c r="I56" s="9">
        <v>575.5</v>
      </c>
      <c r="J56" s="9">
        <v>1.07</v>
      </c>
      <c r="K56" s="47">
        <v>0</v>
      </c>
    </row>
    <row r="57" spans="1:11" s="13" customFormat="1" ht="15">
      <c r="A57" s="22" t="s">
        <v>76</v>
      </c>
      <c r="B57" s="17" t="s">
        <v>18</v>
      </c>
      <c r="C57" s="23"/>
      <c r="D57" s="94">
        <v>1057.5</v>
      </c>
      <c r="E57" s="95"/>
      <c r="F57" s="96"/>
      <c r="G57" s="95"/>
      <c r="H57" s="95"/>
      <c r="I57" s="9">
        <v>575.5</v>
      </c>
      <c r="J57" s="9">
        <v>1.07</v>
      </c>
      <c r="K57" s="47">
        <v>0</v>
      </c>
    </row>
    <row r="58" spans="1:11" s="13" customFormat="1" ht="15" hidden="1">
      <c r="A58" s="22" t="s">
        <v>50</v>
      </c>
      <c r="B58" s="17" t="s">
        <v>10</v>
      </c>
      <c r="C58" s="23"/>
      <c r="D58" s="94">
        <f>G58*I58</f>
        <v>0</v>
      </c>
      <c r="E58" s="95"/>
      <c r="F58" s="96"/>
      <c r="G58" s="95">
        <f>H58*12</f>
        <v>0</v>
      </c>
      <c r="H58" s="95">
        <v>0</v>
      </c>
      <c r="I58" s="9">
        <v>575.5</v>
      </c>
      <c r="J58" s="9">
        <v>1.07</v>
      </c>
      <c r="K58" s="47">
        <v>0</v>
      </c>
    </row>
    <row r="59" spans="1:11" s="13" customFormat="1" ht="15">
      <c r="A59" s="18" t="s">
        <v>41</v>
      </c>
      <c r="B59" s="17"/>
      <c r="C59" s="23"/>
      <c r="D59" s="80">
        <f>D61+D62+D80</f>
        <v>6978.629999999999</v>
      </c>
      <c r="E59" s="95"/>
      <c r="F59" s="96"/>
      <c r="G59" s="80">
        <f>D59/I59</f>
        <v>12.126203301476975</v>
      </c>
      <c r="H59" s="80">
        <f>G59/12</f>
        <v>1.010516941789748</v>
      </c>
      <c r="I59" s="9">
        <v>575.5</v>
      </c>
      <c r="J59" s="9">
        <v>1.07</v>
      </c>
      <c r="K59" s="47">
        <v>0.8881000000000001</v>
      </c>
    </row>
    <row r="60" spans="1:11" s="13" customFormat="1" ht="15" hidden="1">
      <c r="A60" s="22" t="s">
        <v>37</v>
      </c>
      <c r="B60" s="17" t="s">
        <v>10</v>
      </c>
      <c r="C60" s="23"/>
      <c r="D60" s="94">
        <f aca="true" t="shared" si="2" ref="D60:D67">G60*I60</f>
        <v>0</v>
      </c>
      <c r="E60" s="95"/>
      <c r="F60" s="96"/>
      <c r="G60" s="95">
        <f aca="true" t="shared" si="3" ref="G60:G67">H60*12</f>
        <v>0</v>
      </c>
      <c r="H60" s="95">
        <v>0</v>
      </c>
      <c r="I60" s="9">
        <v>575.5</v>
      </c>
      <c r="J60" s="9">
        <v>1.07</v>
      </c>
      <c r="K60" s="47">
        <v>0</v>
      </c>
    </row>
    <row r="61" spans="1:11" s="13" customFormat="1" ht="15">
      <c r="A61" s="22" t="s">
        <v>61</v>
      </c>
      <c r="B61" s="17" t="s">
        <v>18</v>
      </c>
      <c r="C61" s="23"/>
      <c r="D61" s="94">
        <v>2244.74</v>
      </c>
      <c r="E61" s="95"/>
      <c r="F61" s="96"/>
      <c r="G61" s="95"/>
      <c r="H61" s="95"/>
      <c r="I61" s="9">
        <v>575.5</v>
      </c>
      <c r="J61" s="9">
        <v>1.07</v>
      </c>
      <c r="K61" s="47">
        <v>0.3103</v>
      </c>
    </row>
    <row r="62" spans="1:11" s="13" customFormat="1" ht="15">
      <c r="A62" s="22" t="s">
        <v>38</v>
      </c>
      <c r="B62" s="17" t="s">
        <v>18</v>
      </c>
      <c r="C62" s="23"/>
      <c r="D62" s="94">
        <v>777.03</v>
      </c>
      <c r="E62" s="95"/>
      <c r="F62" s="96"/>
      <c r="G62" s="95"/>
      <c r="H62" s="95"/>
      <c r="I62" s="9">
        <v>575.5</v>
      </c>
      <c r="J62" s="9">
        <v>1.07</v>
      </c>
      <c r="K62" s="47">
        <v>0.10700000000000001</v>
      </c>
    </row>
    <row r="63" spans="1:11" s="13" customFormat="1" ht="27.75" customHeight="1" hidden="1">
      <c r="A63" s="38" t="s">
        <v>43</v>
      </c>
      <c r="B63" s="17" t="s">
        <v>13</v>
      </c>
      <c r="C63" s="23"/>
      <c r="D63" s="94">
        <f t="shared" si="2"/>
        <v>0</v>
      </c>
      <c r="E63" s="95"/>
      <c r="F63" s="96"/>
      <c r="G63" s="95">
        <f t="shared" si="3"/>
        <v>0</v>
      </c>
      <c r="H63" s="95"/>
      <c r="I63" s="9">
        <v>575.5</v>
      </c>
      <c r="J63" s="9">
        <v>1.07</v>
      </c>
      <c r="K63" s="47">
        <v>0.47080000000000005</v>
      </c>
    </row>
    <row r="64" spans="1:11" s="13" customFormat="1" ht="25.5" hidden="1">
      <c r="A64" s="38" t="s">
        <v>57</v>
      </c>
      <c r="B64" s="17" t="s">
        <v>13</v>
      </c>
      <c r="C64" s="23"/>
      <c r="D64" s="94">
        <f t="shared" si="2"/>
        <v>0</v>
      </c>
      <c r="E64" s="95"/>
      <c r="F64" s="96"/>
      <c r="G64" s="95">
        <f t="shared" si="3"/>
        <v>0</v>
      </c>
      <c r="H64" s="95">
        <v>0</v>
      </c>
      <c r="I64" s="9">
        <v>575.5</v>
      </c>
      <c r="J64" s="9">
        <v>1.07</v>
      </c>
      <c r="K64" s="47">
        <v>0</v>
      </c>
    </row>
    <row r="65" spans="1:11" s="13" customFormat="1" ht="25.5" hidden="1">
      <c r="A65" s="38" t="s">
        <v>54</v>
      </c>
      <c r="B65" s="17" t="s">
        <v>13</v>
      </c>
      <c r="C65" s="23"/>
      <c r="D65" s="94">
        <f t="shared" si="2"/>
        <v>0</v>
      </c>
      <c r="E65" s="95"/>
      <c r="F65" s="96"/>
      <c r="G65" s="95">
        <f t="shared" si="3"/>
        <v>0</v>
      </c>
      <c r="H65" s="95">
        <v>0</v>
      </c>
      <c r="I65" s="9">
        <v>575.5</v>
      </c>
      <c r="J65" s="9">
        <v>1.07</v>
      </c>
      <c r="K65" s="47">
        <v>0</v>
      </c>
    </row>
    <row r="66" spans="1:11" s="13" customFormat="1" ht="25.5" hidden="1">
      <c r="A66" s="38" t="s">
        <v>58</v>
      </c>
      <c r="B66" s="17" t="s">
        <v>13</v>
      </c>
      <c r="C66" s="23"/>
      <c r="D66" s="94">
        <f t="shared" si="2"/>
        <v>0</v>
      </c>
      <c r="E66" s="95"/>
      <c r="F66" s="96"/>
      <c r="G66" s="95">
        <f t="shared" si="3"/>
        <v>0</v>
      </c>
      <c r="H66" s="95">
        <v>0</v>
      </c>
      <c r="I66" s="9">
        <v>575.5</v>
      </c>
      <c r="J66" s="9">
        <v>1.07</v>
      </c>
      <c r="K66" s="47">
        <v>0</v>
      </c>
    </row>
    <row r="67" spans="1:11" s="13" customFormat="1" ht="25.5" hidden="1">
      <c r="A67" s="38" t="s">
        <v>55</v>
      </c>
      <c r="B67" s="17" t="s">
        <v>13</v>
      </c>
      <c r="C67" s="23"/>
      <c r="D67" s="94">
        <f t="shared" si="2"/>
        <v>0</v>
      </c>
      <c r="E67" s="95"/>
      <c r="F67" s="96"/>
      <c r="G67" s="95">
        <f t="shared" si="3"/>
        <v>0</v>
      </c>
      <c r="H67" s="95">
        <v>0</v>
      </c>
      <c r="I67" s="9">
        <v>575.5</v>
      </c>
      <c r="J67" s="9">
        <v>1.07</v>
      </c>
      <c r="K67" s="47">
        <v>0</v>
      </c>
    </row>
    <row r="68" spans="1:11" s="13" customFormat="1" ht="15" hidden="1">
      <c r="A68" s="18"/>
      <c r="B68" s="17"/>
      <c r="C68" s="23"/>
      <c r="D68" s="80"/>
      <c r="E68" s="95"/>
      <c r="F68" s="96"/>
      <c r="G68" s="80"/>
      <c r="H68" s="80"/>
      <c r="I68" s="9">
        <v>575.5</v>
      </c>
      <c r="J68" s="9"/>
      <c r="K68" s="47"/>
    </row>
    <row r="69" spans="1:11" s="13" customFormat="1" ht="15" hidden="1">
      <c r="A69" s="22"/>
      <c r="B69" s="17"/>
      <c r="C69" s="23"/>
      <c r="D69" s="94"/>
      <c r="E69" s="95"/>
      <c r="F69" s="96"/>
      <c r="G69" s="95"/>
      <c r="H69" s="95"/>
      <c r="I69" s="9">
        <v>575.5</v>
      </c>
      <c r="J69" s="9"/>
      <c r="K69" s="47"/>
    </row>
    <row r="70" spans="1:11" s="13" customFormat="1" ht="15" hidden="1">
      <c r="A70" s="22"/>
      <c r="B70" s="17"/>
      <c r="C70" s="23"/>
      <c r="D70" s="94"/>
      <c r="E70" s="95"/>
      <c r="F70" s="96"/>
      <c r="G70" s="95"/>
      <c r="H70" s="95"/>
      <c r="I70" s="9">
        <v>575.5</v>
      </c>
      <c r="J70" s="9"/>
      <c r="K70" s="47"/>
    </row>
    <row r="71" spans="1:11" s="13" customFormat="1" ht="15" hidden="1">
      <c r="A71" s="22"/>
      <c r="B71" s="17"/>
      <c r="C71" s="23"/>
      <c r="D71" s="94"/>
      <c r="E71" s="95"/>
      <c r="F71" s="96"/>
      <c r="G71" s="95"/>
      <c r="H71" s="95"/>
      <c r="I71" s="9">
        <v>575.5</v>
      </c>
      <c r="J71" s="9"/>
      <c r="K71" s="47"/>
    </row>
    <row r="72" spans="1:11" s="9" customFormat="1" ht="15" hidden="1">
      <c r="A72" s="18"/>
      <c r="B72" s="19"/>
      <c r="C72" s="14"/>
      <c r="D72" s="80"/>
      <c r="E72" s="80"/>
      <c r="F72" s="91"/>
      <c r="G72" s="80"/>
      <c r="H72" s="80"/>
      <c r="I72" s="9">
        <v>575.5</v>
      </c>
      <c r="K72" s="47"/>
    </row>
    <row r="73" spans="1:11" s="13" customFormat="1" ht="15" hidden="1">
      <c r="A73" s="22"/>
      <c r="B73" s="17"/>
      <c r="C73" s="23"/>
      <c r="D73" s="94"/>
      <c r="E73" s="95"/>
      <c r="F73" s="96"/>
      <c r="G73" s="95"/>
      <c r="H73" s="95"/>
      <c r="I73" s="9">
        <v>575.5</v>
      </c>
      <c r="J73" s="9"/>
      <c r="K73" s="47"/>
    </row>
    <row r="74" spans="1:11" s="13" customFormat="1" ht="15" hidden="1">
      <c r="A74" s="22"/>
      <c r="B74" s="17"/>
      <c r="C74" s="23"/>
      <c r="D74" s="94"/>
      <c r="E74" s="95"/>
      <c r="F74" s="96"/>
      <c r="G74" s="95"/>
      <c r="H74" s="95"/>
      <c r="I74" s="9">
        <v>575.5</v>
      </c>
      <c r="J74" s="9"/>
      <c r="K74" s="47"/>
    </row>
    <row r="75" spans="1:11" s="9" customFormat="1" ht="15" hidden="1">
      <c r="A75" s="18"/>
      <c r="B75" s="19"/>
      <c r="C75" s="14"/>
      <c r="D75" s="80"/>
      <c r="E75" s="80"/>
      <c r="F75" s="91"/>
      <c r="G75" s="80"/>
      <c r="H75" s="80"/>
      <c r="I75" s="9">
        <v>575.5</v>
      </c>
      <c r="K75" s="47"/>
    </row>
    <row r="76" spans="1:11" s="13" customFormat="1" ht="15" hidden="1">
      <c r="A76" s="22"/>
      <c r="B76" s="17"/>
      <c r="C76" s="23"/>
      <c r="D76" s="94"/>
      <c r="E76" s="95"/>
      <c r="F76" s="96"/>
      <c r="G76" s="95"/>
      <c r="H76" s="95"/>
      <c r="I76" s="9">
        <v>575.5</v>
      </c>
      <c r="J76" s="9"/>
      <c r="K76" s="47"/>
    </row>
    <row r="77" spans="1:11" s="13" customFormat="1" ht="15" hidden="1">
      <c r="A77" s="22"/>
      <c r="B77" s="17"/>
      <c r="C77" s="23"/>
      <c r="D77" s="94"/>
      <c r="E77" s="95"/>
      <c r="F77" s="96"/>
      <c r="G77" s="95"/>
      <c r="H77" s="95"/>
      <c r="I77" s="9">
        <v>575.5</v>
      </c>
      <c r="J77" s="9"/>
      <c r="K77" s="47"/>
    </row>
    <row r="78" spans="1:11" s="13" customFormat="1" ht="25.5" customHeight="1" hidden="1">
      <c r="A78" s="22"/>
      <c r="B78" s="17"/>
      <c r="C78" s="23"/>
      <c r="D78" s="94"/>
      <c r="E78" s="95"/>
      <c r="F78" s="96"/>
      <c r="G78" s="95"/>
      <c r="H78" s="95"/>
      <c r="I78" s="9">
        <v>575.5</v>
      </c>
      <c r="J78" s="9"/>
      <c r="K78" s="47"/>
    </row>
    <row r="79" spans="1:10" s="9" customFormat="1" ht="29.25" customHeight="1" hidden="1">
      <c r="A79" s="35"/>
      <c r="B79" s="73"/>
      <c r="C79" s="25"/>
      <c r="D79" s="92"/>
      <c r="E79" s="92"/>
      <c r="F79" s="98"/>
      <c r="G79" s="92"/>
      <c r="H79" s="92"/>
      <c r="I79" s="9">
        <v>575.5</v>
      </c>
      <c r="J79" s="47"/>
    </row>
    <row r="80" spans="1:10" s="9" customFormat="1" ht="17.25" customHeight="1">
      <c r="A80" s="76" t="s">
        <v>91</v>
      </c>
      <c r="B80" s="77" t="s">
        <v>92</v>
      </c>
      <c r="C80" s="64"/>
      <c r="D80" s="99">
        <v>3956.86</v>
      </c>
      <c r="E80" s="99"/>
      <c r="F80" s="100"/>
      <c r="G80" s="99"/>
      <c r="H80" s="99"/>
      <c r="I80" s="9">
        <v>575.5</v>
      </c>
      <c r="J80" s="47"/>
    </row>
    <row r="81" spans="1:11" s="9" customFormat="1" ht="30.75" thickBot="1">
      <c r="A81" s="35" t="s">
        <v>33</v>
      </c>
      <c r="B81" s="19" t="s">
        <v>13</v>
      </c>
      <c r="C81" s="25">
        <f>F81*12</f>
        <v>0</v>
      </c>
      <c r="D81" s="92">
        <f>G81*I81</f>
        <v>2209.92</v>
      </c>
      <c r="E81" s="92">
        <f>H81*12</f>
        <v>3.84</v>
      </c>
      <c r="F81" s="98"/>
      <c r="G81" s="92">
        <f>H81*12</f>
        <v>3.84</v>
      </c>
      <c r="H81" s="92">
        <v>0.32</v>
      </c>
      <c r="I81" s="9">
        <v>575.5</v>
      </c>
      <c r="J81" s="9">
        <v>1.07</v>
      </c>
      <c r="K81" s="47">
        <v>0.29960000000000003</v>
      </c>
    </row>
    <row r="82" spans="1:11" s="9" customFormat="1" ht="19.5" hidden="1" thickBot="1">
      <c r="A82" s="55" t="s">
        <v>31</v>
      </c>
      <c r="B82" s="24"/>
      <c r="C82" s="25" t="e">
        <f>F82*12</f>
        <v>#REF!</v>
      </c>
      <c r="D82" s="92">
        <f>D83+D84+D85+D86+D87+D88</f>
        <v>0</v>
      </c>
      <c r="E82" s="92">
        <f>H82*12</f>
        <v>0</v>
      </c>
      <c r="F82" s="98" t="e">
        <f>#REF!+#REF!+#REF!+#REF!+#REF!+#REF!+#REF!+#REF!+#REF!+#REF!</f>
        <v>#REF!</v>
      </c>
      <c r="G82" s="92">
        <f>H82*12</f>
        <v>0</v>
      </c>
      <c r="H82" s="98">
        <f>H83+H84+H85+H86+H87+H88</f>
        <v>0</v>
      </c>
      <c r="I82" s="9">
        <v>575.5</v>
      </c>
      <c r="J82" s="47">
        <f>H83+H84+H85+H86+H87</f>
        <v>0</v>
      </c>
      <c r="K82" s="47"/>
    </row>
    <row r="83" spans="1:11" s="9" customFormat="1" ht="15.75" hidden="1" thickBot="1">
      <c r="A83" s="56" t="s">
        <v>62</v>
      </c>
      <c r="B83" s="19"/>
      <c r="C83" s="21"/>
      <c r="D83" s="101"/>
      <c r="E83" s="83"/>
      <c r="F83" s="83"/>
      <c r="G83" s="101"/>
      <c r="H83" s="102"/>
      <c r="I83" s="9">
        <v>575.5</v>
      </c>
      <c r="K83" s="47"/>
    </row>
    <row r="84" spans="1:11" s="9" customFormat="1" ht="15.75" hidden="1" thickBot="1">
      <c r="A84" s="56" t="s">
        <v>63</v>
      </c>
      <c r="B84" s="19"/>
      <c r="C84" s="21"/>
      <c r="D84" s="101"/>
      <c r="E84" s="83"/>
      <c r="F84" s="83"/>
      <c r="G84" s="101"/>
      <c r="H84" s="102"/>
      <c r="I84" s="9">
        <v>575.5</v>
      </c>
      <c r="K84" s="47"/>
    </row>
    <row r="85" spans="1:11" s="9" customFormat="1" ht="15.75" hidden="1" thickBot="1">
      <c r="A85" s="56" t="s">
        <v>64</v>
      </c>
      <c r="B85" s="19"/>
      <c r="C85" s="21"/>
      <c r="D85" s="101"/>
      <c r="E85" s="83"/>
      <c r="F85" s="83"/>
      <c r="G85" s="101"/>
      <c r="H85" s="102"/>
      <c r="I85" s="9">
        <v>575.5</v>
      </c>
      <c r="K85" s="47"/>
    </row>
    <row r="86" spans="1:11" s="9" customFormat="1" ht="15.75" hidden="1" thickBot="1">
      <c r="A86" s="56" t="s">
        <v>65</v>
      </c>
      <c r="B86" s="19"/>
      <c r="C86" s="21"/>
      <c r="D86" s="101"/>
      <c r="E86" s="83"/>
      <c r="F86" s="83"/>
      <c r="G86" s="101"/>
      <c r="H86" s="102"/>
      <c r="I86" s="9">
        <v>575.5</v>
      </c>
      <c r="K86" s="47"/>
    </row>
    <row r="87" spans="1:11" s="9" customFormat="1" ht="15.75" hidden="1" thickBot="1">
      <c r="A87" s="56" t="s">
        <v>66</v>
      </c>
      <c r="B87" s="19"/>
      <c r="C87" s="21"/>
      <c r="D87" s="101"/>
      <c r="E87" s="83"/>
      <c r="F87" s="83"/>
      <c r="G87" s="101"/>
      <c r="H87" s="102"/>
      <c r="I87" s="9">
        <v>575.5</v>
      </c>
      <c r="K87" s="47"/>
    </row>
    <row r="88" spans="1:11" s="9" customFormat="1" ht="15.75" hidden="1" thickBot="1">
      <c r="A88" s="63" t="s">
        <v>75</v>
      </c>
      <c r="B88" s="24"/>
      <c r="C88" s="25"/>
      <c r="D88" s="99"/>
      <c r="E88" s="92"/>
      <c r="F88" s="92"/>
      <c r="G88" s="99"/>
      <c r="H88" s="100"/>
      <c r="I88" s="9">
        <v>575.5</v>
      </c>
      <c r="K88" s="47"/>
    </row>
    <row r="89" spans="1:11" s="9" customFormat="1" ht="26.25" thickBot="1">
      <c r="A89" s="65" t="s">
        <v>84</v>
      </c>
      <c r="B89" s="73" t="s">
        <v>85</v>
      </c>
      <c r="C89" s="72"/>
      <c r="D89" s="83">
        <v>23000</v>
      </c>
      <c r="E89" s="83"/>
      <c r="F89" s="83"/>
      <c r="G89" s="83">
        <f>D89/I89</f>
        <v>39.96524761077324</v>
      </c>
      <c r="H89" s="83">
        <f>G89/12</f>
        <v>3.33043730089777</v>
      </c>
      <c r="I89" s="9">
        <v>575.5</v>
      </c>
      <c r="K89" s="47"/>
    </row>
    <row r="90" spans="1:11" s="9" customFormat="1" ht="19.5" thickBot="1">
      <c r="A90" s="60" t="s">
        <v>93</v>
      </c>
      <c r="B90" s="61" t="s">
        <v>12</v>
      </c>
      <c r="C90" s="72"/>
      <c r="D90" s="83">
        <f>G90*I90</f>
        <v>9737.46</v>
      </c>
      <c r="E90" s="83"/>
      <c r="F90" s="83"/>
      <c r="G90" s="83">
        <f>12*H90</f>
        <v>16.919999999999998</v>
      </c>
      <c r="H90" s="83">
        <v>1.41</v>
      </c>
      <c r="I90" s="9">
        <v>575.5</v>
      </c>
      <c r="K90" s="47"/>
    </row>
    <row r="91" spans="1:11" s="9" customFormat="1" ht="19.5" thickBot="1">
      <c r="A91" s="65" t="s">
        <v>32</v>
      </c>
      <c r="B91" s="7"/>
      <c r="C91" s="66">
        <f>F91*12</f>
        <v>0</v>
      </c>
      <c r="D91" s="103">
        <f>D90+D89+D81+D59+D56+D48+D34+D31+D30+D29+D28+D27+D26+D25+D13+D33</f>
        <v>111671.59</v>
      </c>
      <c r="E91" s="103">
        <f>E90+E89+E81+E59+E56+E48+E34+E31+E30+E29+E28+E27+E26+E25+E13+E33</f>
        <v>66.01569070373588</v>
      </c>
      <c r="F91" s="103">
        <f>F90+F89+F81+F59+F56+F48+F34+F31+F30+F29+F28+F27+F26+F25+F13+F33</f>
        <v>0</v>
      </c>
      <c r="G91" s="103">
        <v>194.06</v>
      </c>
      <c r="H91" s="103">
        <f>H90+H89+H81+H59+H56+H48+H34+H31+H30+H29+H28+H27+H26+H25+H13+H33</f>
        <v>16.17022733854619</v>
      </c>
      <c r="I91" s="9">
        <v>575.5</v>
      </c>
      <c r="J91" s="47"/>
      <c r="K91" s="47"/>
    </row>
    <row r="92" spans="1:11" s="26" customFormat="1" ht="20.25" hidden="1" thickBot="1">
      <c r="A92" s="45"/>
      <c r="B92" s="46"/>
      <c r="C92" s="46"/>
      <c r="D92" s="104"/>
      <c r="E92" s="105"/>
      <c r="F92" s="106"/>
      <c r="G92" s="105"/>
      <c r="H92" s="106"/>
      <c r="I92" s="9">
        <v>575.5</v>
      </c>
      <c r="K92" s="70"/>
    </row>
    <row r="93" spans="1:11" s="28" customFormat="1" ht="15.75" thickBot="1">
      <c r="A93" s="27"/>
      <c r="D93" s="107"/>
      <c r="E93" s="107"/>
      <c r="F93" s="107"/>
      <c r="G93" s="107"/>
      <c r="H93" s="107"/>
      <c r="I93" s="9"/>
      <c r="K93" s="71"/>
    </row>
    <row r="94" spans="1:10" s="9" customFormat="1" ht="29.25" customHeight="1" hidden="1">
      <c r="A94" s="35"/>
      <c r="B94" s="19"/>
      <c r="C94" s="25"/>
      <c r="D94" s="79"/>
      <c r="E94" s="79"/>
      <c r="F94" s="79"/>
      <c r="G94" s="79"/>
      <c r="H94" s="79"/>
      <c r="J94" s="47"/>
    </row>
    <row r="95" spans="1:11" s="28" customFormat="1" ht="18.75">
      <c r="A95" s="57" t="s">
        <v>31</v>
      </c>
      <c r="B95" s="58"/>
      <c r="C95" s="59">
        <f>F95*12</f>
        <v>0</v>
      </c>
      <c r="D95" s="108">
        <f>D101</f>
        <v>1782.5</v>
      </c>
      <c r="E95" s="108">
        <f>E101</f>
        <v>0</v>
      </c>
      <c r="F95" s="108">
        <f>F101</f>
        <v>0</v>
      </c>
      <c r="G95" s="108">
        <f>G101</f>
        <v>3.097306689834926</v>
      </c>
      <c r="H95" s="108">
        <f>H101</f>
        <v>0.25810889081957716</v>
      </c>
      <c r="I95" s="9">
        <v>575.5</v>
      </c>
      <c r="K95" s="71"/>
    </row>
    <row r="96" spans="1:11" s="28" customFormat="1" ht="15" hidden="1">
      <c r="A96" s="56" t="s">
        <v>62</v>
      </c>
      <c r="B96" s="19"/>
      <c r="C96" s="21"/>
      <c r="D96" s="101"/>
      <c r="E96" s="83"/>
      <c r="F96" s="83"/>
      <c r="G96" s="101"/>
      <c r="H96" s="102"/>
      <c r="I96" s="9">
        <v>575.5</v>
      </c>
      <c r="K96" s="71"/>
    </row>
    <row r="97" spans="1:11" s="28" customFormat="1" ht="15" hidden="1">
      <c r="A97" s="56" t="s">
        <v>63</v>
      </c>
      <c r="B97" s="19"/>
      <c r="C97" s="21"/>
      <c r="D97" s="101"/>
      <c r="E97" s="83"/>
      <c r="F97" s="83"/>
      <c r="G97" s="101"/>
      <c r="H97" s="102"/>
      <c r="I97" s="9">
        <v>575.5</v>
      </c>
      <c r="K97" s="71"/>
    </row>
    <row r="98" spans="1:11" s="28" customFormat="1" ht="15" hidden="1">
      <c r="A98" s="56" t="s">
        <v>64</v>
      </c>
      <c r="B98" s="19"/>
      <c r="C98" s="21"/>
      <c r="D98" s="101"/>
      <c r="E98" s="83"/>
      <c r="F98" s="83"/>
      <c r="G98" s="101"/>
      <c r="H98" s="102"/>
      <c r="I98" s="9">
        <v>575.5</v>
      </c>
      <c r="K98" s="71"/>
    </row>
    <row r="99" spans="1:11" s="28" customFormat="1" ht="15" hidden="1">
      <c r="A99" s="56" t="s">
        <v>65</v>
      </c>
      <c r="B99" s="19"/>
      <c r="C99" s="21"/>
      <c r="D99" s="101"/>
      <c r="E99" s="83"/>
      <c r="F99" s="83"/>
      <c r="G99" s="101"/>
      <c r="H99" s="102"/>
      <c r="I99" s="9">
        <v>575.5</v>
      </c>
      <c r="K99" s="71"/>
    </row>
    <row r="100" spans="1:11" s="28" customFormat="1" ht="15" hidden="1">
      <c r="A100" s="56" t="s">
        <v>66</v>
      </c>
      <c r="B100" s="19"/>
      <c r="C100" s="21"/>
      <c r="D100" s="101"/>
      <c r="E100" s="83"/>
      <c r="F100" s="83"/>
      <c r="G100" s="101"/>
      <c r="H100" s="102"/>
      <c r="I100" s="9">
        <v>575.5</v>
      </c>
      <c r="K100" s="71"/>
    </row>
    <row r="101" spans="1:11" s="13" customFormat="1" ht="15">
      <c r="A101" s="22" t="s">
        <v>94</v>
      </c>
      <c r="B101" s="17"/>
      <c r="C101" s="23"/>
      <c r="D101" s="94">
        <v>1782.5</v>
      </c>
      <c r="E101" s="95"/>
      <c r="F101" s="96"/>
      <c r="G101" s="95">
        <f>D101/I101</f>
        <v>3.097306689834926</v>
      </c>
      <c r="H101" s="95">
        <f>G101/12</f>
        <v>0.25810889081957716</v>
      </c>
      <c r="I101" s="9">
        <v>575.5</v>
      </c>
      <c r="J101" s="9"/>
      <c r="K101" s="47"/>
    </row>
    <row r="102" spans="1:11" s="28" customFormat="1" ht="15.75" thickBot="1">
      <c r="A102" s="27"/>
      <c r="F102" s="29"/>
      <c r="H102" s="29"/>
      <c r="I102" s="9"/>
      <c r="K102" s="71"/>
    </row>
    <row r="103" spans="1:11" s="28" customFormat="1" ht="19.5" thickBot="1">
      <c r="A103" s="60" t="s">
        <v>83</v>
      </c>
      <c r="B103" s="61"/>
      <c r="C103" s="61" t="s">
        <v>28</v>
      </c>
      <c r="D103" s="62">
        <f>D91+D94+D95</f>
        <v>113454.09</v>
      </c>
      <c r="E103" s="62">
        <f>E91+E94+E95</f>
        <v>66.01569070373588</v>
      </c>
      <c r="F103" s="62">
        <f>F91+F94+F95</f>
        <v>0</v>
      </c>
      <c r="G103" s="62">
        <f>G91+G94+G95</f>
        <v>197.15730668983494</v>
      </c>
      <c r="H103" s="62">
        <f>H91+H94+H95</f>
        <v>16.42833622936577</v>
      </c>
      <c r="I103" s="9">
        <v>575.5</v>
      </c>
      <c r="K103" s="71"/>
    </row>
    <row r="104" spans="1:11" s="28" customFormat="1" ht="12.75">
      <c r="A104" s="27"/>
      <c r="F104" s="29"/>
      <c r="H104" s="29"/>
      <c r="K104" s="71"/>
    </row>
    <row r="105" spans="1:11" s="28" customFormat="1" ht="14.25">
      <c r="A105" s="117" t="s">
        <v>29</v>
      </c>
      <c r="B105" s="117"/>
      <c r="C105" s="117"/>
      <c r="D105" s="117"/>
      <c r="E105" s="117"/>
      <c r="F105" s="117"/>
      <c r="G105" s="117"/>
      <c r="H105" s="117"/>
      <c r="K105" s="71"/>
    </row>
    <row r="106" spans="1:11" s="26" customFormat="1" ht="19.5">
      <c r="A106" s="30"/>
      <c r="B106" s="31"/>
      <c r="C106" s="32"/>
      <c r="D106" s="32"/>
      <c r="E106" s="32"/>
      <c r="F106" s="33"/>
      <c r="G106" s="32"/>
      <c r="H106" s="33"/>
      <c r="K106" s="70"/>
    </row>
    <row r="107" spans="1:11" s="28" customFormat="1" ht="14.25">
      <c r="A107" s="117" t="s">
        <v>30</v>
      </c>
      <c r="B107" s="117"/>
      <c r="C107" s="117"/>
      <c r="D107" s="117"/>
      <c r="E107" s="117"/>
      <c r="F107" s="117"/>
      <c r="G107" s="117"/>
      <c r="H107" s="117"/>
      <c r="K107" s="71"/>
    </row>
    <row r="108" spans="6:11" s="28" customFormat="1" ht="12.75">
      <c r="F108" s="29"/>
      <c r="H108" s="29"/>
      <c r="K108" s="71"/>
    </row>
    <row r="109" spans="1:11" s="28" customFormat="1" ht="12.75">
      <c r="A109" s="27"/>
      <c r="F109" s="29"/>
      <c r="H109" s="29"/>
      <c r="K109" s="71"/>
    </row>
    <row r="110" spans="6:11" s="28" customFormat="1" ht="12.75">
      <c r="F110" s="29"/>
      <c r="H110" s="29"/>
      <c r="K110" s="71"/>
    </row>
    <row r="111" spans="6:11" s="28" customFormat="1" ht="12.75">
      <c r="F111" s="29"/>
      <c r="H111" s="29"/>
      <c r="K111" s="71"/>
    </row>
    <row r="112" spans="6:11" s="28" customFormat="1" ht="12.75">
      <c r="F112" s="29"/>
      <c r="H112" s="29"/>
      <c r="K112" s="71"/>
    </row>
    <row r="113" spans="6:11" s="28" customFormat="1" ht="12.75">
      <c r="F113" s="29"/>
      <c r="H113" s="29"/>
      <c r="K113" s="71"/>
    </row>
    <row r="114" spans="6:11" s="28" customFormat="1" ht="12.75">
      <c r="F114" s="29"/>
      <c r="H114" s="29"/>
      <c r="K114" s="71"/>
    </row>
    <row r="115" spans="6:11" s="28" customFormat="1" ht="12.75">
      <c r="F115" s="29"/>
      <c r="H115" s="29"/>
      <c r="K115" s="71"/>
    </row>
    <row r="116" spans="6:11" s="28" customFormat="1" ht="12.75">
      <c r="F116" s="29"/>
      <c r="H116" s="29"/>
      <c r="K116" s="71"/>
    </row>
    <row r="117" spans="6:11" s="28" customFormat="1" ht="12.75">
      <c r="F117" s="29"/>
      <c r="H117" s="29"/>
      <c r="K117" s="71"/>
    </row>
    <row r="118" spans="6:11" s="28" customFormat="1" ht="12.75">
      <c r="F118" s="29"/>
      <c r="H118" s="29"/>
      <c r="K118" s="71"/>
    </row>
    <row r="119" spans="6:11" s="28" customFormat="1" ht="12.75">
      <c r="F119" s="29"/>
      <c r="H119" s="29"/>
      <c r="K119" s="71"/>
    </row>
    <row r="120" spans="6:11" s="28" customFormat="1" ht="12.75">
      <c r="F120" s="29"/>
      <c r="H120" s="29"/>
      <c r="K120" s="71"/>
    </row>
    <row r="121" spans="6:11" s="28" customFormat="1" ht="12.75">
      <c r="F121" s="29"/>
      <c r="H121" s="29"/>
      <c r="K121" s="71"/>
    </row>
    <row r="122" spans="6:11" s="28" customFormat="1" ht="12.75">
      <c r="F122" s="29"/>
      <c r="H122" s="29"/>
      <c r="K122" s="71"/>
    </row>
    <row r="123" spans="6:11" s="28" customFormat="1" ht="12.75">
      <c r="F123" s="29"/>
      <c r="H123" s="29"/>
      <c r="K123" s="71"/>
    </row>
    <row r="124" spans="6:11" s="28" customFormat="1" ht="12.75">
      <c r="F124" s="29"/>
      <c r="H124" s="29"/>
      <c r="K124" s="71"/>
    </row>
    <row r="125" spans="6:11" s="28" customFormat="1" ht="12.75">
      <c r="F125" s="29"/>
      <c r="H125" s="29"/>
      <c r="K125" s="71"/>
    </row>
    <row r="126" spans="6:11" s="28" customFormat="1" ht="12.75">
      <c r="F126" s="29"/>
      <c r="H126" s="29"/>
      <c r="K126" s="71"/>
    </row>
    <row r="127" spans="6:11" s="28" customFormat="1" ht="12.75">
      <c r="F127" s="29"/>
      <c r="H127" s="29"/>
      <c r="K127" s="71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05:H105"/>
    <mergeCell ref="A107:H10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2013-06-21T10:52:20Z</cp:lastPrinted>
  <dcterms:created xsi:type="dcterms:W3CDTF">2010-04-02T14:46:04Z</dcterms:created>
  <dcterms:modified xsi:type="dcterms:W3CDTF">2014-08-13T05:42:49Z</dcterms:modified>
  <cp:category/>
  <cp:version/>
  <cp:contentType/>
  <cp:contentStatus/>
</cp:coreProperties>
</file>