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1 с переносом" sheetId="1" r:id="rId1"/>
    <sheet name="по голосованию" sheetId="2" r:id="rId2"/>
  </sheets>
  <definedNames>
    <definedName name="_xlnm.Print_Area" localSheetId="1">'по голосованию'!$A$1:$H$122</definedName>
    <definedName name="_xlnm.Print_Area" localSheetId="0">'проект1 с переносом'!$A$1:$H$138</definedName>
  </definedNames>
  <calcPr fullCalcOnLoad="1" fullPrecision="0"/>
</workbook>
</file>

<file path=xl/sharedStrings.xml><?xml version="1.0" encoding="utf-8"?>
<sst xmlns="http://schemas.openxmlformats.org/spreadsheetml/2006/main" count="332" uniqueCount="126">
  <si>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</si>
  <si>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</si>
  <si>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</si>
  <si>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</si>
  <si>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</si>
  <si>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</si>
  <si>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</si>
  <si>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</si>
  <si>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</si>
  <si>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</si>
  <si>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</si>
  <si>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</si>
  <si>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</si>
  <si>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</si>
  <si>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</si>
  <si>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</si>
  <si>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</si>
  <si>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</si>
  <si>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</si>
  <si>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</si>
  <si>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</si>
  <si>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</si>
  <si>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</si>
  <si>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Дератизация</t>
  </si>
  <si>
    <t>12 раз в год</t>
  </si>
  <si>
    <t>Дезинсекция</t>
  </si>
  <si>
    <t>6 раз в год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</si>
  <si>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</si>
  <si>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</si>
  <si>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</si>
  <si>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</si>
  <si>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</si>
  <si>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</si>
  <si>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</si>
  <si>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</si>
  <si>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</si>
  <si>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</si>
  <si>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</si>
  <si>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</si>
  <si>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</si>
  <si>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</si>
  <si>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</si>
  <si>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</si>
  <si>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</si>
  <si>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</si>
  <si>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</si>
  <si>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</si>
  <si>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</si>
  <si>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</si>
  <si>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</si>
  <si>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</si>
  <si>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</si>
  <si>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</si>
  <si>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4 раза в год</t>
  </si>
  <si>
    <t>восстановление подвального освещения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</si>
  <si>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</si>
  <si>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</si>
  <si>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</si>
  <si>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</si>
  <si>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</si>
  <si>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электрическими плитами )</t>
  </si>
  <si>
    <t>ревизия ШР, ЩЭ</t>
  </si>
  <si>
    <t>ремонт кровли</t>
  </si>
  <si>
    <t>ремонт кровли на козырьках подъездов</t>
  </si>
  <si>
    <t>ремонт отмостки</t>
  </si>
  <si>
    <t>установка и смена запорной арматуры на отоплении</t>
  </si>
  <si>
    <t>установка запорной арматуры на водоснабжении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</si>
  <si>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</si>
  <si>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</si>
  <si>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</si>
  <si>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</si>
  <si>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</si>
  <si>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</si>
  <si>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</si>
  <si>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</si>
  <si>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смена бойлера трубчатого на пластинчатый (ЗАО "Энергоэффект")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</si>
  <si>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</si>
  <si>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</si>
  <si>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</si>
  <si>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</si>
  <si>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</si>
  <si>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</si>
  <si>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ВСЕГО:</t>
  </si>
  <si>
    <t>Погашение задолженности прошлых периодов</t>
  </si>
  <si>
    <t>по адресу: ул.Ленинского Комсомола, д.1(S общ.=575,5 м2)</t>
  </si>
  <si>
    <t>подключение системы отопления с регулировкой</t>
  </si>
  <si>
    <t>восстановление циркуляции ГВС, сброс воздушных пробок</t>
  </si>
  <si>
    <t>1 раз в 3 года</t>
  </si>
  <si>
    <t>Сбор, вывоз и утилизация ТБО, руб/м2</t>
  </si>
  <si>
    <t>ремонт кровли 444 м2</t>
  </si>
  <si>
    <t>ремонт козырьков над входом в подъезд 2 шт.</t>
  </si>
  <si>
    <t>ремонт отмостки 70 м2</t>
  </si>
  <si>
    <t>изготовление и устройство металлических решеток 2 шт.</t>
  </si>
  <si>
    <t>смена задвижек отопления (д.50 мм - 2 шт.)</t>
  </si>
  <si>
    <t>смена задвижек ХВС (д.50 мм - 2 шт.)</t>
  </si>
  <si>
    <t>установка запорной арматуры по стоякам отопления (д.15 мм - 15 шт., д.20 мм - 15 шт.)</t>
  </si>
  <si>
    <t>установка датчиков движения в тамбурах - 2 шт.</t>
  </si>
  <si>
    <t>установка датчиков движения на этажных площадках - 4 шт.</t>
  </si>
  <si>
    <t>ремонт освещения в подвале</t>
  </si>
  <si>
    <t>энергоаудит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</si>
  <si>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</si>
  <si>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</si>
  <si>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2014-2015 гг.</t>
  </si>
  <si>
    <t>заполнение электронных паспортов</t>
  </si>
  <si>
    <t>учет работ по капремонту</t>
  </si>
  <si>
    <t>Поверка общедомовых приборов учета холодного водоснабжения</t>
  </si>
  <si>
    <t>Поверка  общедомовых приборов учета горячего водоснабжения</t>
  </si>
  <si>
    <t>Регламентные работы по системе вентиляции в т.числе:</t>
  </si>
  <si>
    <t>пылеудаление и дезинфекция вентканалов без пробивки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</si>
  <si>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</si>
  <si>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</si>
  <si>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</si>
  <si>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по состоянию на 1.05.2014г.</t>
  </si>
  <si>
    <t>Регламентные работы по содержанию кровли в т.числе:</t>
  </si>
  <si>
    <t>очистка кровли от снега и скалывание сосулек</t>
  </si>
  <si>
    <t>3 раза в год</t>
  </si>
  <si>
    <t xml:space="preserve">очистка от снега и наледи подъездных козырьков </t>
  </si>
  <si>
    <t>Проект 1 (с учетом поверки общедомовых приборов учета ХВС и ГВС)</t>
  </si>
  <si>
    <t>замена  КИП термометры 5 шт.</t>
  </si>
  <si>
    <t>ревизия задвижек отопления (диам. 50мм-3 шт.)</t>
  </si>
  <si>
    <t>Итого:</t>
  </si>
  <si>
    <t>гидравлическое испытание элеваторного узла и запорной арматуры</t>
  </si>
  <si>
    <t>Управление многоквартирным домом, всего в т.ч.</t>
  </si>
  <si>
    <t>(стоимость услуг  увеличена на 6,6% в соответствии с уровнем инфляции 2013 г.)</t>
  </si>
  <si>
    <t>ревизия задвижек отопления (диам. 50мм-5 шт.)</t>
  </si>
  <si>
    <t>ревизия задвижек ХВС (диам. 50мм-2 шт.)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</si>
</sst>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left" vertical="center" wrapText="1"/>
    </xf>
    <xf numFmtId="0" fontId="18" fillId="25" borderId="16" xfId="0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8" fillId="0" borderId="24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18" fillId="27" borderId="17" xfId="0" applyFont="1" applyFill="1" applyBorder="1" applyAlignment="1">
      <alignment horizontal="left" vertical="center" wrapText="1"/>
    </xf>
    <xf numFmtId="0" fontId="18" fillId="27" borderId="16" xfId="0" applyFont="1" applyFill="1" applyBorder="1" applyAlignment="1">
      <alignment horizontal="center" vertical="center" wrapText="1"/>
    </xf>
    <xf numFmtId="2" fontId="18" fillId="27" borderId="14" xfId="0" applyNumberFormat="1" applyFont="1" applyFill="1" applyBorder="1" applyAlignment="1">
      <alignment horizontal="center" vertical="center" wrapText="1"/>
    </xf>
    <xf numFmtId="2" fontId="18" fillId="27" borderId="25" xfId="0" applyNumberFormat="1" applyFont="1" applyFill="1" applyBorder="1" applyAlignment="1">
      <alignment horizontal="center" vertical="center" wrapText="1"/>
    </xf>
    <xf numFmtId="2" fontId="18" fillId="27" borderId="26" xfId="0" applyNumberFormat="1" applyFont="1" applyFill="1" applyBorder="1" applyAlignment="1">
      <alignment horizontal="center" vertical="center" wrapText="1"/>
    </xf>
    <xf numFmtId="2" fontId="18" fillId="27" borderId="16" xfId="0" applyNumberFormat="1" applyFont="1" applyFill="1" applyBorder="1" applyAlignment="1">
      <alignment horizontal="center" vertical="center" wrapText="1"/>
    </xf>
    <xf numFmtId="0" fontId="18" fillId="27" borderId="0" xfId="0" applyFont="1" applyFill="1" applyAlignment="1">
      <alignment horizontal="center" vertical="center" wrapText="1"/>
    </xf>
    <xf numFmtId="2" fontId="18" fillId="27" borderId="0" xfId="0" applyNumberFormat="1" applyFont="1" applyFill="1" applyAlignment="1">
      <alignment horizontal="center" vertical="center" wrapText="1"/>
    </xf>
    <xf numFmtId="0" fontId="22" fillId="27" borderId="0" xfId="0" applyFont="1" applyFill="1" applyAlignment="1">
      <alignment horizontal="center" vertical="center" wrapText="1"/>
    </xf>
    <xf numFmtId="2" fontId="18" fillId="27" borderId="27" xfId="0" applyNumberFormat="1" applyFont="1" applyFill="1" applyBorder="1" applyAlignment="1">
      <alignment horizontal="center" vertical="center" wrapText="1"/>
    </xf>
    <xf numFmtId="2" fontId="24" fillId="27" borderId="25" xfId="0" applyNumberFormat="1" applyFont="1" applyFill="1" applyBorder="1" applyAlignment="1">
      <alignment horizontal="center" vertical="center" wrapText="1"/>
    </xf>
    <xf numFmtId="2" fontId="24" fillId="27" borderId="14" xfId="0" applyNumberFormat="1" applyFont="1" applyFill="1" applyBorder="1" applyAlignment="1">
      <alignment horizontal="center" vertical="center" wrapText="1"/>
    </xf>
    <xf numFmtId="2" fontId="24" fillId="27" borderId="27" xfId="0" applyNumberFormat="1" applyFont="1" applyFill="1" applyBorder="1" applyAlignment="1">
      <alignment horizontal="center" vertical="center" wrapText="1"/>
    </xf>
    <xf numFmtId="2" fontId="18" fillId="27" borderId="28" xfId="0" applyNumberFormat="1" applyFont="1" applyFill="1" applyBorder="1" applyAlignment="1">
      <alignment horizontal="center" vertical="center" wrapText="1"/>
    </xf>
    <xf numFmtId="2" fontId="18" fillId="27" borderId="18" xfId="0" applyNumberFormat="1" applyFont="1" applyFill="1" applyBorder="1" applyAlignment="1">
      <alignment horizontal="center" vertical="center" wrapText="1"/>
    </xf>
    <xf numFmtId="2" fontId="0" fillId="27" borderId="26" xfId="0" applyNumberFormat="1" applyFont="1" applyFill="1" applyBorder="1" applyAlignment="1">
      <alignment horizontal="center" vertical="center" wrapText="1"/>
    </xf>
    <xf numFmtId="2" fontId="0" fillId="27" borderId="16" xfId="0" applyNumberFormat="1" applyFont="1" applyFill="1" applyBorder="1" applyAlignment="1">
      <alignment horizontal="center" vertical="center" wrapText="1"/>
    </xf>
    <xf numFmtId="2" fontId="0" fillId="27" borderId="28" xfId="0" applyNumberFormat="1" applyFont="1" applyFill="1" applyBorder="1" applyAlignment="1">
      <alignment horizontal="center" vertical="center" wrapText="1"/>
    </xf>
    <xf numFmtId="2" fontId="0" fillId="27" borderId="14" xfId="0" applyNumberFormat="1" applyFont="1" applyFill="1" applyBorder="1" applyAlignment="1">
      <alignment horizontal="center" vertical="center" wrapText="1"/>
    </xf>
    <xf numFmtId="2" fontId="18" fillId="27" borderId="29" xfId="0" applyNumberFormat="1" applyFont="1" applyFill="1" applyBorder="1" applyAlignment="1">
      <alignment horizontal="center" vertical="center" wrapText="1"/>
    </xf>
    <xf numFmtId="2" fontId="24" fillId="27" borderId="18" xfId="0" applyNumberFormat="1" applyFont="1" applyFill="1" applyBorder="1" applyAlignment="1">
      <alignment horizontal="center" vertical="center" wrapText="1"/>
    </xf>
    <xf numFmtId="2" fontId="24" fillId="27" borderId="29" xfId="0" applyNumberFormat="1" applyFont="1" applyFill="1" applyBorder="1" applyAlignment="1">
      <alignment horizontal="center" vertical="center" wrapText="1"/>
    </xf>
    <xf numFmtId="2" fontId="24" fillId="27" borderId="16" xfId="0" applyNumberFormat="1" applyFont="1" applyFill="1" applyBorder="1" applyAlignment="1">
      <alignment horizontal="center" vertical="center" wrapText="1"/>
    </xf>
    <xf numFmtId="2" fontId="24" fillId="27" borderId="28" xfId="0" applyNumberFormat="1" applyFont="1" applyFill="1" applyBorder="1" applyAlignment="1">
      <alignment horizontal="center" vertical="center" wrapText="1"/>
    </xf>
    <xf numFmtId="2" fontId="19" fillId="27" borderId="20" xfId="0" applyNumberFormat="1" applyFont="1" applyFill="1" applyBorder="1" applyAlignment="1">
      <alignment horizontal="center"/>
    </xf>
    <xf numFmtId="0" fontId="18" fillId="27" borderId="30" xfId="0" applyFont="1" applyFill="1" applyBorder="1" applyAlignment="1">
      <alignment horizontal="center" vertical="center"/>
    </xf>
    <xf numFmtId="0" fontId="18" fillId="27" borderId="20" xfId="0" applyFont="1" applyFill="1" applyBorder="1" applyAlignment="1">
      <alignment horizontal="center" vertical="center"/>
    </xf>
    <xf numFmtId="0" fontId="18" fillId="27" borderId="31" xfId="0" applyFont="1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8" fillId="27" borderId="11" xfId="0" applyFont="1" applyFill="1" applyBorder="1" applyAlignment="1">
      <alignment horizontal="center" vertical="center" wrapText="1"/>
    </xf>
    <xf numFmtId="0" fontId="18" fillId="27" borderId="32" xfId="0" applyFont="1" applyFill="1" applyBorder="1" applyAlignment="1">
      <alignment horizontal="center" vertical="center" wrapText="1"/>
    </xf>
    <xf numFmtId="0" fontId="0" fillId="27" borderId="33" xfId="0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0" fillId="27" borderId="34" xfId="0" applyFont="1" applyFill="1" applyBorder="1" applyAlignment="1">
      <alignment horizontal="center" vertical="center" wrapText="1"/>
    </xf>
    <xf numFmtId="0" fontId="0" fillId="27" borderId="35" xfId="0" applyFont="1" applyFill="1" applyBorder="1" applyAlignment="1">
      <alignment horizontal="center" vertical="center" wrapText="1"/>
    </xf>
    <xf numFmtId="0" fontId="0" fillId="27" borderId="36" xfId="0" applyFont="1" applyFill="1" applyBorder="1" applyAlignment="1">
      <alignment horizontal="center" vertical="center" wrapText="1"/>
    </xf>
    <xf numFmtId="2" fontId="18" fillId="27" borderId="37" xfId="0" applyNumberFormat="1" applyFont="1" applyFill="1" applyBorder="1" applyAlignment="1">
      <alignment horizontal="center" vertical="center" wrapText="1"/>
    </xf>
    <xf numFmtId="2" fontId="18" fillId="27" borderId="38" xfId="0" applyNumberFormat="1" applyFont="1" applyFill="1" applyBorder="1" applyAlignment="1">
      <alignment horizontal="center" vertical="center"/>
    </xf>
    <xf numFmtId="2" fontId="23" fillId="27" borderId="0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18" fillId="27" borderId="15" xfId="0" applyFont="1" applyFill="1" applyBorder="1" applyAlignment="1">
      <alignment horizontal="left" vertical="center" wrapText="1"/>
    </xf>
    <xf numFmtId="0" fontId="24" fillId="27" borderId="14" xfId="0" applyFont="1" applyFill="1" applyBorder="1" applyAlignment="1">
      <alignment horizontal="center" vertical="center" wrapText="1"/>
    </xf>
    <xf numFmtId="0" fontId="24" fillId="27" borderId="15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 wrapText="1"/>
    </xf>
    <xf numFmtId="2" fontId="18" fillId="27" borderId="24" xfId="0" applyNumberFormat="1" applyFont="1" applyFill="1" applyBorder="1" applyAlignment="1">
      <alignment horizontal="center" vertical="center" wrapText="1"/>
    </xf>
    <xf numFmtId="2" fontId="18" fillId="27" borderId="4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2" fontId="18" fillId="27" borderId="11" xfId="0" applyNumberFormat="1" applyFont="1" applyFill="1" applyBorder="1" applyAlignment="1">
      <alignment horizontal="center" vertical="center" wrapText="1"/>
    </xf>
    <xf numFmtId="2" fontId="18" fillId="27" borderId="3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2" fontId="0" fillId="27" borderId="41" xfId="0" applyNumberFormat="1" applyFont="1" applyFill="1" applyBorder="1" applyAlignment="1">
      <alignment horizontal="center" vertical="center" wrapText="1"/>
    </xf>
    <xf numFmtId="2" fontId="0" fillId="27" borderId="22" xfId="0" applyNumberFormat="1" applyFont="1" applyFill="1" applyBorder="1" applyAlignment="1">
      <alignment horizontal="center" vertical="center" wrapText="1"/>
    </xf>
    <xf numFmtId="2" fontId="0" fillId="27" borderId="42" xfId="0" applyNumberFormat="1" applyFont="1" applyFill="1" applyBorder="1" applyAlignment="1">
      <alignment horizontal="center" vertical="center" wrapText="1"/>
    </xf>
    <xf numFmtId="2" fontId="18" fillId="27" borderId="32" xfId="0" applyNumberFormat="1" applyFont="1" applyFill="1" applyBorder="1" applyAlignment="1">
      <alignment horizontal="center" vertical="center"/>
    </xf>
    <xf numFmtId="2" fontId="0" fillId="27" borderId="25" xfId="0" applyNumberFormat="1" applyFont="1" applyFill="1" applyBorder="1" applyAlignment="1">
      <alignment horizontal="center" vertical="center" wrapText="1"/>
    </xf>
    <xf numFmtId="2" fontId="0" fillId="27" borderId="27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43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27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zoomScale="75" zoomScaleNormal="75" zoomScalePageLayoutView="0" workbookViewId="0" topLeftCell="A1">
      <selection activeCell="A1" sqref="A1:H13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04" customWidth="1"/>
    <col min="5" max="5" width="13.875" style="104" hidden="1" customWidth="1"/>
    <col min="6" max="6" width="20.875" style="104" hidden="1" customWidth="1"/>
    <col min="7" max="7" width="13.875" style="104" customWidth="1"/>
    <col min="8" max="8" width="20.875" style="104" customWidth="1"/>
    <col min="9" max="9" width="20.75390625" style="1" customWidth="1"/>
    <col min="10" max="10" width="15.375" style="1" hidden="1" customWidth="1"/>
    <col min="11" max="11" width="15.375" style="54" hidden="1" customWidth="1"/>
    <col min="12" max="14" width="15.375" style="1" customWidth="1"/>
    <col min="15" max="16384" width="9.125" style="1" customWidth="1"/>
  </cols>
  <sheetData>
    <row r="1" spans="1:8" ht="16.5" customHeight="1">
      <c r="A1" s="140" t="s">
        <v>0</v>
      </c>
      <c r="B1" s="141"/>
      <c r="C1" s="141"/>
      <c r="D1" s="141"/>
      <c r="E1" s="141"/>
      <c r="F1" s="141"/>
      <c r="G1" s="141"/>
      <c r="H1" s="141"/>
    </row>
    <row r="2" spans="2:8" ht="12.75" customHeight="1">
      <c r="B2" s="142" t="s">
        <v>1</v>
      </c>
      <c r="C2" s="142"/>
      <c r="D2" s="142"/>
      <c r="E2" s="142"/>
      <c r="F2" s="142"/>
      <c r="G2" s="141"/>
      <c r="H2" s="141"/>
    </row>
    <row r="3" spans="1:8" ht="18" customHeight="1">
      <c r="A3" s="61" t="s">
        <v>102</v>
      </c>
      <c r="B3" s="142" t="s">
        <v>2</v>
      </c>
      <c r="C3" s="142"/>
      <c r="D3" s="142"/>
      <c r="E3" s="142"/>
      <c r="F3" s="142"/>
      <c r="G3" s="141"/>
      <c r="H3" s="141"/>
    </row>
    <row r="4" spans="2:8" ht="14.25" customHeight="1">
      <c r="B4" s="142" t="s">
        <v>33</v>
      </c>
      <c r="C4" s="142"/>
      <c r="D4" s="142"/>
      <c r="E4" s="142"/>
      <c r="F4" s="142"/>
      <c r="G4" s="141"/>
      <c r="H4" s="141"/>
    </row>
    <row r="5" spans="1:11" ht="39.75" customHeight="1">
      <c r="A5" s="143" t="s">
        <v>117</v>
      </c>
      <c r="B5" s="144"/>
      <c r="C5" s="144"/>
      <c r="D5" s="144"/>
      <c r="E5" s="144"/>
      <c r="F5" s="144"/>
      <c r="G5" s="144"/>
      <c r="H5" s="144"/>
      <c r="K5" s="1"/>
    </row>
    <row r="6" spans="1:11" ht="21.75" customHeight="1">
      <c r="A6" s="145" t="s">
        <v>123</v>
      </c>
      <c r="B6" s="145"/>
      <c r="C6" s="145"/>
      <c r="D6" s="145"/>
      <c r="E6" s="145"/>
      <c r="F6" s="145"/>
      <c r="G6" s="145"/>
      <c r="H6" s="145"/>
      <c r="K6" s="1"/>
    </row>
    <row r="7" spans="1:11" s="2" customFormat="1" ht="22.5" customHeight="1">
      <c r="A7" s="129" t="s">
        <v>3</v>
      </c>
      <c r="B7" s="129"/>
      <c r="C7" s="129"/>
      <c r="D7" s="129"/>
      <c r="E7" s="130"/>
      <c r="F7" s="130"/>
      <c r="G7" s="130"/>
      <c r="H7" s="130"/>
      <c r="K7" s="55"/>
    </row>
    <row r="8" spans="1:8" s="3" customFormat="1" ht="18.75" customHeight="1">
      <c r="A8" s="129" t="s">
        <v>84</v>
      </c>
      <c r="B8" s="129"/>
      <c r="C8" s="129"/>
      <c r="D8" s="129"/>
      <c r="E8" s="130"/>
      <c r="F8" s="130"/>
      <c r="G8" s="130"/>
      <c r="H8" s="130"/>
    </row>
    <row r="9" spans="1:8" s="4" customFormat="1" ht="17.25" customHeight="1">
      <c r="A9" s="131" t="s">
        <v>60</v>
      </c>
      <c r="B9" s="131"/>
      <c r="C9" s="131"/>
      <c r="D9" s="131"/>
      <c r="E9" s="132"/>
      <c r="F9" s="132"/>
      <c r="G9" s="132"/>
      <c r="H9" s="132"/>
    </row>
    <row r="10" spans="1:8" s="3" customFormat="1" ht="30" customHeight="1" thickBot="1">
      <c r="A10" s="133" t="s">
        <v>74</v>
      </c>
      <c r="B10" s="133"/>
      <c r="C10" s="133"/>
      <c r="D10" s="133"/>
      <c r="E10" s="134"/>
      <c r="F10" s="134"/>
      <c r="G10" s="134"/>
      <c r="H10" s="134"/>
    </row>
    <row r="11" spans="1:11" s="8" customFormat="1" ht="139.5" customHeight="1" thickBot="1">
      <c r="A11" s="5" t="s">
        <v>4</v>
      </c>
      <c r="B11" s="6" t="s">
        <v>5</v>
      </c>
      <c r="C11" s="7" t="s">
        <v>6</v>
      </c>
      <c r="D11" s="94" t="s">
        <v>34</v>
      </c>
      <c r="E11" s="94" t="s">
        <v>6</v>
      </c>
      <c r="F11" s="95" t="s">
        <v>7</v>
      </c>
      <c r="G11" s="94" t="s">
        <v>6</v>
      </c>
      <c r="H11" s="95" t="s">
        <v>7</v>
      </c>
      <c r="K11" s="39"/>
    </row>
    <row r="12" spans="1:11" s="11" customFormat="1" ht="12.75">
      <c r="A12" s="9">
        <v>1</v>
      </c>
      <c r="B12" s="10">
        <v>2</v>
      </c>
      <c r="C12" s="10">
        <v>3</v>
      </c>
      <c r="D12" s="96"/>
      <c r="E12" s="97">
        <v>3</v>
      </c>
      <c r="F12" s="98">
        <v>4</v>
      </c>
      <c r="G12" s="99">
        <v>3</v>
      </c>
      <c r="H12" s="100">
        <v>4</v>
      </c>
      <c r="K12" s="56"/>
    </row>
    <row r="13" spans="1:11" s="11" customFormat="1" ht="49.5" customHeight="1">
      <c r="A13" s="135" t="s">
        <v>8</v>
      </c>
      <c r="B13" s="136"/>
      <c r="C13" s="136"/>
      <c r="D13" s="136"/>
      <c r="E13" s="136"/>
      <c r="F13" s="136"/>
      <c r="G13" s="137"/>
      <c r="H13" s="138"/>
      <c r="K13" s="56"/>
    </row>
    <row r="14" spans="1:11" s="8" customFormat="1" ht="15">
      <c r="A14" s="13" t="s">
        <v>122</v>
      </c>
      <c r="B14" s="17" t="s">
        <v>9</v>
      </c>
      <c r="C14" s="12">
        <f>F14*12</f>
        <v>0</v>
      </c>
      <c r="D14" s="67">
        <f>G14*I14</f>
        <v>19198.68</v>
      </c>
      <c r="E14" s="66">
        <f>H14*12</f>
        <v>33.36</v>
      </c>
      <c r="F14" s="73"/>
      <c r="G14" s="66">
        <f>H14*12</f>
        <v>33.36</v>
      </c>
      <c r="H14" s="73">
        <v>2.78</v>
      </c>
      <c r="I14" s="8">
        <v>575.5</v>
      </c>
      <c r="J14" s="8">
        <v>1.07</v>
      </c>
      <c r="K14" s="39">
        <v>2.24</v>
      </c>
    </row>
    <row r="15" spans="1:11" s="8" customFormat="1" ht="30" hidden="1">
      <c r="A15" s="13" t="s">
        <v>10</v>
      </c>
      <c r="B15" s="14" t="s">
        <v>11</v>
      </c>
      <c r="C15" s="12">
        <f>F15*12</f>
        <v>0</v>
      </c>
      <c r="D15" s="67">
        <f>G15*I15</f>
        <v>0</v>
      </c>
      <c r="E15" s="66">
        <f>H15*12</f>
        <v>0</v>
      </c>
      <c r="F15" s="73"/>
      <c r="G15" s="66">
        <f>H15*12</f>
        <v>0</v>
      </c>
      <c r="H15" s="73"/>
      <c r="I15" s="8">
        <v>575.5</v>
      </c>
      <c r="K15" s="39"/>
    </row>
    <row r="16" spans="1:11" s="8" customFormat="1" ht="15" hidden="1">
      <c r="A16" s="40" t="s">
        <v>67</v>
      </c>
      <c r="B16" s="41" t="s">
        <v>11</v>
      </c>
      <c r="C16" s="12"/>
      <c r="D16" s="67"/>
      <c r="E16" s="66"/>
      <c r="F16" s="73"/>
      <c r="G16" s="66"/>
      <c r="H16" s="73"/>
      <c r="I16" s="8">
        <v>575.5</v>
      </c>
      <c r="K16" s="39"/>
    </row>
    <row r="17" spans="1:11" s="8" customFormat="1" ht="15" hidden="1">
      <c r="A17" s="40" t="s">
        <v>68</v>
      </c>
      <c r="B17" s="41" t="s">
        <v>11</v>
      </c>
      <c r="C17" s="12"/>
      <c r="D17" s="67"/>
      <c r="E17" s="66"/>
      <c r="F17" s="73"/>
      <c r="G17" s="66"/>
      <c r="H17" s="73"/>
      <c r="I17" s="8">
        <v>575.5</v>
      </c>
      <c r="K17" s="39"/>
    </row>
    <row r="18" spans="1:11" s="8" customFormat="1" ht="15" hidden="1">
      <c r="A18" s="40" t="s">
        <v>69</v>
      </c>
      <c r="B18" s="41" t="s">
        <v>11</v>
      </c>
      <c r="C18" s="12"/>
      <c r="D18" s="67"/>
      <c r="E18" s="66"/>
      <c r="F18" s="73"/>
      <c r="G18" s="66"/>
      <c r="H18" s="73"/>
      <c r="I18" s="8">
        <v>575.5</v>
      </c>
      <c r="K18" s="39"/>
    </row>
    <row r="19" spans="1:11" s="8" customFormat="1" ht="25.5" hidden="1">
      <c r="A19" s="40" t="s">
        <v>70</v>
      </c>
      <c r="B19" s="41" t="s">
        <v>12</v>
      </c>
      <c r="C19" s="12"/>
      <c r="D19" s="67"/>
      <c r="E19" s="66"/>
      <c r="F19" s="73"/>
      <c r="G19" s="66"/>
      <c r="H19" s="73"/>
      <c r="I19" s="8">
        <v>575.5</v>
      </c>
      <c r="K19" s="39"/>
    </row>
    <row r="20" spans="1:11" s="8" customFormat="1" ht="15" hidden="1">
      <c r="A20" s="40" t="s">
        <v>71</v>
      </c>
      <c r="B20" s="41" t="s">
        <v>11</v>
      </c>
      <c r="C20" s="12"/>
      <c r="D20" s="67"/>
      <c r="E20" s="66"/>
      <c r="F20" s="73"/>
      <c r="G20" s="66"/>
      <c r="H20" s="73"/>
      <c r="I20" s="8">
        <v>575.5</v>
      </c>
      <c r="K20" s="39"/>
    </row>
    <row r="21" spans="1:11" s="8" customFormat="1" ht="26.25" hidden="1" thickBot="1">
      <c r="A21" s="42" t="s">
        <v>72</v>
      </c>
      <c r="B21" s="43" t="s">
        <v>73</v>
      </c>
      <c r="C21" s="12"/>
      <c r="D21" s="67"/>
      <c r="E21" s="66"/>
      <c r="F21" s="73"/>
      <c r="G21" s="66"/>
      <c r="H21" s="73"/>
      <c r="I21" s="8">
        <v>575.5</v>
      </c>
      <c r="K21" s="39"/>
    </row>
    <row r="22" spans="1:11" s="8" customFormat="1" ht="29.25" customHeight="1">
      <c r="A22" s="44" t="s">
        <v>76</v>
      </c>
      <c r="B22" s="45" t="s">
        <v>77</v>
      </c>
      <c r="C22" s="46"/>
      <c r="D22" s="74"/>
      <c r="E22" s="75"/>
      <c r="F22" s="76"/>
      <c r="G22" s="75"/>
      <c r="H22" s="76"/>
      <c r="I22" s="8">
        <v>575.5</v>
      </c>
      <c r="K22" s="39"/>
    </row>
    <row r="23" spans="1:11" s="8" customFormat="1" ht="15">
      <c r="A23" s="44" t="s">
        <v>78</v>
      </c>
      <c r="B23" s="45" t="s">
        <v>77</v>
      </c>
      <c r="C23" s="46"/>
      <c r="D23" s="74"/>
      <c r="E23" s="75"/>
      <c r="F23" s="76"/>
      <c r="G23" s="75"/>
      <c r="H23" s="76"/>
      <c r="I23" s="8">
        <v>575.5</v>
      </c>
      <c r="K23" s="39"/>
    </row>
    <row r="24" spans="1:11" s="8" customFormat="1" ht="15">
      <c r="A24" s="44" t="s">
        <v>79</v>
      </c>
      <c r="B24" s="45" t="s">
        <v>80</v>
      </c>
      <c r="C24" s="46"/>
      <c r="D24" s="74"/>
      <c r="E24" s="75"/>
      <c r="F24" s="76"/>
      <c r="G24" s="75"/>
      <c r="H24" s="76"/>
      <c r="I24" s="8">
        <v>575.5</v>
      </c>
      <c r="K24" s="39"/>
    </row>
    <row r="25" spans="1:11" s="8" customFormat="1" ht="15">
      <c r="A25" s="44" t="s">
        <v>81</v>
      </c>
      <c r="B25" s="45" t="s">
        <v>77</v>
      </c>
      <c r="C25" s="46"/>
      <c r="D25" s="74"/>
      <c r="E25" s="75"/>
      <c r="F25" s="76"/>
      <c r="G25" s="75"/>
      <c r="H25" s="76"/>
      <c r="I25" s="8">
        <v>575.5</v>
      </c>
      <c r="K25" s="39"/>
    </row>
    <row r="26" spans="1:11" s="8" customFormat="1" ht="15">
      <c r="A26" s="105" t="s">
        <v>120</v>
      </c>
      <c r="B26" s="106"/>
      <c r="C26" s="75"/>
      <c r="D26" s="74"/>
      <c r="E26" s="75"/>
      <c r="F26" s="76"/>
      <c r="G26" s="75"/>
      <c r="H26" s="73">
        <v>2.56</v>
      </c>
      <c r="K26" s="39"/>
    </row>
    <row r="27" spans="1:11" s="8" customFormat="1" ht="15">
      <c r="A27" s="107" t="s">
        <v>103</v>
      </c>
      <c r="B27" s="106" t="s">
        <v>77</v>
      </c>
      <c r="C27" s="75"/>
      <c r="D27" s="74"/>
      <c r="E27" s="75"/>
      <c r="F27" s="76"/>
      <c r="G27" s="75"/>
      <c r="H27" s="73"/>
      <c r="I27" s="8">
        <v>575.5</v>
      </c>
      <c r="K27" s="39"/>
    </row>
    <row r="28" spans="1:11" s="8" customFormat="1" ht="15">
      <c r="A28" s="107" t="s">
        <v>104</v>
      </c>
      <c r="B28" s="106" t="s">
        <v>77</v>
      </c>
      <c r="C28" s="75"/>
      <c r="D28" s="74"/>
      <c r="E28" s="75"/>
      <c r="F28" s="76"/>
      <c r="G28" s="75"/>
      <c r="H28" s="73"/>
      <c r="I28" s="8">
        <v>575.5</v>
      </c>
      <c r="K28" s="39"/>
    </row>
    <row r="29" spans="1:11" s="8" customFormat="1" ht="15">
      <c r="A29" s="105" t="s">
        <v>120</v>
      </c>
      <c r="B29" s="106"/>
      <c r="C29" s="75"/>
      <c r="D29" s="74"/>
      <c r="E29" s="75"/>
      <c r="F29" s="76"/>
      <c r="G29" s="75"/>
      <c r="H29" s="73">
        <v>0.22</v>
      </c>
      <c r="K29" s="39"/>
    </row>
    <row r="30" spans="1:11" s="18" customFormat="1" ht="15">
      <c r="A30" s="16" t="s">
        <v>13</v>
      </c>
      <c r="B30" s="17" t="s">
        <v>14</v>
      </c>
      <c r="C30" s="12">
        <f>F30*12</f>
        <v>0</v>
      </c>
      <c r="D30" s="67">
        <f>G30*I30</f>
        <v>4696.08</v>
      </c>
      <c r="E30" s="66">
        <f>H30*12</f>
        <v>8.16</v>
      </c>
      <c r="F30" s="77"/>
      <c r="G30" s="66">
        <f>H30*12</f>
        <v>8.16</v>
      </c>
      <c r="H30" s="73">
        <v>0.68</v>
      </c>
      <c r="I30" s="8">
        <v>575.5</v>
      </c>
      <c r="J30" s="8">
        <v>1.07</v>
      </c>
      <c r="K30" s="39">
        <v>0.6</v>
      </c>
    </row>
    <row r="31" spans="1:11" s="8" customFormat="1" ht="15">
      <c r="A31" s="16" t="s">
        <v>15</v>
      </c>
      <c r="B31" s="17" t="s">
        <v>16</v>
      </c>
      <c r="C31" s="12">
        <f>F31*12</f>
        <v>0</v>
      </c>
      <c r="D31" s="67">
        <f>G31*I31</f>
        <v>15331.32</v>
      </c>
      <c r="E31" s="66">
        <f>H31*12</f>
        <v>26.64</v>
      </c>
      <c r="F31" s="77"/>
      <c r="G31" s="66">
        <f>H31*12</f>
        <v>26.64</v>
      </c>
      <c r="H31" s="73">
        <v>2.22</v>
      </c>
      <c r="I31" s="8">
        <v>575.5</v>
      </c>
      <c r="J31" s="8">
        <v>1.07</v>
      </c>
      <c r="K31" s="39">
        <v>1.94</v>
      </c>
    </row>
    <row r="32" spans="1:11" s="11" customFormat="1" ht="30">
      <c r="A32" s="16" t="s">
        <v>43</v>
      </c>
      <c r="B32" s="17" t="s">
        <v>9</v>
      </c>
      <c r="C32" s="19"/>
      <c r="D32" s="67">
        <v>1848.15</v>
      </c>
      <c r="E32" s="69"/>
      <c r="F32" s="77"/>
      <c r="G32" s="66">
        <f>D32/I32</f>
        <v>3.21</v>
      </c>
      <c r="H32" s="73">
        <f>G32/12</f>
        <v>0.27</v>
      </c>
      <c r="I32" s="8">
        <v>575.5</v>
      </c>
      <c r="J32" s="8">
        <v>1.07</v>
      </c>
      <c r="K32" s="39">
        <v>0.24</v>
      </c>
    </row>
    <row r="33" spans="1:11" s="11" customFormat="1" ht="30">
      <c r="A33" s="16" t="s">
        <v>59</v>
      </c>
      <c r="B33" s="17" t="s">
        <v>9</v>
      </c>
      <c r="C33" s="19"/>
      <c r="D33" s="67">
        <v>1848.15</v>
      </c>
      <c r="E33" s="69"/>
      <c r="F33" s="77"/>
      <c r="G33" s="66">
        <f>D33/I33</f>
        <v>3.21</v>
      </c>
      <c r="H33" s="73">
        <f>G33/12</f>
        <v>0.27</v>
      </c>
      <c r="I33" s="8">
        <v>575.5</v>
      </c>
      <c r="J33" s="8">
        <v>1.07</v>
      </c>
      <c r="K33" s="39">
        <v>0.24</v>
      </c>
    </row>
    <row r="34" spans="1:11" s="11" customFormat="1" ht="18" customHeight="1">
      <c r="A34" s="16" t="s">
        <v>44</v>
      </c>
      <c r="B34" s="17" t="s">
        <v>9</v>
      </c>
      <c r="C34" s="19"/>
      <c r="D34" s="67">
        <v>11670.68</v>
      </c>
      <c r="E34" s="69"/>
      <c r="F34" s="77"/>
      <c r="G34" s="66">
        <f>D34/I34</f>
        <v>20.28</v>
      </c>
      <c r="H34" s="73">
        <f>G34/12</f>
        <v>1.69</v>
      </c>
      <c r="I34" s="8">
        <v>575.5</v>
      </c>
      <c r="J34" s="8">
        <v>1.07</v>
      </c>
      <c r="K34" s="39">
        <v>1.49</v>
      </c>
    </row>
    <row r="35" spans="1:11" s="11" customFormat="1" ht="30" customHeight="1">
      <c r="A35" s="16" t="s">
        <v>105</v>
      </c>
      <c r="B35" s="17" t="s">
        <v>12</v>
      </c>
      <c r="C35" s="19"/>
      <c r="D35" s="67">
        <v>3305.23</v>
      </c>
      <c r="E35" s="69"/>
      <c r="F35" s="77"/>
      <c r="G35" s="66">
        <f>D35/I35</f>
        <v>5.74</v>
      </c>
      <c r="H35" s="73">
        <f>G35/12</f>
        <v>0.48</v>
      </c>
      <c r="I35" s="8">
        <v>575.5</v>
      </c>
      <c r="J35" s="8"/>
      <c r="K35" s="39"/>
    </row>
    <row r="36" spans="1:11" s="11" customFormat="1" ht="30" customHeight="1">
      <c r="A36" s="16" t="s">
        <v>106</v>
      </c>
      <c r="B36" s="17" t="s">
        <v>12</v>
      </c>
      <c r="C36" s="19"/>
      <c r="D36" s="67">
        <v>3305.23</v>
      </c>
      <c r="E36" s="69"/>
      <c r="F36" s="77"/>
      <c r="G36" s="66">
        <f>D36/I36</f>
        <v>5.74</v>
      </c>
      <c r="H36" s="73">
        <f>G36/12</f>
        <v>0.48</v>
      </c>
      <c r="I36" s="8">
        <v>575.5</v>
      </c>
      <c r="J36" s="8"/>
      <c r="K36" s="39"/>
    </row>
    <row r="37" spans="1:11" s="8" customFormat="1" ht="15">
      <c r="A37" s="16" t="s">
        <v>23</v>
      </c>
      <c r="B37" s="17" t="s">
        <v>24</v>
      </c>
      <c r="C37" s="19">
        <f>F37*12</f>
        <v>0</v>
      </c>
      <c r="D37" s="67">
        <f>G37*I37</f>
        <v>276.24</v>
      </c>
      <c r="E37" s="69">
        <f>H37*12</f>
        <v>0.48</v>
      </c>
      <c r="F37" s="77"/>
      <c r="G37" s="66">
        <f>H37*12</f>
        <v>0.48</v>
      </c>
      <c r="H37" s="73">
        <v>0.04</v>
      </c>
      <c r="I37" s="8">
        <v>575.5</v>
      </c>
      <c r="J37" s="8">
        <v>1.07</v>
      </c>
      <c r="K37" s="39">
        <v>0.03</v>
      </c>
    </row>
    <row r="38" spans="1:11" s="8" customFormat="1" ht="15">
      <c r="A38" s="16" t="s">
        <v>25</v>
      </c>
      <c r="B38" s="22" t="s">
        <v>26</v>
      </c>
      <c r="C38" s="23">
        <f>F38*12</f>
        <v>0</v>
      </c>
      <c r="D38" s="67">
        <f>G38*I38</f>
        <v>207.18</v>
      </c>
      <c r="E38" s="78">
        <f>H38*12</f>
        <v>0.36</v>
      </c>
      <c r="F38" s="101"/>
      <c r="G38" s="69">
        <f>12*H38</f>
        <v>0.36</v>
      </c>
      <c r="H38" s="77">
        <v>0.03</v>
      </c>
      <c r="I38" s="8">
        <v>575.5</v>
      </c>
      <c r="J38" s="8">
        <v>1.07</v>
      </c>
      <c r="K38" s="39">
        <v>0.02</v>
      </c>
    </row>
    <row r="39" spans="1:11" s="36" customFormat="1" ht="15" hidden="1">
      <c r="A39" s="33"/>
      <c r="B39" s="34"/>
      <c r="C39" s="35"/>
      <c r="D39" s="67"/>
      <c r="E39" s="69"/>
      <c r="F39" s="68"/>
      <c r="G39" s="69"/>
      <c r="H39" s="77"/>
      <c r="I39" s="8">
        <v>575.5</v>
      </c>
      <c r="J39" s="8"/>
      <c r="K39" s="39"/>
    </row>
    <row r="40" spans="1:11" s="72" customFormat="1" ht="30">
      <c r="A40" s="64" t="s">
        <v>100</v>
      </c>
      <c r="B40" s="65" t="s">
        <v>101</v>
      </c>
      <c r="C40" s="66"/>
      <c r="D40" s="67">
        <f>G40*I40</f>
        <v>276.24</v>
      </c>
      <c r="E40" s="66"/>
      <c r="F40" s="68"/>
      <c r="G40" s="69">
        <f>12*H40</f>
        <v>0.48</v>
      </c>
      <c r="H40" s="77">
        <v>0.04</v>
      </c>
      <c r="I40" s="70">
        <v>575.5</v>
      </c>
      <c r="J40" s="70"/>
      <c r="K40" s="71"/>
    </row>
    <row r="41" spans="1:11" s="18" customFormat="1" ht="15">
      <c r="A41" s="16" t="s">
        <v>35</v>
      </c>
      <c r="B41" s="17"/>
      <c r="C41" s="12"/>
      <c r="D41" s="66">
        <f>D43+D44+D45+D46+D48+D49+D50+D51+D52+D53+D54+D57+D47</f>
        <v>25136.26</v>
      </c>
      <c r="E41" s="66"/>
      <c r="F41" s="68"/>
      <c r="G41" s="69">
        <f>D41/I41</f>
        <v>43.68</v>
      </c>
      <c r="H41" s="77">
        <f>G41/12</f>
        <v>3.64</v>
      </c>
      <c r="I41" s="8">
        <v>575.5</v>
      </c>
      <c r="J41" s="8">
        <v>1.07</v>
      </c>
      <c r="K41" s="39">
        <v>1.93</v>
      </c>
    </row>
    <row r="42" spans="1:11" s="11" customFormat="1" ht="15" hidden="1">
      <c r="A42" s="20" t="s">
        <v>51</v>
      </c>
      <c r="B42" s="15" t="s">
        <v>17</v>
      </c>
      <c r="C42" s="21"/>
      <c r="D42" s="79">
        <f>G42*I42</f>
        <v>0</v>
      </c>
      <c r="E42" s="80"/>
      <c r="F42" s="81"/>
      <c r="G42" s="80">
        <f>H42*12</f>
        <v>0</v>
      </c>
      <c r="H42" s="81">
        <v>0</v>
      </c>
      <c r="I42" s="8">
        <v>575.5</v>
      </c>
      <c r="J42" s="8">
        <v>1.07</v>
      </c>
      <c r="K42" s="39">
        <v>0</v>
      </c>
    </row>
    <row r="43" spans="1:11" s="11" customFormat="1" ht="15">
      <c r="A43" s="20" t="s">
        <v>41</v>
      </c>
      <c r="B43" s="15" t="s">
        <v>17</v>
      </c>
      <c r="C43" s="21"/>
      <c r="D43" s="79">
        <v>196.5</v>
      </c>
      <c r="E43" s="80"/>
      <c r="F43" s="81"/>
      <c r="G43" s="80"/>
      <c r="H43" s="81"/>
      <c r="I43" s="8">
        <v>575.5</v>
      </c>
      <c r="J43" s="8">
        <v>1.07</v>
      </c>
      <c r="K43" s="39">
        <v>0.01</v>
      </c>
    </row>
    <row r="44" spans="1:11" s="11" customFormat="1" ht="15">
      <c r="A44" s="20" t="s">
        <v>18</v>
      </c>
      <c r="B44" s="15" t="s">
        <v>22</v>
      </c>
      <c r="C44" s="21">
        <f>F44*12</f>
        <v>0</v>
      </c>
      <c r="D44" s="79">
        <v>415.82</v>
      </c>
      <c r="E44" s="80">
        <f>H44*12</f>
        <v>0</v>
      </c>
      <c r="F44" s="81"/>
      <c r="G44" s="80"/>
      <c r="H44" s="81"/>
      <c r="I44" s="8">
        <v>575.5</v>
      </c>
      <c r="J44" s="8">
        <v>1.07</v>
      </c>
      <c r="K44" s="39">
        <v>0.05</v>
      </c>
    </row>
    <row r="45" spans="1:11" s="11" customFormat="1" ht="15">
      <c r="A45" s="20" t="s">
        <v>121</v>
      </c>
      <c r="B45" s="93" t="s">
        <v>17</v>
      </c>
      <c r="C45" s="21"/>
      <c r="D45" s="79">
        <v>740.94</v>
      </c>
      <c r="E45" s="80"/>
      <c r="F45" s="81"/>
      <c r="G45" s="80"/>
      <c r="H45" s="81"/>
      <c r="I45" s="8"/>
      <c r="J45" s="8"/>
      <c r="K45" s="39"/>
    </row>
    <row r="46" spans="1:11" s="11" customFormat="1" ht="15">
      <c r="A46" s="20" t="s">
        <v>119</v>
      </c>
      <c r="B46" s="15" t="s">
        <v>17</v>
      </c>
      <c r="C46" s="21">
        <f>F46*12</f>
        <v>0</v>
      </c>
      <c r="D46" s="79">
        <v>1690.95</v>
      </c>
      <c r="E46" s="80">
        <f>H46*12</f>
        <v>0</v>
      </c>
      <c r="F46" s="81"/>
      <c r="G46" s="80"/>
      <c r="H46" s="81"/>
      <c r="I46" s="8">
        <v>575.5</v>
      </c>
      <c r="J46" s="8">
        <v>1.07</v>
      </c>
      <c r="K46" s="39">
        <v>0.35</v>
      </c>
    </row>
    <row r="47" spans="1:11" s="11" customFormat="1" ht="25.5">
      <c r="A47" s="20" t="s">
        <v>93</v>
      </c>
      <c r="B47" s="93" t="s">
        <v>12</v>
      </c>
      <c r="C47" s="21"/>
      <c r="D47" s="79">
        <v>9455.05</v>
      </c>
      <c r="E47" s="80"/>
      <c r="F47" s="81"/>
      <c r="G47" s="80"/>
      <c r="H47" s="81"/>
      <c r="I47" s="8">
        <v>575.5</v>
      </c>
      <c r="J47" s="8"/>
      <c r="K47" s="39"/>
    </row>
    <row r="48" spans="1:11" s="11" customFormat="1" ht="15">
      <c r="A48" s="20" t="s">
        <v>50</v>
      </c>
      <c r="B48" s="15" t="s">
        <v>17</v>
      </c>
      <c r="C48" s="21">
        <f>F48*12</f>
        <v>0</v>
      </c>
      <c r="D48" s="79">
        <v>792.41</v>
      </c>
      <c r="E48" s="80">
        <f>H48*12</f>
        <v>0</v>
      </c>
      <c r="F48" s="81"/>
      <c r="G48" s="80"/>
      <c r="H48" s="81"/>
      <c r="I48" s="8">
        <v>575.5</v>
      </c>
      <c r="J48" s="8">
        <v>1.07</v>
      </c>
      <c r="K48" s="39">
        <v>0.1</v>
      </c>
    </row>
    <row r="49" spans="1:11" s="11" customFormat="1" ht="15">
      <c r="A49" s="20" t="s">
        <v>19</v>
      </c>
      <c r="B49" s="15" t="s">
        <v>17</v>
      </c>
      <c r="C49" s="21">
        <f>F49*12</f>
        <v>0</v>
      </c>
      <c r="D49" s="79">
        <v>3532.78</v>
      </c>
      <c r="E49" s="80">
        <f>H49*12</f>
        <v>0</v>
      </c>
      <c r="F49" s="81"/>
      <c r="G49" s="80"/>
      <c r="H49" s="81"/>
      <c r="I49" s="8">
        <v>575.5</v>
      </c>
      <c r="J49" s="8">
        <v>1.07</v>
      </c>
      <c r="K49" s="39">
        <v>0.45</v>
      </c>
    </row>
    <row r="50" spans="1:11" s="11" customFormat="1" ht="15">
      <c r="A50" s="20" t="s">
        <v>20</v>
      </c>
      <c r="B50" s="15" t="s">
        <v>17</v>
      </c>
      <c r="C50" s="21">
        <f>F50*12</f>
        <v>0</v>
      </c>
      <c r="D50" s="79">
        <v>831.63</v>
      </c>
      <c r="E50" s="80">
        <f>H50*12</f>
        <v>0</v>
      </c>
      <c r="F50" s="81"/>
      <c r="G50" s="80"/>
      <c r="H50" s="81"/>
      <c r="I50" s="8">
        <v>575.5</v>
      </c>
      <c r="J50" s="8">
        <v>1.07</v>
      </c>
      <c r="K50" s="39">
        <v>0.11</v>
      </c>
    </row>
    <row r="51" spans="1:11" s="11" customFormat="1" ht="15">
      <c r="A51" s="20" t="s">
        <v>45</v>
      </c>
      <c r="B51" s="62" t="s">
        <v>17</v>
      </c>
      <c r="C51" s="21"/>
      <c r="D51" s="79">
        <v>396.19</v>
      </c>
      <c r="E51" s="80"/>
      <c r="F51" s="81"/>
      <c r="G51" s="80"/>
      <c r="H51" s="81"/>
      <c r="I51" s="8">
        <v>575.5</v>
      </c>
      <c r="J51" s="8"/>
      <c r="K51" s="39"/>
    </row>
    <row r="52" spans="1:11" s="11" customFormat="1" ht="15">
      <c r="A52" s="20" t="s">
        <v>46</v>
      </c>
      <c r="B52" s="62" t="s">
        <v>22</v>
      </c>
      <c r="C52" s="21"/>
      <c r="D52" s="79">
        <v>1584.82</v>
      </c>
      <c r="E52" s="80"/>
      <c r="F52" s="81"/>
      <c r="G52" s="80"/>
      <c r="H52" s="81"/>
      <c r="I52" s="8">
        <v>575.5</v>
      </c>
      <c r="J52" s="8"/>
      <c r="K52" s="39"/>
    </row>
    <row r="53" spans="1:11" s="11" customFormat="1" ht="25.5">
      <c r="A53" s="20" t="s">
        <v>21</v>
      </c>
      <c r="B53" s="15" t="s">
        <v>17</v>
      </c>
      <c r="C53" s="21">
        <f>F53*12</f>
        <v>0</v>
      </c>
      <c r="D53" s="79">
        <v>479.53</v>
      </c>
      <c r="E53" s="80">
        <f>H53*12</f>
        <v>0</v>
      </c>
      <c r="F53" s="81"/>
      <c r="G53" s="80"/>
      <c r="H53" s="81"/>
      <c r="I53" s="8">
        <v>575.5</v>
      </c>
      <c r="J53" s="8">
        <v>1.07</v>
      </c>
      <c r="K53" s="39">
        <v>0.06</v>
      </c>
    </row>
    <row r="54" spans="1:11" s="11" customFormat="1" ht="15">
      <c r="A54" s="20" t="s">
        <v>85</v>
      </c>
      <c r="B54" s="15" t="s">
        <v>17</v>
      </c>
      <c r="C54" s="21"/>
      <c r="D54" s="79">
        <v>2790.05</v>
      </c>
      <c r="E54" s="80"/>
      <c r="F54" s="81"/>
      <c r="G54" s="80"/>
      <c r="H54" s="81"/>
      <c r="I54" s="8">
        <v>575.5</v>
      </c>
      <c r="J54" s="8">
        <v>1.07</v>
      </c>
      <c r="K54" s="39">
        <v>0.01</v>
      </c>
    </row>
    <row r="55" spans="1:11" s="11" customFormat="1" ht="15" hidden="1">
      <c r="A55" s="20" t="s">
        <v>52</v>
      </c>
      <c r="B55" s="15" t="s">
        <v>17</v>
      </c>
      <c r="C55" s="32"/>
      <c r="D55" s="79">
        <f>G55*I55</f>
        <v>0</v>
      </c>
      <c r="E55" s="82"/>
      <c r="F55" s="81"/>
      <c r="G55" s="80"/>
      <c r="H55" s="81"/>
      <c r="I55" s="8">
        <v>575.5</v>
      </c>
      <c r="J55" s="8">
        <v>1.07</v>
      </c>
      <c r="K55" s="39">
        <v>0</v>
      </c>
    </row>
    <row r="56" spans="1:11" s="11" customFormat="1" ht="15" hidden="1">
      <c r="A56" s="31"/>
      <c r="B56" s="15"/>
      <c r="C56" s="21"/>
      <c r="D56" s="79"/>
      <c r="E56" s="80"/>
      <c r="F56" s="81"/>
      <c r="G56" s="80"/>
      <c r="H56" s="81"/>
      <c r="I56" s="8">
        <v>575.5</v>
      </c>
      <c r="J56" s="8"/>
      <c r="K56" s="39"/>
    </row>
    <row r="57" spans="1:11" s="11" customFormat="1" ht="25.5">
      <c r="A57" s="31" t="s">
        <v>118</v>
      </c>
      <c r="B57" s="62" t="s">
        <v>12</v>
      </c>
      <c r="C57" s="21"/>
      <c r="D57" s="79">
        <v>2229.59</v>
      </c>
      <c r="E57" s="80"/>
      <c r="F57" s="81"/>
      <c r="G57" s="80"/>
      <c r="H57" s="81"/>
      <c r="I57" s="8">
        <v>575.5</v>
      </c>
      <c r="J57" s="8">
        <v>1.07</v>
      </c>
      <c r="K57" s="39">
        <v>0.19</v>
      </c>
    </row>
    <row r="58" spans="1:11" s="18" customFormat="1" ht="30">
      <c r="A58" s="16" t="s">
        <v>38</v>
      </c>
      <c r="B58" s="17"/>
      <c r="C58" s="12"/>
      <c r="D58" s="66">
        <f>D63+D65</f>
        <v>7221.44</v>
      </c>
      <c r="E58" s="66"/>
      <c r="F58" s="77"/>
      <c r="G58" s="66">
        <f>D58/I58</f>
        <v>12.55</v>
      </c>
      <c r="H58" s="73">
        <f>G58/12</f>
        <v>1.05</v>
      </c>
      <c r="I58" s="8">
        <v>575.5</v>
      </c>
      <c r="J58" s="8">
        <v>1.07</v>
      </c>
      <c r="K58" s="39">
        <v>2.81</v>
      </c>
    </row>
    <row r="59" spans="1:11" s="11" customFormat="1" ht="15" hidden="1">
      <c r="A59" s="20"/>
      <c r="B59" s="15"/>
      <c r="C59" s="21"/>
      <c r="D59" s="79"/>
      <c r="E59" s="80"/>
      <c r="F59" s="81"/>
      <c r="G59" s="80"/>
      <c r="H59" s="81"/>
      <c r="I59" s="8">
        <v>575.5</v>
      </c>
      <c r="J59" s="8"/>
      <c r="K59" s="39"/>
    </row>
    <row r="60" spans="1:11" s="11" customFormat="1" ht="15" hidden="1">
      <c r="A60" s="20"/>
      <c r="B60" s="15"/>
      <c r="C60" s="21"/>
      <c r="D60" s="79"/>
      <c r="E60" s="80"/>
      <c r="F60" s="81"/>
      <c r="G60" s="80"/>
      <c r="H60" s="81"/>
      <c r="I60" s="8">
        <v>575.5</v>
      </c>
      <c r="J60" s="8"/>
      <c r="K60" s="39"/>
    </row>
    <row r="61" spans="1:11" s="11" customFormat="1" ht="15" hidden="1">
      <c r="A61" s="20"/>
      <c r="B61" s="15"/>
      <c r="C61" s="21"/>
      <c r="D61" s="79"/>
      <c r="E61" s="80"/>
      <c r="F61" s="81"/>
      <c r="G61" s="80"/>
      <c r="H61" s="81"/>
      <c r="I61" s="8">
        <v>575.5</v>
      </c>
      <c r="J61" s="8"/>
      <c r="K61" s="39"/>
    </row>
    <row r="62" spans="1:11" s="11" customFormat="1" ht="15" hidden="1">
      <c r="A62" s="20"/>
      <c r="B62" s="15"/>
      <c r="C62" s="21"/>
      <c r="D62" s="79"/>
      <c r="E62" s="80"/>
      <c r="F62" s="81"/>
      <c r="G62" s="80"/>
      <c r="H62" s="81"/>
      <c r="I62" s="8">
        <v>575.5</v>
      </c>
      <c r="J62" s="8"/>
      <c r="K62" s="39"/>
    </row>
    <row r="63" spans="1:11" s="11" customFormat="1" ht="15">
      <c r="A63" s="20" t="s">
        <v>86</v>
      </c>
      <c r="B63" s="62" t="s">
        <v>53</v>
      </c>
      <c r="C63" s="21"/>
      <c r="D63" s="79">
        <v>1584.8</v>
      </c>
      <c r="E63" s="80"/>
      <c r="F63" s="81"/>
      <c r="G63" s="80"/>
      <c r="H63" s="81"/>
      <c r="I63" s="8">
        <v>575.5</v>
      </c>
      <c r="J63" s="8">
        <v>1.07</v>
      </c>
      <c r="K63" s="39">
        <v>0</v>
      </c>
    </row>
    <row r="64" spans="1:11" s="11" customFormat="1" ht="15" hidden="1">
      <c r="A64" s="20" t="s">
        <v>48</v>
      </c>
      <c r="B64" s="15" t="s">
        <v>9</v>
      </c>
      <c r="C64" s="21"/>
      <c r="D64" s="79">
        <f>G64*I64</f>
        <v>0</v>
      </c>
      <c r="E64" s="80"/>
      <c r="F64" s="81"/>
      <c r="G64" s="80"/>
      <c r="H64" s="81"/>
      <c r="I64" s="8">
        <v>575.5</v>
      </c>
      <c r="J64" s="8">
        <v>1.07</v>
      </c>
      <c r="K64" s="39">
        <v>0</v>
      </c>
    </row>
    <row r="65" spans="1:11" s="11" customFormat="1" ht="15">
      <c r="A65" s="31" t="s">
        <v>47</v>
      </c>
      <c r="B65" s="15" t="s">
        <v>9</v>
      </c>
      <c r="C65" s="32"/>
      <c r="D65" s="79">
        <v>5636.64</v>
      </c>
      <c r="E65" s="82"/>
      <c r="F65" s="81"/>
      <c r="G65" s="80"/>
      <c r="H65" s="81"/>
      <c r="I65" s="8">
        <v>575.5</v>
      </c>
      <c r="J65" s="8">
        <v>1.07</v>
      </c>
      <c r="K65" s="39">
        <v>0.72</v>
      </c>
    </row>
    <row r="66" spans="1:11" s="11" customFormat="1" ht="15" hidden="1">
      <c r="A66" s="31" t="s">
        <v>56</v>
      </c>
      <c r="B66" s="15" t="s">
        <v>17</v>
      </c>
      <c r="C66" s="21"/>
      <c r="D66" s="79">
        <f>G66*I66</f>
        <v>0</v>
      </c>
      <c r="E66" s="80"/>
      <c r="F66" s="81"/>
      <c r="G66" s="80">
        <f>H66*12</f>
        <v>0</v>
      </c>
      <c r="H66" s="81">
        <v>0</v>
      </c>
      <c r="I66" s="8">
        <v>575.5</v>
      </c>
      <c r="J66" s="8">
        <v>1.07</v>
      </c>
      <c r="K66" s="39">
        <v>0</v>
      </c>
    </row>
    <row r="67" spans="1:11" s="11" customFormat="1" ht="30">
      <c r="A67" s="16" t="s">
        <v>39</v>
      </c>
      <c r="B67" s="15"/>
      <c r="C67" s="21"/>
      <c r="D67" s="66">
        <f>D68</f>
        <v>9455.05</v>
      </c>
      <c r="E67" s="80"/>
      <c r="F67" s="81"/>
      <c r="G67" s="66">
        <f>D67/I67</f>
        <v>16.43</v>
      </c>
      <c r="H67" s="73">
        <f>G67/12</f>
        <v>1.37</v>
      </c>
      <c r="I67" s="8">
        <v>575.5</v>
      </c>
      <c r="J67" s="8">
        <v>1.07</v>
      </c>
      <c r="K67" s="39">
        <v>0</v>
      </c>
    </row>
    <row r="68" spans="1:11" s="11" customFormat="1" ht="25.5">
      <c r="A68" s="20" t="s">
        <v>94</v>
      </c>
      <c r="B68" s="93" t="s">
        <v>12</v>
      </c>
      <c r="C68" s="21"/>
      <c r="D68" s="79">
        <v>9455.05</v>
      </c>
      <c r="E68" s="80"/>
      <c r="F68" s="81"/>
      <c r="G68" s="80"/>
      <c r="H68" s="81"/>
      <c r="I68" s="8">
        <v>575.5</v>
      </c>
      <c r="J68" s="8">
        <v>1.07</v>
      </c>
      <c r="K68" s="39">
        <v>0</v>
      </c>
    </row>
    <row r="69" spans="1:11" s="11" customFormat="1" ht="15" hidden="1">
      <c r="A69" s="20" t="s">
        <v>49</v>
      </c>
      <c r="B69" s="15" t="s">
        <v>9</v>
      </c>
      <c r="C69" s="21"/>
      <c r="D69" s="79">
        <f>G69*I69</f>
        <v>0</v>
      </c>
      <c r="E69" s="80"/>
      <c r="F69" s="81"/>
      <c r="G69" s="80">
        <f>H69*12</f>
        <v>0</v>
      </c>
      <c r="H69" s="81">
        <v>0</v>
      </c>
      <c r="I69" s="8">
        <v>575.5</v>
      </c>
      <c r="J69" s="8">
        <v>1.07</v>
      </c>
      <c r="K69" s="39">
        <v>0</v>
      </c>
    </row>
    <row r="70" spans="1:11" s="11" customFormat="1" ht="15">
      <c r="A70" s="16" t="s">
        <v>40</v>
      </c>
      <c r="B70" s="15"/>
      <c r="C70" s="21"/>
      <c r="D70" s="66">
        <f>D72+D73</f>
        <v>3221.18</v>
      </c>
      <c r="E70" s="80"/>
      <c r="F70" s="81"/>
      <c r="G70" s="66">
        <f>D70/I70</f>
        <v>5.6</v>
      </c>
      <c r="H70" s="73">
        <f>G70/12</f>
        <v>0.47</v>
      </c>
      <c r="I70" s="8">
        <v>575.5</v>
      </c>
      <c r="J70" s="8">
        <v>1.07</v>
      </c>
      <c r="K70" s="39">
        <v>0.89</v>
      </c>
    </row>
    <row r="71" spans="1:11" s="11" customFormat="1" ht="15" hidden="1">
      <c r="A71" s="20" t="s">
        <v>36</v>
      </c>
      <c r="B71" s="15" t="s">
        <v>9</v>
      </c>
      <c r="C71" s="21"/>
      <c r="D71" s="79">
        <f aca="true" t="shared" si="0" ref="D71:D78">G71*I71</f>
        <v>0</v>
      </c>
      <c r="E71" s="80"/>
      <c r="F71" s="81"/>
      <c r="G71" s="80">
        <f aca="true" t="shared" si="1" ref="G71:G78">H71*12</f>
        <v>0</v>
      </c>
      <c r="H71" s="81">
        <v>0</v>
      </c>
      <c r="I71" s="8">
        <v>575.5</v>
      </c>
      <c r="J71" s="8">
        <v>1.07</v>
      </c>
      <c r="K71" s="39">
        <v>0</v>
      </c>
    </row>
    <row r="72" spans="1:11" s="11" customFormat="1" ht="15">
      <c r="A72" s="20" t="s">
        <v>61</v>
      </c>
      <c r="B72" s="15" t="s">
        <v>17</v>
      </c>
      <c r="C72" s="21"/>
      <c r="D72" s="79">
        <v>2392.87</v>
      </c>
      <c r="E72" s="80"/>
      <c r="F72" s="81"/>
      <c r="G72" s="80"/>
      <c r="H72" s="81"/>
      <c r="I72" s="8">
        <v>575.5</v>
      </c>
      <c r="J72" s="8">
        <v>1.07</v>
      </c>
      <c r="K72" s="39">
        <v>0.31</v>
      </c>
    </row>
    <row r="73" spans="1:11" s="11" customFormat="1" ht="15">
      <c r="A73" s="20" t="s">
        <v>37</v>
      </c>
      <c r="B73" s="15" t="s">
        <v>17</v>
      </c>
      <c r="C73" s="21"/>
      <c r="D73" s="79">
        <v>828.31</v>
      </c>
      <c r="E73" s="80"/>
      <c r="F73" s="81"/>
      <c r="G73" s="80"/>
      <c r="H73" s="81"/>
      <c r="I73" s="8">
        <v>575.5</v>
      </c>
      <c r="J73" s="8">
        <v>1.07</v>
      </c>
      <c r="K73" s="39">
        <v>0.11</v>
      </c>
    </row>
    <row r="74" spans="1:11" s="11" customFormat="1" ht="27.75" customHeight="1" hidden="1">
      <c r="A74" s="31" t="s">
        <v>42</v>
      </c>
      <c r="B74" s="15" t="s">
        <v>12</v>
      </c>
      <c r="C74" s="21"/>
      <c r="D74" s="79">
        <f t="shared" si="0"/>
        <v>0</v>
      </c>
      <c r="E74" s="80"/>
      <c r="F74" s="81"/>
      <c r="G74" s="80">
        <f t="shared" si="1"/>
        <v>0</v>
      </c>
      <c r="H74" s="81"/>
      <c r="I74" s="8">
        <v>575.5</v>
      </c>
      <c r="J74" s="8">
        <v>1.07</v>
      </c>
      <c r="K74" s="39">
        <v>0.47</v>
      </c>
    </row>
    <row r="75" spans="1:11" s="11" customFormat="1" ht="25.5" hidden="1">
      <c r="A75" s="31" t="s">
        <v>57</v>
      </c>
      <c r="B75" s="15" t="s">
        <v>12</v>
      </c>
      <c r="C75" s="21"/>
      <c r="D75" s="79">
        <f t="shared" si="0"/>
        <v>0</v>
      </c>
      <c r="E75" s="80"/>
      <c r="F75" s="81"/>
      <c r="G75" s="80">
        <f t="shared" si="1"/>
        <v>0</v>
      </c>
      <c r="H75" s="81">
        <v>0</v>
      </c>
      <c r="I75" s="8">
        <v>575.5</v>
      </c>
      <c r="J75" s="8">
        <v>1.07</v>
      </c>
      <c r="K75" s="39">
        <v>0</v>
      </c>
    </row>
    <row r="76" spans="1:11" s="11" customFormat="1" ht="25.5" hidden="1">
      <c r="A76" s="31" t="s">
        <v>54</v>
      </c>
      <c r="B76" s="15" t="s">
        <v>12</v>
      </c>
      <c r="C76" s="21"/>
      <c r="D76" s="79">
        <f t="shared" si="0"/>
        <v>0</v>
      </c>
      <c r="E76" s="80"/>
      <c r="F76" s="81"/>
      <c r="G76" s="80">
        <f t="shared" si="1"/>
        <v>0</v>
      </c>
      <c r="H76" s="81">
        <v>0</v>
      </c>
      <c r="I76" s="8">
        <v>575.5</v>
      </c>
      <c r="J76" s="8">
        <v>1.07</v>
      </c>
      <c r="K76" s="39">
        <v>0</v>
      </c>
    </row>
    <row r="77" spans="1:11" s="11" customFormat="1" ht="25.5" hidden="1">
      <c r="A77" s="31" t="s">
        <v>58</v>
      </c>
      <c r="B77" s="15" t="s">
        <v>12</v>
      </c>
      <c r="C77" s="21"/>
      <c r="D77" s="79">
        <f t="shared" si="0"/>
        <v>0</v>
      </c>
      <c r="E77" s="80"/>
      <c r="F77" s="81"/>
      <c r="G77" s="80">
        <f t="shared" si="1"/>
        <v>0</v>
      </c>
      <c r="H77" s="81">
        <v>0</v>
      </c>
      <c r="I77" s="8">
        <v>575.5</v>
      </c>
      <c r="J77" s="8">
        <v>1.07</v>
      </c>
      <c r="K77" s="39">
        <v>0</v>
      </c>
    </row>
    <row r="78" spans="1:11" s="11" customFormat="1" ht="25.5" hidden="1">
      <c r="A78" s="31" t="s">
        <v>55</v>
      </c>
      <c r="B78" s="15" t="s">
        <v>12</v>
      </c>
      <c r="C78" s="21"/>
      <c r="D78" s="79">
        <f t="shared" si="0"/>
        <v>0</v>
      </c>
      <c r="E78" s="80"/>
      <c r="F78" s="81"/>
      <c r="G78" s="80">
        <f t="shared" si="1"/>
        <v>0</v>
      </c>
      <c r="H78" s="81">
        <v>0</v>
      </c>
      <c r="I78" s="8">
        <v>575.5</v>
      </c>
      <c r="J78" s="8">
        <v>1.07</v>
      </c>
      <c r="K78" s="39">
        <v>0</v>
      </c>
    </row>
    <row r="79" spans="1:11" s="11" customFormat="1" ht="15" hidden="1">
      <c r="A79" s="16"/>
      <c r="B79" s="15"/>
      <c r="C79" s="21"/>
      <c r="D79" s="66"/>
      <c r="E79" s="80"/>
      <c r="F79" s="81"/>
      <c r="G79" s="66"/>
      <c r="H79" s="73"/>
      <c r="I79" s="8">
        <v>575.5</v>
      </c>
      <c r="J79" s="8"/>
      <c r="K79" s="39"/>
    </row>
    <row r="80" spans="1:11" s="11" customFormat="1" ht="15" hidden="1">
      <c r="A80" s="20"/>
      <c r="B80" s="15"/>
      <c r="C80" s="21"/>
      <c r="D80" s="79"/>
      <c r="E80" s="80"/>
      <c r="F80" s="81"/>
      <c r="G80" s="80"/>
      <c r="H80" s="81"/>
      <c r="I80" s="8">
        <v>575.5</v>
      </c>
      <c r="J80" s="8"/>
      <c r="K80" s="39"/>
    </row>
    <row r="81" spans="1:11" s="11" customFormat="1" ht="15" hidden="1">
      <c r="A81" s="20"/>
      <c r="B81" s="15"/>
      <c r="C81" s="21"/>
      <c r="D81" s="79"/>
      <c r="E81" s="80"/>
      <c r="F81" s="81"/>
      <c r="G81" s="80"/>
      <c r="H81" s="81"/>
      <c r="I81" s="8">
        <v>575.5</v>
      </c>
      <c r="J81" s="8"/>
      <c r="K81" s="39"/>
    </row>
    <row r="82" spans="1:11" s="11" customFormat="1" ht="15" hidden="1">
      <c r="A82" s="20"/>
      <c r="B82" s="15"/>
      <c r="C82" s="21"/>
      <c r="D82" s="79"/>
      <c r="E82" s="80"/>
      <c r="F82" s="81"/>
      <c r="G82" s="80"/>
      <c r="H82" s="81"/>
      <c r="I82" s="8">
        <v>575.5</v>
      </c>
      <c r="J82" s="8"/>
      <c r="K82" s="39"/>
    </row>
    <row r="83" spans="1:11" s="8" customFormat="1" ht="15" hidden="1">
      <c r="A83" s="16"/>
      <c r="B83" s="17"/>
      <c r="C83" s="12"/>
      <c r="D83" s="66"/>
      <c r="E83" s="66"/>
      <c r="F83" s="77"/>
      <c r="G83" s="66"/>
      <c r="H83" s="73"/>
      <c r="I83" s="8">
        <v>575.5</v>
      </c>
      <c r="K83" s="39"/>
    </row>
    <row r="84" spans="1:11" s="11" customFormat="1" ht="15" hidden="1">
      <c r="A84" s="20"/>
      <c r="B84" s="15"/>
      <c r="C84" s="21"/>
      <c r="D84" s="79"/>
      <c r="E84" s="80"/>
      <c r="F84" s="81"/>
      <c r="G84" s="80"/>
      <c r="H84" s="81"/>
      <c r="I84" s="8">
        <v>575.5</v>
      </c>
      <c r="J84" s="8"/>
      <c r="K84" s="39"/>
    </row>
    <row r="85" spans="1:11" s="11" customFormat="1" ht="15" hidden="1">
      <c r="A85" s="20"/>
      <c r="B85" s="15"/>
      <c r="C85" s="21"/>
      <c r="D85" s="79"/>
      <c r="E85" s="80"/>
      <c r="F85" s="81"/>
      <c r="G85" s="80"/>
      <c r="H85" s="81"/>
      <c r="I85" s="8">
        <v>575.5</v>
      </c>
      <c r="J85" s="8"/>
      <c r="K85" s="39"/>
    </row>
    <row r="86" spans="1:11" s="8" customFormat="1" ht="15" hidden="1">
      <c r="A86" s="16"/>
      <c r="B86" s="17"/>
      <c r="C86" s="12"/>
      <c r="D86" s="66"/>
      <c r="E86" s="66"/>
      <c r="F86" s="77"/>
      <c r="G86" s="66"/>
      <c r="H86" s="73"/>
      <c r="I86" s="8">
        <v>575.5</v>
      </c>
      <c r="K86" s="39"/>
    </row>
    <row r="87" spans="1:11" s="11" customFormat="1" ht="15" hidden="1">
      <c r="A87" s="20"/>
      <c r="B87" s="15"/>
      <c r="C87" s="21"/>
      <c r="D87" s="79"/>
      <c r="E87" s="80"/>
      <c r="F87" s="81"/>
      <c r="G87" s="80"/>
      <c r="H87" s="81"/>
      <c r="I87" s="8">
        <v>575.5</v>
      </c>
      <c r="J87" s="8"/>
      <c r="K87" s="39"/>
    </row>
    <row r="88" spans="1:11" s="11" customFormat="1" ht="15" hidden="1">
      <c r="A88" s="20"/>
      <c r="B88" s="15"/>
      <c r="C88" s="21"/>
      <c r="D88" s="79"/>
      <c r="E88" s="80"/>
      <c r="F88" s="81"/>
      <c r="G88" s="80"/>
      <c r="H88" s="81"/>
      <c r="I88" s="8">
        <v>575.5</v>
      </c>
      <c r="J88" s="8"/>
      <c r="K88" s="39"/>
    </row>
    <row r="89" spans="1:11" s="11" customFormat="1" ht="25.5" customHeight="1" hidden="1">
      <c r="A89" s="20"/>
      <c r="B89" s="15"/>
      <c r="C89" s="21"/>
      <c r="D89" s="79"/>
      <c r="E89" s="80"/>
      <c r="F89" s="81"/>
      <c r="G89" s="80"/>
      <c r="H89" s="81"/>
      <c r="I89" s="8">
        <v>575.5</v>
      </c>
      <c r="J89" s="8"/>
      <c r="K89" s="39"/>
    </row>
    <row r="90" spans="1:10" s="8" customFormat="1" ht="29.25" customHeight="1" hidden="1">
      <c r="A90" s="30"/>
      <c r="B90" s="60"/>
      <c r="C90" s="23"/>
      <c r="D90" s="78"/>
      <c r="E90" s="78"/>
      <c r="F90" s="83"/>
      <c r="G90" s="78"/>
      <c r="H90" s="83"/>
      <c r="I90" s="8">
        <v>575.5</v>
      </c>
      <c r="J90" s="39"/>
    </row>
    <row r="91" spans="1:10" s="8" customFormat="1" ht="15.75" customHeight="1">
      <c r="A91" s="16" t="s">
        <v>107</v>
      </c>
      <c r="B91" s="60"/>
      <c r="C91" s="23"/>
      <c r="D91" s="78">
        <f>D92</f>
        <v>1960</v>
      </c>
      <c r="E91" s="78"/>
      <c r="F91" s="83"/>
      <c r="G91" s="78">
        <f>D91/I91</f>
        <v>3.41</v>
      </c>
      <c r="H91" s="83">
        <f>G91/12</f>
        <v>0.28</v>
      </c>
      <c r="I91" s="8">
        <v>575.5</v>
      </c>
      <c r="J91" s="39"/>
    </row>
    <row r="92" spans="1:10" s="8" customFormat="1" ht="16.5" customHeight="1">
      <c r="A92" s="47" t="s">
        <v>108</v>
      </c>
      <c r="B92" s="63" t="s">
        <v>87</v>
      </c>
      <c r="C92" s="51"/>
      <c r="D92" s="84">
        <f>5880/3</f>
        <v>1960</v>
      </c>
      <c r="E92" s="84"/>
      <c r="F92" s="85"/>
      <c r="G92" s="84"/>
      <c r="H92" s="85"/>
      <c r="I92" s="8">
        <v>575.5</v>
      </c>
      <c r="J92" s="39"/>
    </row>
    <row r="93" spans="1:10" s="8" customFormat="1" ht="16.5" customHeight="1">
      <c r="A93" s="16" t="s">
        <v>109</v>
      </c>
      <c r="B93" s="63"/>
      <c r="C93" s="51"/>
      <c r="D93" s="78">
        <f>D94+D95</f>
        <v>993.79</v>
      </c>
      <c r="E93" s="78">
        <f>E94+E95</f>
        <v>0</v>
      </c>
      <c r="F93" s="78">
        <f>F94+F95</f>
        <v>0</v>
      </c>
      <c r="G93" s="78">
        <f>D93/I93</f>
        <v>1.73</v>
      </c>
      <c r="H93" s="83">
        <f>G93/12</f>
        <v>0.14</v>
      </c>
      <c r="I93" s="8">
        <v>575.5</v>
      </c>
      <c r="J93" s="39"/>
    </row>
    <row r="94" spans="1:10" s="8" customFormat="1" ht="16.5" customHeight="1">
      <c r="A94" s="47" t="s">
        <v>110</v>
      </c>
      <c r="B94" s="63" t="s">
        <v>17</v>
      </c>
      <c r="C94" s="51"/>
      <c r="D94" s="84">
        <v>993.79</v>
      </c>
      <c r="E94" s="84"/>
      <c r="F94" s="85"/>
      <c r="G94" s="84"/>
      <c r="H94" s="85"/>
      <c r="I94" s="8">
        <v>575.5</v>
      </c>
      <c r="J94" s="39"/>
    </row>
    <row r="95" spans="1:10" s="8" customFormat="1" ht="16.5" customHeight="1" hidden="1">
      <c r="A95" s="47" t="s">
        <v>111</v>
      </c>
      <c r="B95" s="63" t="s">
        <v>17</v>
      </c>
      <c r="C95" s="51"/>
      <c r="D95" s="84"/>
      <c r="E95" s="84"/>
      <c r="F95" s="85"/>
      <c r="G95" s="84"/>
      <c r="H95" s="85"/>
      <c r="I95" s="8">
        <v>575.5</v>
      </c>
      <c r="J95" s="39"/>
    </row>
    <row r="96" spans="1:10" s="8" customFormat="1" ht="16.5" customHeight="1">
      <c r="A96" s="16" t="s">
        <v>113</v>
      </c>
      <c r="B96" s="63"/>
      <c r="C96" s="51"/>
      <c r="D96" s="78">
        <f>D97+D98</f>
        <v>17470.16</v>
      </c>
      <c r="E96" s="78"/>
      <c r="F96" s="83"/>
      <c r="G96" s="78">
        <f>D96/I96</f>
        <v>30.36</v>
      </c>
      <c r="H96" s="83">
        <f>G96/12</f>
        <v>2.53</v>
      </c>
      <c r="I96" s="8">
        <v>575.5</v>
      </c>
      <c r="J96" s="39"/>
    </row>
    <row r="97" spans="1:10" s="8" customFormat="1" ht="16.5" customHeight="1">
      <c r="A97" s="47" t="s">
        <v>114</v>
      </c>
      <c r="B97" s="63" t="s">
        <v>115</v>
      </c>
      <c r="C97" s="51"/>
      <c r="D97" s="84">
        <v>15702.99</v>
      </c>
      <c r="E97" s="84"/>
      <c r="F97" s="85"/>
      <c r="G97" s="84"/>
      <c r="H97" s="85"/>
      <c r="I97" s="8">
        <v>575.5</v>
      </c>
      <c r="J97" s="39"/>
    </row>
    <row r="98" spans="1:10" s="8" customFormat="1" ht="16.5" customHeight="1" thickBot="1">
      <c r="A98" s="50" t="s">
        <v>116</v>
      </c>
      <c r="B98" s="108" t="s">
        <v>115</v>
      </c>
      <c r="C98" s="51"/>
      <c r="D98" s="84">
        <v>1767.17</v>
      </c>
      <c r="E98" s="84"/>
      <c r="F98" s="85"/>
      <c r="G98" s="84"/>
      <c r="H98" s="85"/>
      <c r="I98" s="8">
        <v>575.5</v>
      </c>
      <c r="J98" s="39"/>
    </row>
    <row r="99" spans="1:11" s="8" customFormat="1" ht="30.75" thickBot="1">
      <c r="A99" s="113" t="s">
        <v>32</v>
      </c>
      <c r="B99" s="7" t="s">
        <v>12</v>
      </c>
      <c r="C99" s="53">
        <f>F99*12</f>
        <v>0</v>
      </c>
      <c r="D99" s="114">
        <f>G99*I99</f>
        <v>2348.04</v>
      </c>
      <c r="E99" s="114">
        <f>H99*12</f>
        <v>4.08</v>
      </c>
      <c r="F99" s="115"/>
      <c r="G99" s="114">
        <f>H99*12</f>
        <v>4.08</v>
      </c>
      <c r="H99" s="115">
        <v>0.34</v>
      </c>
      <c r="I99" s="8">
        <v>575.5</v>
      </c>
      <c r="J99" s="8">
        <v>1.07</v>
      </c>
      <c r="K99" s="39">
        <v>0.3</v>
      </c>
    </row>
    <row r="100" spans="1:11" s="8" customFormat="1" ht="19.5" hidden="1" thickBot="1">
      <c r="A100" s="109" t="s">
        <v>30</v>
      </c>
      <c r="B100" s="110"/>
      <c r="C100" s="59" t="e">
        <f>F100*12</f>
        <v>#REF!</v>
      </c>
      <c r="D100" s="111">
        <f>D101+D102+D103+D104+D105+D106</f>
        <v>0</v>
      </c>
      <c r="E100" s="111">
        <f>H100*12</f>
        <v>0</v>
      </c>
      <c r="F100" s="112" t="e">
        <f>#REF!+#REF!+#REF!+#REF!+#REF!+#REF!+#REF!+#REF!+#REF!+#REF!</f>
        <v>#REF!</v>
      </c>
      <c r="G100" s="111">
        <f>H100*12</f>
        <v>0</v>
      </c>
      <c r="H100" s="112">
        <f>H101+H102+H103+H104+H105+H106</f>
        <v>0</v>
      </c>
      <c r="I100" s="8">
        <v>575.5</v>
      </c>
      <c r="J100" s="39">
        <f>H101+H102+H103+H104+H105</f>
        <v>0</v>
      </c>
      <c r="K100" s="39"/>
    </row>
    <row r="101" spans="1:11" s="8" customFormat="1" ht="15.75" hidden="1" thickBot="1">
      <c r="A101" s="47" t="s">
        <v>62</v>
      </c>
      <c r="B101" s="17"/>
      <c r="C101" s="19"/>
      <c r="D101" s="86"/>
      <c r="E101" s="69"/>
      <c r="F101" s="69"/>
      <c r="G101" s="86"/>
      <c r="H101" s="87"/>
      <c r="I101" s="8">
        <v>575.5</v>
      </c>
      <c r="K101" s="39"/>
    </row>
    <row r="102" spans="1:11" s="8" customFormat="1" ht="15.75" hidden="1" thickBot="1">
      <c r="A102" s="47" t="s">
        <v>63</v>
      </c>
      <c r="B102" s="17"/>
      <c r="C102" s="19"/>
      <c r="D102" s="86"/>
      <c r="E102" s="69"/>
      <c r="F102" s="69"/>
      <c r="G102" s="86"/>
      <c r="H102" s="87"/>
      <c r="I102" s="8">
        <v>575.5</v>
      </c>
      <c r="K102" s="39"/>
    </row>
    <row r="103" spans="1:11" s="8" customFormat="1" ht="15.75" hidden="1" thickBot="1">
      <c r="A103" s="47" t="s">
        <v>64</v>
      </c>
      <c r="B103" s="17"/>
      <c r="C103" s="19"/>
      <c r="D103" s="86"/>
      <c r="E103" s="69"/>
      <c r="F103" s="69"/>
      <c r="G103" s="86"/>
      <c r="H103" s="87"/>
      <c r="I103" s="8">
        <v>575.5</v>
      </c>
      <c r="K103" s="39"/>
    </row>
    <row r="104" spans="1:11" s="8" customFormat="1" ht="15.75" hidden="1" thickBot="1">
      <c r="A104" s="47" t="s">
        <v>65</v>
      </c>
      <c r="B104" s="17"/>
      <c r="C104" s="19"/>
      <c r="D104" s="86"/>
      <c r="E104" s="69"/>
      <c r="F104" s="69"/>
      <c r="G104" s="86"/>
      <c r="H104" s="87"/>
      <c r="I104" s="8">
        <v>575.5</v>
      </c>
      <c r="K104" s="39"/>
    </row>
    <row r="105" spans="1:11" s="8" customFormat="1" ht="15.75" hidden="1" thickBot="1">
      <c r="A105" s="47" t="s">
        <v>66</v>
      </c>
      <c r="B105" s="17"/>
      <c r="C105" s="19"/>
      <c r="D105" s="86"/>
      <c r="E105" s="69"/>
      <c r="F105" s="69"/>
      <c r="G105" s="86"/>
      <c r="H105" s="87"/>
      <c r="I105" s="8">
        <v>575.5</v>
      </c>
      <c r="K105" s="39"/>
    </row>
    <row r="106" spans="1:11" s="8" customFormat="1" ht="15.75" hidden="1" thickBot="1">
      <c r="A106" s="50" t="s">
        <v>75</v>
      </c>
      <c r="B106" s="22"/>
      <c r="C106" s="23"/>
      <c r="D106" s="84"/>
      <c r="E106" s="78"/>
      <c r="F106" s="78"/>
      <c r="G106" s="84"/>
      <c r="H106" s="85"/>
      <c r="I106" s="8">
        <v>575.5</v>
      </c>
      <c r="K106" s="39"/>
    </row>
    <row r="107" spans="1:11" s="8" customFormat="1" ht="26.25" thickBot="1">
      <c r="A107" s="52" t="s">
        <v>83</v>
      </c>
      <c r="B107" s="116" t="s">
        <v>112</v>
      </c>
      <c r="C107" s="53"/>
      <c r="D107" s="114">
        <v>12200</v>
      </c>
      <c r="E107" s="114"/>
      <c r="F107" s="114"/>
      <c r="G107" s="114">
        <f>D107/I107</f>
        <v>21.2</v>
      </c>
      <c r="H107" s="115">
        <f>G107/12</f>
        <v>1.77</v>
      </c>
      <c r="I107" s="8">
        <v>575.5</v>
      </c>
      <c r="K107" s="39"/>
    </row>
    <row r="108" spans="1:11" s="8" customFormat="1" ht="19.5" thickBot="1">
      <c r="A108" s="48" t="s">
        <v>88</v>
      </c>
      <c r="B108" s="49" t="s">
        <v>11</v>
      </c>
      <c r="C108" s="53"/>
      <c r="D108" s="114">
        <f>G108*I108</f>
        <v>12637.98</v>
      </c>
      <c r="E108" s="114"/>
      <c r="F108" s="114"/>
      <c r="G108" s="114">
        <f>12*H108</f>
        <v>21.96</v>
      </c>
      <c r="H108" s="115">
        <v>1.83</v>
      </c>
      <c r="I108" s="8">
        <v>575.5</v>
      </c>
      <c r="K108" s="39"/>
    </row>
    <row r="109" spans="1:11" s="8" customFormat="1" ht="19.5" thickBot="1">
      <c r="A109" s="117" t="s">
        <v>31</v>
      </c>
      <c r="B109" s="118"/>
      <c r="C109" s="119">
        <f>F109*12</f>
        <v>0</v>
      </c>
      <c r="D109" s="88">
        <f>D108+D107+D99+D70+D67+D58+D41+D38+D37++D35+D36+D34+D33+D32+D31+D30+D14+D40+D96+D93+D91</f>
        <v>154607.08</v>
      </c>
      <c r="E109" s="88">
        <f>E108+E107+E99+E70+E67+E58+E41+E38+E37++E35+E36+E34+E33+E32+E31+E30+E14+E40+E96+E93+E91</f>
        <v>73.08</v>
      </c>
      <c r="F109" s="88">
        <f>F108+F107+F99+F70+F67+F58+F41+F38+F37++F35+F36+F34+F33+F32+F31+F30+F14+F40+F96+F93+F91</f>
        <v>0</v>
      </c>
      <c r="G109" s="88">
        <f>G108+G107+G99+G70+G67+G58+G41+G38+G37++G35+G36+G34+G33+G32+G31+G30+G14+G40+G96+G93+G91</f>
        <v>268.66</v>
      </c>
      <c r="H109" s="88">
        <f>H108+H107+H99+H70+H67+H58+H41+H38+H37++H35+H36+H34+H33+H32+H31+H30+H14+H40+H96+H93+H91</f>
        <v>22.4</v>
      </c>
      <c r="I109" s="8">
        <v>575.5</v>
      </c>
      <c r="J109" s="39"/>
      <c r="K109" s="39"/>
    </row>
    <row r="110" spans="1:11" s="24" customFormat="1" ht="20.25" hidden="1" thickBot="1">
      <c r="A110" s="37"/>
      <c r="B110" s="38"/>
      <c r="C110" s="38"/>
      <c r="D110" s="89"/>
      <c r="E110" s="90"/>
      <c r="F110" s="91"/>
      <c r="G110" s="90"/>
      <c r="H110" s="91"/>
      <c r="I110" s="8">
        <v>575.5</v>
      </c>
      <c r="K110" s="57"/>
    </row>
    <row r="111" spans="1:11" s="26" customFormat="1" ht="15">
      <c r="A111" s="25"/>
      <c r="D111" s="92"/>
      <c r="E111" s="92"/>
      <c r="F111" s="92"/>
      <c r="G111" s="92"/>
      <c r="H111" s="92"/>
      <c r="I111" s="8"/>
      <c r="K111" s="58"/>
    </row>
    <row r="112" spans="1:10" s="8" customFormat="1" ht="29.25" customHeight="1" hidden="1">
      <c r="A112" s="30"/>
      <c r="B112" s="17"/>
      <c r="C112" s="23"/>
      <c r="D112" s="65"/>
      <c r="E112" s="65"/>
      <c r="F112" s="65"/>
      <c r="G112" s="65"/>
      <c r="H112" s="65"/>
      <c r="J112" s="39"/>
    </row>
    <row r="113" spans="1:11" s="26" customFormat="1" ht="15.75" thickBot="1">
      <c r="A113" s="25"/>
      <c r="D113" s="92"/>
      <c r="E113" s="92"/>
      <c r="F113" s="92"/>
      <c r="G113" s="92"/>
      <c r="H113" s="92"/>
      <c r="I113" s="8"/>
      <c r="K113" s="58"/>
    </row>
    <row r="114" spans="1:11" s="26" customFormat="1" ht="19.5" thickBot="1">
      <c r="A114" s="113" t="s">
        <v>30</v>
      </c>
      <c r="B114" s="7"/>
      <c r="C114" s="53">
        <f>F114*12</f>
        <v>0</v>
      </c>
      <c r="D114" s="114">
        <f>D120+D121+D122+D123+D124+D125+D126+D127+D128</f>
        <v>343290.75</v>
      </c>
      <c r="E114" s="114">
        <f>E120+E121+E122+E123+E124+E125+E126+E127+E128</f>
        <v>0</v>
      </c>
      <c r="F114" s="114">
        <f>F120+F121+F122+F123+F124+F125+F126+F127+F128</f>
        <v>0</v>
      </c>
      <c r="G114" s="114">
        <f>G120+G121+G122+G123+G124+G125+G126+G127+G128</f>
        <v>596.52</v>
      </c>
      <c r="H114" s="115">
        <f>H120+H121+H122+H123+H124+H125+H126+H127+H128</f>
        <v>49.66</v>
      </c>
      <c r="I114" s="8">
        <v>575.5</v>
      </c>
      <c r="K114" s="58"/>
    </row>
    <row r="115" spans="1:11" s="26" customFormat="1" ht="15" hidden="1">
      <c r="A115" s="44" t="s">
        <v>62</v>
      </c>
      <c r="B115" s="14"/>
      <c r="C115" s="12"/>
      <c r="D115" s="75"/>
      <c r="E115" s="66"/>
      <c r="F115" s="66"/>
      <c r="G115" s="75"/>
      <c r="H115" s="76"/>
      <c r="I115" s="8">
        <v>575.5</v>
      </c>
      <c r="K115" s="58"/>
    </row>
    <row r="116" spans="1:11" s="26" customFormat="1" ht="15" hidden="1">
      <c r="A116" s="47" t="s">
        <v>63</v>
      </c>
      <c r="B116" s="17"/>
      <c r="C116" s="19"/>
      <c r="D116" s="86"/>
      <c r="E116" s="69"/>
      <c r="F116" s="69"/>
      <c r="G116" s="86"/>
      <c r="H116" s="87"/>
      <c r="I116" s="8">
        <v>575.5</v>
      </c>
      <c r="K116" s="58"/>
    </row>
    <row r="117" spans="1:11" s="26" customFormat="1" ht="15" hidden="1">
      <c r="A117" s="47" t="s">
        <v>64</v>
      </c>
      <c r="B117" s="17"/>
      <c r="C117" s="19"/>
      <c r="D117" s="86"/>
      <c r="E117" s="69"/>
      <c r="F117" s="69"/>
      <c r="G117" s="86"/>
      <c r="H117" s="87"/>
      <c r="I117" s="8">
        <v>575.5</v>
      </c>
      <c r="K117" s="58"/>
    </row>
    <row r="118" spans="1:11" s="26" customFormat="1" ht="15" hidden="1">
      <c r="A118" s="47" t="s">
        <v>65</v>
      </c>
      <c r="B118" s="17"/>
      <c r="C118" s="19"/>
      <c r="D118" s="86"/>
      <c r="E118" s="69"/>
      <c r="F118" s="69"/>
      <c r="G118" s="86"/>
      <c r="H118" s="87"/>
      <c r="I118" s="8">
        <v>575.5</v>
      </c>
      <c r="K118" s="58"/>
    </row>
    <row r="119" spans="1:11" s="26" customFormat="1" ht="15" hidden="1">
      <c r="A119" s="47" t="s">
        <v>66</v>
      </c>
      <c r="B119" s="17"/>
      <c r="C119" s="19"/>
      <c r="D119" s="86"/>
      <c r="E119" s="69"/>
      <c r="F119" s="69"/>
      <c r="G119" s="86"/>
      <c r="H119" s="87"/>
      <c r="I119" s="8">
        <v>575.5</v>
      </c>
      <c r="K119" s="58"/>
    </row>
    <row r="120" spans="1:11" s="11" customFormat="1" ht="15">
      <c r="A120" s="20" t="s">
        <v>89</v>
      </c>
      <c r="B120" s="15"/>
      <c r="C120" s="21"/>
      <c r="D120" s="79">
        <v>181895.55</v>
      </c>
      <c r="E120" s="80"/>
      <c r="F120" s="81"/>
      <c r="G120" s="80">
        <f>D120/I120</f>
        <v>316.07</v>
      </c>
      <c r="H120" s="81">
        <f>G120/12</f>
        <v>26.34</v>
      </c>
      <c r="I120" s="8">
        <v>575.5</v>
      </c>
      <c r="J120" s="8"/>
      <c r="K120" s="39"/>
    </row>
    <row r="121" spans="1:11" s="11" customFormat="1" ht="15">
      <c r="A121" s="20" t="s">
        <v>90</v>
      </c>
      <c r="B121" s="15"/>
      <c r="C121" s="21"/>
      <c r="D121" s="79">
        <v>12479.9</v>
      </c>
      <c r="E121" s="80"/>
      <c r="F121" s="81"/>
      <c r="G121" s="80">
        <f aca="true" t="shared" si="2" ref="G121:G128">D121/I121</f>
        <v>21.69</v>
      </c>
      <c r="H121" s="81">
        <f aca="true" t="shared" si="3" ref="H121:H127">G121/12</f>
        <v>1.81</v>
      </c>
      <c r="I121" s="8">
        <v>575.5</v>
      </c>
      <c r="J121" s="8"/>
      <c r="K121" s="39"/>
    </row>
    <row r="122" spans="1:11" s="11" customFormat="1" ht="15">
      <c r="A122" s="20" t="s">
        <v>91</v>
      </c>
      <c r="B122" s="15"/>
      <c r="C122" s="21"/>
      <c r="D122" s="79">
        <v>99608.46</v>
      </c>
      <c r="E122" s="80"/>
      <c r="F122" s="81"/>
      <c r="G122" s="80">
        <f t="shared" si="2"/>
        <v>173.08</v>
      </c>
      <c r="H122" s="81">
        <f t="shared" si="3"/>
        <v>14.42</v>
      </c>
      <c r="I122" s="8">
        <v>575.5</v>
      </c>
      <c r="J122" s="8"/>
      <c r="K122" s="39"/>
    </row>
    <row r="123" spans="1:11" s="11" customFormat="1" ht="15">
      <c r="A123" s="20" t="s">
        <v>92</v>
      </c>
      <c r="B123" s="15"/>
      <c r="C123" s="21"/>
      <c r="D123" s="79">
        <v>3066.64</v>
      </c>
      <c r="E123" s="80"/>
      <c r="F123" s="81"/>
      <c r="G123" s="80">
        <f t="shared" si="2"/>
        <v>5.33</v>
      </c>
      <c r="H123" s="81">
        <f t="shared" si="3"/>
        <v>0.44</v>
      </c>
      <c r="I123" s="8">
        <v>575.5</v>
      </c>
      <c r="J123" s="8"/>
      <c r="K123" s="39"/>
    </row>
    <row r="124" spans="1:11" s="11" customFormat="1" ht="25.5">
      <c r="A124" s="20" t="s">
        <v>95</v>
      </c>
      <c r="B124" s="15"/>
      <c r="C124" s="21"/>
      <c r="D124" s="79">
        <v>20908.14</v>
      </c>
      <c r="E124" s="80"/>
      <c r="F124" s="81"/>
      <c r="G124" s="80">
        <f t="shared" si="2"/>
        <v>36.33</v>
      </c>
      <c r="H124" s="81">
        <f t="shared" si="3"/>
        <v>3.03</v>
      </c>
      <c r="I124" s="8">
        <v>575.5</v>
      </c>
      <c r="J124" s="8"/>
      <c r="K124" s="39"/>
    </row>
    <row r="125" spans="1:11" s="11" customFormat="1" ht="15">
      <c r="A125" s="20" t="s">
        <v>96</v>
      </c>
      <c r="B125" s="15"/>
      <c r="C125" s="21"/>
      <c r="D125" s="79">
        <v>1600.57</v>
      </c>
      <c r="E125" s="80"/>
      <c r="F125" s="81"/>
      <c r="G125" s="80">
        <f t="shared" si="2"/>
        <v>2.78</v>
      </c>
      <c r="H125" s="81">
        <f t="shared" si="3"/>
        <v>0.23</v>
      </c>
      <c r="I125" s="8">
        <v>575.5</v>
      </c>
      <c r="J125" s="8"/>
      <c r="K125" s="39"/>
    </row>
    <row r="126" spans="1:11" s="11" customFormat="1" ht="15">
      <c r="A126" s="20" t="s">
        <v>97</v>
      </c>
      <c r="B126" s="15"/>
      <c r="C126" s="21"/>
      <c r="D126" s="79">
        <v>4741.85</v>
      </c>
      <c r="E126" s="80"/>
      <c r="F126" s="81"/>
      <c r="G126" s="80">
        <f t="shared" si="2"/>
        <v>8.24</v>
      </c>
      <c r="H126" s="81">
        <f t="shared" si="3"/>
        <v>0.69</v>
      </c>
      <c r="I126" s="8">
        <v>575.5</v>
      </c>
      <c r="J126" s="8"/>
      <c r="K126" s="39"/>
    </row>
    <row r="127" spans="1:11" s="11" customFormat="1" ht="15">
      <c r="A127" s="20" t="s">
        <v>98</v>
      </c>
      <c r="B127" s="15"/>
      <c r="C127" s="21"/>
      <c r="D127" s="79">
        <v>12343.13</v>
      </c>
      <c r="E127" s="80"/>
      <c r="F127" s="81"/>
      <c r="G127" s="80">
        <f t="shared" si="2"/>
        <v>21.45</v>
      </c>
      <c r="H127" s="81">
        <f t="shared" si="3"/>
        <v>1.79</v>
      </c>
      <c r="I127" s="8">
        <v>575.5</v>
      </c>
      <c r="J127" s="8"/>
      <c r="K127" s="39"/>
    </row>
    <row r="128" spans="1:11" s="11" customFormat="1" ht="15.75" thickBot="1">
      <c r="A128" s="120" t="s">
        <v>99</v>
      </c>
      <c r="B128" s="121"/>
      <c r="C128" s="122"/>
      <c r="D128" s="123">
        <f>6235*1.066</f>
        <v>6646.51</v>
      </c>
      <c r="E128" s="124"/>
      <c r="F128" s="125"/>
      <c r="G128" s="124">
        <f t="shared" si="2"/>
        <v>11.55</v>
      </c>
      <c r="H128" s="125">
        <v>0.91</v>
      </c>
      <c r="I128" s="8">
        <v>575.5</v>
      </c>
      <c r="J128" s="8"/>
      <c r="K128" s="39"/>
    </row>
    <row r="129" spans="1:11" s="26" customFormat="1" ht="15">
      <c r="A129" s="25"/>
      <c r="D129" s="92"/>
      <c r="E129" s="92"/>
      <c r="F129" s="92"/>
      <c r="G129" s="92"/>
      <c r="H129" s="92"/>
      <c r="I129" s="8"/>
      <c r="K129" s="58"/>
    </row>
    <row r="130" spans="1:11" s="26" customFormat="1" ht="15.75" thickBot="1">
      <c r="A130" s="25"/>
      <c r="D130" s="92"/>
      <c r="E130" s="92"/>
      <c r="F130" s="92"/>
      <c r="G130" s="92"/>
      <c r="H130" s="92"/>
      <c r="I130" s="8"/>
      <c r="K130" s="58"/>
    </row>
    <row r="131" spans="1:11" s="26" customFormat="1" ht="19.5" thickBot="1">
      <c r="A131" s="48" t="s">
        <v>82</v>
      </c>
      <c r="B131" s="49"/>
      <c r="C131" s="49" t="s">
        <v>27</v>
      </c>
      <c r="D131" s="102">
        <f>D109+D112+D114</f>
        <v>497897.83</v>
      </c>
      <c r="E131" s="102">
        <f>E109+E112+E114</f>
        <v>73.08</v>
      </c>
      <c r="F131" s="102">
        <f>F109+F112+F114</f>
        <v>0</v>
      </c>
      <c r="G131" s="102">
        <f>G109+G112+G114</f>
        <v>865.18</v>
      </c>
      <c r="H131" s="126">
        <f>H109+H112+H114</f>
        <v>72.06</v>
      </c>
      <c r="I131" s="8">
        <v>575.5</v>
      </c>
      <c r="K131" s="58"/>
    </row>
    <row r="132" spans="1:11" s="26" customFormat="1" ht="12.75">
      <c r="A132" s="25"/>
      <c r="D132" s="92"/>
      <c r="E132" s="92"/>
      <c r="F132" s="92"/>
      <c r="G132" s="92"/>
      <c r="H132" s="92"/>
      <c r="K132" s="58"/>
    </row>
    <row r="133" spans="1:11" s="26" customFormat="1" ht="12.75">
      <c r="A133" s="25"/>
      <c r="D133" s="92"/>
      <c r="E133" s="92"/>
      <c r="F133" s="92"/>
      <c r="G133" s="92"/>
      <c r="H133" s="92"/>
      <c r="K133" s="58"/>
    </row>
    <row r="134" spans="1:11" s="24" customFormat="1" ht="19.5">
      <c r="A134" s="27"/>
      <c r="B134" s="28"/>
      <c r="C134" s="29"/>
      <c r="D134" s="103"/>
      <c r="E134" s="103"/>
      <c r="F134" s="103"/>
      <c r="G134" s="103"/>
      <c r="H134" s="103"/>
      <c r="K134" s="57"/>
    </row>
    <row r="135" spans="1:11" s="26" customFormat="1" ht="14.25">
      <c r="A135" s="139" t="s">
        <v>28</v>
      </c>
      <c r="B135" s="139"/>
      <c r="C135" s="139"/>
      <c r="D135" s="139"/>
      <c r="E135" s="139"/>
      <c r="F135" s="139"/>
      <c r="G135" s="139"/>
      <c r="H135" s="139"/>
      <c r="K135" s="58"/>
    </row>
    <row r="136" spans="4:11" s="26" customFormat="1" ht="12.75">
      <c r="D136" s="92"/>
      <c r="E136" s="92"/>
      <c r="F136" s="92"/>
      <c r="G136" s="92"/>
      <c r="H136" s="92"/>
      <c r="K136" s="58"/>
    </row>
    <row r="137" spans="1:11" s="26" customFormat="1" ht="12.75">
      <c r="A137" s="25" t="s">
        <v>29</v>
      </c>
      <c r="D137" s="92"/>
      <c r="E137" s="92"/>
      <c r="F137" s="92"/>
      <c r="G137" s="92"/>
      <c r="H137" s="92"/>
      <c r="K137" s="58"/>
    </row>
    <row r="138" spans="4:11" s="26" customFormat="1" ht="12.75">
      <c r="D138" s="92"/>
      <c r="E138" s="92"/>
      <c r="F138" s="92"/>
      <c r="G138" s="92"/>
      <c r="H138" s="92"/>
      <c r="K138" s="58"/>
    </row>
    <row r="139" spans="4:11" s="26" customFormat="1" ht="12.75">
      <c r="D139" s="92"/>
      <c r="E139" s="92"/>
      <c r="F139" s="92"/>
      <c r="G139" s="92"/>
      <c r="H139" s="92"/>
      <c r="K139" s="58"/>
    </row>
    <row r="140" spans="4:11" s="26" customFormat="1" ht="12.75">
      <c r="D140" s="92"/>
      <c r="E140" s="92"/>
      <c r="F140" s="92"/>
      <c r="G140" s="92"/>
      <c r="H140" s="92"/>
      <c r="K140" s="58"/>
    </row>
    <row r="141" spans="4:11" s="26" customFormat="1" ht="12.75">
      <c r="D141" s="92"/>
      <c r="E141" s="92"/>
      <c r="F141" s="92"/>
      <c r="G141" s="92"/>
      <c r="H141" s="92"/>
      <c r="K141" s="58"/>
    </row>
    <row r="142" spans="4:11" s="26" customFormat="1" ht="12.75">
      <c r="D142" s="92"/>
      <c r="E142" s="92"/>
      <c r="F142" s="92"/>
      <c r="G142" s="92"/>
      <c r="H142" s="92"/>
      <c r="K142" s="58"/>
    </row>
    <row r="143" spans="4:11" s="26" customFormat="1" ht="12.75">
      <c r="D143" s="92"/>
      <c r="E143" s="92"/>
      <c r="F143" s="92"/>
      <c r="G143" s="92"/>
      <c r="H143" s="92"/>
      <c r="K143" s="58"/>
    </row>
    <row r="144" spans="4:11" s="26" customFormat="1" ht="12.75">
      <c r="D144" s="92"/>
      <c r="E144" s="92"/>
      <c r="F144" s="92"/>
      <c r="G144" s="92"/>
      <c r="H144" s="92"/>
      <c r="K144" s="58"/>
    </row>
    <row r="145" spans="4:11" s="26" customFormat="1" ht="12.75">
      <c r="D145" s="92"/>
      <c r="E145" s="92"/>
      <c r="F145" s="92"/>
      <c r="G145" s="92"/>
      <c r="H145" s="92"/>
      <c r="K145" s="58"/>
    </row>
    <row r="146" spans="4:11" s="26" customFormat="1" ht="12.75">
      <c r="D146" s="92"/>
      <c r="E146" s="92"/>
      <c r="F146" s="92"/>
      <c r="G146" s="92"/>
      <c r="H146" s="92"/>
      <c r="K146" s="58"/>
    </row>
    <row r="147" spans="4:11" s="26" customFormat="1" ht="12.75">
      <c r="D147" s="92"/>
      <c r="E147" s="92"/>
      <c r="F147" s="92"/>
      <c r="G147" s="92"/>
      <c r="H147" s="92"/>
      <c r="K147" s="58"/>
    </row>
    <row r="148" spans="4:11" s="26" customFormat="1" ht="12.75">
      <c r="D148" s="92"/>
      <c r="E148" s="92"/>
      <c r="F148" s="92"/>
      <c r="G148" s="92"/>
      <c r="H148" s="92"/>
      <c r="K148" s="58"/>
    </row>
    <row r="149" spans="4:11" s="26" customFormat="1" ht="12.75">
      <c r="D149" s="92"/>
      <c r="E149" s="92"/>
      <c r="F149" s="92"/>
      <c r="G149" s="92"/>
      <c r="H149" s="92"/>
      <c r="K149" s="58"/>
    </row>
    <row r="150" spans="4:11" s="26" customFormat="1" ht="12.75">
      <c r="D150" s="92"/>
      <c r="E150" s="92"/>
      <c r="F150" s="92"/>
      <c r="G150" s="92"/>
      <c r="H150" s="92"/>
      <c r="K150" s="58"/>
    </row>
    <row r="151" spans="4:11" s="26" customFormat="1" ht="12.75">
      <c r="D151" s="92"/>
      <c r="E151" s="92"/>
      <c r="F151" s="92"/>
      <c r="G151" s="92"/>
      <c r="H151" s="92"/>
      <c r="K151" s="58"/>
    </row>
    <row r="152" spans="4:11" s="26" customFormat="1" ht="12.75">
      <c r="D152" s="92"/>
      <c r="E152" s="92"/>
      <c r="F152" s="92"/>
      <c r="G152" s="92"/>
      <c r="H152" s="92"/>
      <c r="K152" s="58"/>
    </row>
    <row r="153" spans="4:11" s="26" customFormat="1" ht="12.75">
      <c r="D153" s="92"/>
      <c r="E153" s="92"/>
      <c r="F153" s="92"/>
      <c r="G153" s="92"/>
      <c r="H153" s="92"/>
      <c r="K153" s="58"/>
    </row>
    <row r="154" spans="4:11" s="26" customFormat="1" ht="12.75">
      <c r="D154" s="92"/>
      <c r="E154" s="92"/>
      <c r="F154" s="92"/>
      <c r="G154" s="92"/>
      <c r="H154" s="92"/>
      <c r="K154" s="58"/>
    </row>
    <row r="155" spans="4:11" s="26" customFormat="1" ht="12.75">
      <c r="D155" s="92"/>
      <c r="E155" s="92"/>
      <c r="F155" s="92"/>
      <c r="G155" s="92"/>
      <c r="H155" s="92"/>
      <c r="K155" s="58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35:H13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="75" zoomScaleNormal="75" zoomScalePageLayoutView="0" workbookViewId="0" topLeftCell="A52">
      <selection activeCell="I119" sqref="I11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04" customWidth="1"/>
    <col min="5" max="5" width="13.875" style="104" hidden="1" customWidth="1"/>
    <col min="6" max="6" width="20.875" style="104" hidden="1" customWidth="1"/>
    <col min="7" max="7" width="13.875" style="104" customWidth="1"/>
    <col min="8" max="8" width="20.875" style="104" customWidth="1"/>
    <col min="9" max="9" width="20.75390625" style="1" customWidth="1"/>
    <col min="10" max="10" width="15.375" style="1" hidden="1" customWidth="1"/>
    <col min="11" max="11" width="15.375" style="54" hidden="1" customWidth="1"/>
    <col min="12" max="14" width="15.375" style="1" customWidth="1"/>
    <col min="15" max="16384" width="9.125" style="1" customWidth="1"/>
  </cols>
  <sheetData>
    <row r="1" spans="1:8" ht="16.5" customHeight="1">
      <c r="A1" s="140" t="s">
        <v>0</v>
      </c>
      <c r="B1" s="141"/>
      <c r="C1" s="141"/>
      <c r="D1" s="141"/>
      <c r="E1" s="141"/>
      <c r="F1" s="141"/>
      <c r="G1" s="141"/>
      <c r="H1" s="141"/>
    </row>
    <row r="2" spans="2:8" ht="12.75" customHeight="1">
      <c r="B2" s="142" t="s">
        <v>1</v>
      </c>
      <c r="C2" s="142"/>
      <c r="D2" s="142"/>
      <c r="E2" s="142"/>
      <c r="F2" s="142"/>
      <c r="G2" s="141"/>
      <c r="H2" s="141"/>
    </row>
    <row r="3" spans="1:8" ht="18" customHeight="1">
      <c r="A3" s="61" t="s">
        <v>102</v>
      </c>
      <c r="B3" s="142" t="s">
        <v>2</v>
      </c>
      <c r="C3" s="142"/>
      <c r="D3" s="142"/>
      <c r="E3" s="142"/>
      <c r="F3" s="142"/>
      <c r="G3" s="141"/>
      <c r="H3" s="141"/>
    </row>
    <row r="4" spans="2:8" ht="14.25" customHeight="1">
      <c r="B4" s="142" t="s">
        <v>33</v>
      </c>
      <c r="C4" s="142"/>
      <c r="D4" s="142"/>
      <c r="E4" s="142"/>
      <c r="F4" s="142"/>
      <c r="G4" s="141"/>
      <c r="H4" s="141"/>
    </row>
    <row r="5" spans="1:11" ht="39.75" customHeight="1">
      <c r="A5" s="143"/>
      <c r="B5" s="144"/>
      <c r="C5" s="144"/>
      <c r="D5" s="144"/>
      <c r="E5" s="144"/>
      <c r="F5" s="144"/>
      <c r="G5" s="144"/>
      <c r="H5" s="144"/>
      <c r="K5" s="1"/>
    </row>
    <row r="6" spans="1:11" ht="21.75" customHeight="1">
      <c r="A6" s="145" t="s">
        <v>123</v>
      </c>
      <c r="B6" s="145"/>
      <c r="C6" s="145"/>
      <c r="D6" s="145"/>
      <c r="E6" s="145"/>
      <c r="F6" s="145"/>
      <c r="G6" s="145"/>
      <c r="H6" s="145"/>
      <c r="K6" s="1"/>
    </row>
    <row r="7" spans="1:11" s="2" customFormat="1" ht="22.5" customHeight="1">
      <c r="A7" s="129" t="s">
        <v>3</v>
      </c>
      <c r="B7" s="129"/>
      <c r="C7" s="129"/>
      <c r="D7" s="129"/>
      <c r="E7" s="130"/>
      <c r="F7" s="130"/>
      <c r="G7" s="130"/>
      <c r="H7" s="130"/>
      <c r="K7" s="55"/>
    </row>
    <row r="8" spans="1:8" s="3" customFormat="1" ht="18.75" customHeight="1">
      <c r="A8" s="129" t="s">
        <v>84</v>
      </c>
      <c r="B8" s="129"/>
      <c r="C8" s="129"/>
      <c r="D8" s="129"/>
      <c r="E8" s="130"/>
      <c r="F8" s="130"/>
      <c r="G8" s="130"/>
      <c r="H8" s="130"/>
    </row>
    <row r="9" spans="1:8" s="4" customFormat="1" ht="17.25" customHeight="1">
      <c r="A9" s="131" t="s">
        <v>60</v>
      </c>
      <c r="B9" s="131"/>
      <c r="C9" s="131"/>
      <c r="D9" s="131"/>
      <c r="E9" s="132"/>
      <c r="F9" s="132"/>
      <c r="G9" s="132"/>
      <c r="H9" s="132"/>
    </row>
    <row r="10" spans="1:8" s="3" customFormat="1" ht="30" customHeight="1" thickBot="1">
      <c r="A10" s="133" t="s">
        <v>74</v>
      </c>
      <c r="B10" s="133"/>
      <c r="C10" s="133"/>
      <c r="D10" s="133"/>
      <c r="E10" s="134"/>
      <c r="F10" s="134"/>
      <c r="G10" s="134"/>
      <c r="H10" s="134"/>
    </row>
    <row r="11" spans="1:11" s="8" customFormat="1" ht="139.5" customHeight="1" thickBot="1">
      <c r="A11" s="5" t="s">
        <v>4</v>
      </c>
      <c r="B11" s="6" t="s">
        <v>5</v>
      </c>
      <c r="C11" s="7" t="s">
        <v>6</v>
      </c>
      <c r="D11" s="94" t="s">
        <v>34</v>
      </c>
      <c r="E11" s="94" t="s">
        <v>6</v>
      </c>
      <c r="F11" s="95" t="s">
        <v>7</v>
      </c>
      <c r="G11" s="94" t="s">
        <v>6</v>
      </c>
      <c r="H11" s="95" t="s">
        <v>7</v>
      </c>
      <c r="K11" s="39"/>
    </row>
    <row r="12" spans="1:11" s="11" customFormat="1" ht="12.75">
      <c r="A12" s="9">
        <v>1</v>
      </c>
      <c r="B12" s="10">
        <v>2</v>
      </c>
      <c r="C12" s="10">
        <v>3</v>
      </c>
      <c r="D12" s="96"/>
      <c r="E12" s="97">
        <v>3</v>
      </c>
      <c r="F12" s="98">
        <v>4</v>
      </c>
      <c r="G12" s="99">
        <v>3</v>
      </c>
      <c r="H12" s="100">
        <v>4</v>
      </c>
      <c r="K12" s="56"/>
    </row>
    <row r="13" spans="1:11" s="11" customFormat="1" ht="49.5" customHeight="1">
      <c r="A13" s="135" t="s">
        <v>8</v>
      </c>
      <c r="B13" s="136"/>
      <c r="C13" s="136"/>
      <c r="D13" s="136"/>
      <c r="E13" s="136"/>
      <c r="F13" s="136"/>
      <c r="G13" s="137"/>
      <c r="H13" s="138"/>
      <c r="K13" s="56"/>
    </row>
    <row r="14" spans="1:11" s="8" customFormat="1" ht="15">
      <c r="A14" s="13" t="s">
        <v>122</v>
      </c>
      <c r="B14" s="17" t="s">
        <v>9</v>
      </c>
      <c r="C14" s="12">
        <f>F14*12</f>
        <v>0</v>
      </c>
      <c r="D14" s="67">
        <f>G14*I14</f>
        <v>18439.02</v>
      </c>
      <c r="E14" s="66">
        <f>H14*12</f>
        <v>32.04</v>
      </c>
      <c r="F14" s="73"/>
      <c r="G14" s="66">
        <f>H14*12</f>
        <v>32.04</v>
      </c>
      <c r="H14" s="73">
        <v>2.67</v>
      </c>
      <c r="I14" s="8">
        <v>575.5</v>
      </c>
      <c r="J14" s="8">
        <v>1.07</v>
      </c>
      <c r="K14" s="39">
        <v>2.24</v>
      </c>
    </row>
    <row r="15" spans="1:11" s="8" customFormat="1" ht="30" hidden="1">
      <c r="A15" s="13" t="s">
        <v>10</v>
      </c>
      <c r="B15" s="14" t="s">
        <v>11</v>
      </c>
      <c r="C15" s="12">
        <f>F15*12</f>
        <v>0</v>
      </c>
      <c r="D15" s="67">
        <f>G15*I15</f>
        <v>0</v>
      </c>
      <c r="E15" s="66">
        <f>H15*12</f>
        <v>0</v>
      </c>
      <c r="F15" s="73"/>
      <c r="G15" s="66">
        <f>H15*12</f>
        <v>0</v>
      </c>
      <c r="H15" s="73"/>
      <c r="I15" s="8">
        <v>575.5</v>
      </c>
      <c r="K15" s="39"/>
    </row>
    <row r="16" spans="1:11" s="8" customFormat="1" ht="15" hidden="1">
      <c r="A16" s="40" t="s">
        <v>67</v>
      </c>
      <c r="B16" s="41" t="s">
        <v>11</v>
      </c>
      <c r="C16" s="12"/>
      <c r="D16" s="67"/>
      <c r="E16" s="66"/>
      <c r="F16" s="73"/>
      <c r="G16" s="66"/>
      <c r="H16" s="73"/>
      <c r="I16" s="8">
        <v>575.5</v>
      </c>
      <c r="K16" s="39"/>
    </row>
    <row r="17" spans="1:11" s="8" customFormat="1" ht="15" hidden="1">
      <c r="A17" s="40" t="s">
        <v>68</v>
      </c>
      <c r="B17" s="41" t="s">
        <v>11</v>
      </c>
      <c r="C17" s="12"/>
      <c r="D17" s="67"/>
      <c r="E17" s="66"/>
      <c r="F17" s="73"/>
      <c r="G17" s="66"/>
      <c r="H17" s="73"/>
      <c r="I17" s="8">
        <v>575.5</v>
      </c>
      <c r="K17" s="39"/>
    </row>
    <row r="18" spans="1:11" s="8" customFormat="1" ht="15" hidden="1">
      <c r="A18" s="40" t="s">
        <v>69</v>
      </c>
      <c r="B18" s="41" t="s">
        <v>11</v>
      </c>
      <c r="C18" s="12"/>
      <c r="D18" s="67"/>
      <c r="E18" s="66"/>
      <c r="F18" s="73"/>
      <c r="G18" s="66"/>
      <c r="H18" s="73"/>
      <c r="I18" s="8">
        <v>575.5</v>
      </c>
      <c r="K18" s="39"/>
    </row>
    <row r="19" spans="1:11" s="8" customFormat="1" ht="25.5" hidden="1">
      <c r="A19" s="40" t="s">
        <v>70</v>
      </c>
      <c r="B19" s="41" t="s">
        <v>12</v>
      </c>
      <c r="C19" s="12"/>
      <c r="D19" s="67"/>
      <c r="E19" s="66"/>
      <c r="F19" s="73"/>
      <c r="G19" s="66"/>
      <c r="H19" s="73"/>
      <c r="I19" s="8">
        <v>575.5</v>
      </c>
      <c r="K19" s="39"/>
    </row>
    <row r="20" spans="1:11" s="8" customFormat="1" ht="15" hidden="1">
      <c r="A20" s="40" t="s">
        <v>71</v>
      </c>
      <c r="B20" s="41" t="s">
        <v>11</v>
      </c>
      <c r="C20" s="12"/>
      <c r="D20" s="67"/>
      <c r="E20" s="66"/>
      <c r="F20" s="73"/>
      <c r="G20" s="66"/>
      <c r="H20" s="73"/>
      <c r="I20" s="8">
        <v>575.5</v>
      </c>
      <c r="K20" s="39"/>
    </row>
    <row r="21" spans="1:11" s="8" customFormat="1" ht="26.25" hidden="1" thickBot="1">
      <c r="A21" s="42" t="s">
        <v>72</v>
      </c>
      <c r="B21" s="43" t="s">
        <v>73</v>
      </c>
      <c r="C21" s="12"/>
      <c r="D21" s="67"/>
      <c r="E21" s="66"/>
      <c r="F21" s="73"/>
      <c r="G21" s="66"/>
      <c r="H21" s="73"/>
      <c r="I21" s="8">
        <v>575.5</v>
      </c>
      <c r="K21" s="39"/>
    </row>
    <row r="22" spans="1:11" s="8" customFormat="1" ht="29.25" customHeight="1">
      <c r="A22" s="44" t="s">
        <v>76</v>
      </c>
      <c r="B22" s="45" t="s">
        <v>77</v>
      </c>
      <c r="C22" s="46"/>
      <c r="D22" s="74"/>
      <c r="E22" s="75"/>
      <c r="F22" s="76"/>
      <c r="G22" s="75"/>
      <c r="H22" s="76"/>
      <c r="I22" s="8">
        <v>575.5</v>
      </c>
      <c r="K22" s="39"/>
    </row>
    <row r="23" spans="1:11" s="8" customFormat="1" ht="15">
      <c r="A23" s="44" t="s">
        <v>78</v>
      </c>
      <c r="B23" s="45" t="s">
        <v>77</v>
      </c>
      <c r="C23" s="46"/>
      <c r="D23" s="74"/>
      <c r="E23" s="75"/>
      <c r="F23" s="76"/>
      <c r="G23" s="75"/>
      <c r="H23" s="76"/>
      <c r="I23" s="8">
        <v>575.5</v>
      </c>
      <c r="K23" s="39"/>
    </row>
    <row r="24" spans="1:11" s="8" customFormat="1" ht="15">
      <c r="A24" s="44" t="s">
        <v>79</v>
      </c>
      <c r="B24" s="45" t="s">
        <v>80</v>
      </c>
      <c r="C24" s="46"/>
      <c r="D24" s="74"/>
      <c r="E24" s="75"/>
      <c r="F24" s="76"/>
      <c r="G24" s="75"/>
      <c r="H24" s="76"/>
      <c r="I24" s="8">
        <v>575.5</v>
      </c>
      <c r="K24" s="39"/>
    </row>
    <row r="25" spans="1:11" s="8" customFormat="1" ht="15">
      <c r="A25" s="44" t="s">
        <v>81</v>
      </c>
      <c r="B25" s="45" t="s">
        <v>77</v>
      </c>
      <c r="C25" s="46"/>
      <c r="D25" s="74"/>
      <c r="E25" s="75"/>
      <c r="F25" s="76"/>
      <c r="G25" s="75"/>
      <c r="H25" s="76"/>
      <c r="I25" s="8">
        <v>575.5</v>
      </c>
      <c r="K25" s="39"/>
    </row>
    <row r="26" spans="1:11" s="8" customFormat="1" ht="15">
      <c r="A26" s="105" t="s">
        <v>120</v>
      </c>
      <c r="B26" s="106"/>
      <c r="C26" s="75"/>
      <c r="D26" s="74"/>
      <c r="E26" s="75"/>
      <c r="F26" s="76"/>
      <c r="G26" s="75"/>
      <c r="H26" s="73">
        <v>2.56</v>
      </c>
      <c r="K26" s="39"/>
    </row>
    <row r="27" spans="1:11" s="8" customFormat="1" ht="15">
      <c r="A27" s="107" t="s">
        <v>103</v>
      </c>
      <c r="B27" s="106" t="s">
        <v>77</v>
      </c>
      <c r="C27" s="75"/>
      <c r="D27" s="74"/>
      <c r="E27" s="75"/>
      <c r="F27" s="76"/>
      <c r="G27" s="75"/>
      <c r="H27" s="73"/>
      <c r="I27" s="8">
        <v>575.5</v>
      </c>
      <c r="K27" s="39"/>
    </row>
    <row r="28" spans="1:11" s="8" customFormat="1" ht="15">
      <c r="A28" s="105" t="s">
        <v>120</v>
      </c>
      <c r="B28" s="106"/>
      <c r="C28" s="75"/>
      <c r="D28" s="74"/>
      <c r="E28" s="75"/>
      <c r="F28" s="76"/>
      <c r="G28" s="75"/>
      <c r="H28" s="73">
        <v>0.11</v>
      </c>
      <c r="K28" s="39"/>
    </row>
    <row r="29" spans="1:11" s="18" customFormat="1" ht="15">
      <c r="A29" s="16" t="s">
        <v>13</v>
      </c>
      <c r="B29" s="17" t="s">
        <v>14</v>
      </c>
      <c r="C29" s="12">
        <f>F29*12</f>
        <v>0</v>
      </c>
      <c r="D29" s="67">
        <f>G29*I29</f>
        <v>4696.08</v>
      </c>
      <c r="E29" s="66">
        <f>H29*12</f>
        <v>8.16</v>
      </c>
      <c r="F29" s="77"/>
      <c r="G29" s="66">
        <f>H29*12</f>
        <v>8.16</v>
      </c>
      <c r="H29" s="73">
        <v>0.68</v>
      </c>
      <c r="I29" s="8">
        <v>575.5</v>
      </c>
      <c r="J29" s="8">
        <v>1.07</v>
      </c>
      <c r="K29" s="39">
        <v>0.6</v>
      </c>
    </row>
    <row r="30" spans="1:11" s="8" customFormat="1" ht="15">
      <c r="A30" s="16" t="s">
        <v>15</v>
      </c>
      <c r="B30" s="17" t="s">
        <v>16</v>
      </c>
      <c r="C30" s="12">
        <f>F30*12</f>
        <v>0</v>
      </c>
      <c r="D30" s="67">
        <f>G30*I30</f>
        <v>15331.32</v>
      </c>
      <c r="E30" s="66">
        <f>H30*12</f>
        <v>26.64</v>
      </c>
      <c r="F30" s="77"/>
      <c r="G30" s="66">
        <f>H30*12</f>
        <v>26.64</v>
      </c>
      <c r="H30" s="73">
        <v>2.22</v>
      </c>
      <c r="I30" s="8">
        <v>575.5</v>
      </c>
      <c r="J30" s="8">
        <v>1.07</v>
      </c>
      <c r="K30" s="39">
        <v>1.94</v>
      </c>
    </row>
    <row r="31" spans="1:11" s="11" customFormat="1" ht="30">
      <c r="A31" s="16" t="s">
        <v>43</v>
      </c>
      <c r="B31" s="17" t="s">
        <v>9</v>
      </c>
      <c r="C31" s="19"/>
      <c r="D31" s="67">
        <v>1848.15</v>
      </c>
      <c r="E31" s="69"/>
      <c r="F31" s="77"/>
      <c r="G31" s="66">
        <f>D31/I31</f>
        <v>3.21</v>
      </c>
      <c r="H31" s="73">
        <f>G31/12</f>
        <v>0.27</v>
      </c>
      <c r="I31" s="8">
        <v>575.5</v>
      </c>
      <c r="J31" s="8">
        <v>1.07</v>
      </c>
      <c r="K31" s="39">
        <v>0.24</v>
      </c>
    </row>
    <row r="32" spans="1:11" s="11" customFormat="1" ht="30">
      <c r="A32" s="16" t="s">
        <v>59</v>
      </c>
      <c r="B32" s="17" t="s">
        <v>9</v>
      </c>
      <c r="C32" s="19"/>
      <c r="D32" s="67">
        <v>1848.15</v>
      </c>
      <c r="E32" s="69"/>
      <c r="F32" s="77"/>
      <c r="G32" s="66">
        <f>D32/I32</f>
        <v>3.21</v>
      </c>
      <c r="H32" s="73">
        <f>G32/12</f>
        <v>0.27</v>
      </c>
      <c r="I32" s="8">
        <v>575.5</v>
      </c>
      <c r="J32" s="8">
        <v>1.07</v>
      </c>
      <c r="K32" s="39">
        <v>0.24</v>
      </c>
    </row>
    <row r="33" spans="1:11" s="11" customFormat="1" ht="18" customHeight="1">
      <c r="A33" s="16" t="s">
        <v>44</v>
      </c>
      <c r="B33" s="17" t="s">
        <v>9</v>
      </c>
      <c r="C33" s="19"/>
      <c r="D33" s="67">
        <v>11670.68</v>
      </c>
      <c r="E33" s="69"/>
      <c r="F33" s="77"/>
      <c r="G33" s="66">
        <f>D33/I33</f>
        <v>20.28</v>
      </c>
      <c r="H33" s="73">
        <f>G33/12</f>
        <v>1.69</v>
      </c>
      <c r="I33" s="8">
        <v>575.5</v>
      </c>
      <c r="J33" s="8">
        <v>1.07</v>
      </c>
      <c r="K33" s="39">
        <v>1.49</v>
      </c>
    </row>
    <row r="34" spans="1:11" s="11" customFormat="1" ht="30" customHeight="1">
      <c r="A34" s="16" t="s">
        <v>105</v>
      </c>
      <c r="B34" s="17" t="s">
        <v>12</v>
      </c>
      <c r="C34" s="19"/>
      <c r="D34" s="67">
        <v>3305.23</v>
      </c>
      <c r="E34" s="69"/>
      <c r="F34" s="77"/>
      <c r="G34" s="66">
        <f>D34/I34</f>
        <v>5.74</v>
      </c>
      <c r="H34" s="73">
        <f>G34/12</f>
        <v>0.48</v>
      </c>
      <c r="I34" s="8">
        <v>575.5</v>
      </c>
      <c r="J34" s="8"/>
      <c r="K34" s="39"/>
    </row>
    <row r="35" spans="1:11" s="11" customFormat="1" ht="30" customHeight="1">
      <c r="A35" s="16" t="s">
        <v>106</v>
      </c>
      <c r="B35" s="17" t="s">
        <v>12</v>
      </c>
      <c r="C35" s="19"/>
      <c r="D35" s="67">
        <v>3305.23</v>
      </c>
      <c r="E35" s="69"/>
      <c r="F35" s="77"/>
      <c r="G35" s="66">
        <f>D35/I35</f>
        <v>5.74</v>
      </c>
      <c r="H35" s="73">
        <f>G35/12</f>
        <v>0.48</v>
      </c>
      <c r="I35" s="8">
        <v>575.5</v>
      </c>
      <c r="J35" s="8"/>
      <c r="K35" s="39"/>
    </row>
    <row r="36" spans="1:11" s="8" customFormat="1" ht="15">
      <c r="A36" s="16" t="s">
        <v>23</v>
      </c>
      <c r="B36" s="17" t="s">
        <v>24</v>
      </c>
      <c r="C36" s="19">
        <f>F36*12</f>
        <v>0</v>
      </c>
      <c r="D36" s="67">
        <f>G36*I36</f>
        <v>276.24</v>
      </c>
      <c r="E36" s="69">
        <f>H36*12</f>
        <v>0.48</v>
      </c>
      <c r="F36" s="77"/>
      <c r="G36" s="66">
        <f>H36*12</f>
        <v>0.48</v>
      </c>
      <c r="H36" s="73">
        <v>0.04</v>
      </c>
      <c r="I36" s="8">
        <v>575.5</v>
      </c>
      <c r="J36" s="8">
        <v>1.07</v>
      </c>
      <c r="K36" s="39">
        <v>0.03</v>
      </c>
    </row>
    <row r="37" spans="1:11" s="8" customFormat="1" ht="15">
      <c r="A37" s="16" t="s">
        <v>25</v>
      </c>
      <c r="B37" s="22" t="s">
        <v>26</v>
      </c>
      <c r="C37" s="23">
        <f>F37*12</f>
        <v>0</v>
      </c>
      <c r="D37" s="67">
        <f>G37*I37</f>
        <v>207.18</v>
      </c>
      <c r="E37" s="78">
        <f>H37*12</f>
        <v>0.36</v>
      </c>
      <c r="F37" s="101"/>
      <c r="G37" s="69">
        <f>12*H37</f>
        <v>0.36</v>
      </c>
      <c r="H37" s="77">
        <v>0.03</v>
      </c>
      <c r="I37" s="8">
        <v>575.5</v>
      </c>
      <c r="J37" s="8">
        <v>1.07</v>
      </c>
      <c r="K37" s="39">
        <v>0.02</v>
      </c>
    </row>
    <row r="38" spans="1:11" s="36" customFormat="1" ht="15" hidden="1">
      <c r="A38" s="33"/>
      <c r="B38" s="34"/>
      <c r="C38" s="35"/>
      <c r="D38" s="67"/>
      <c r="E38" s="69"/>
      <c r="F38" s="68"/>
      <c r="G38" s="69"/>
      <c r="H38" s="77"/>
      <c r="I38" s="8">
        <v>575.5</v>
      </c>
      <c r="J38" s="8"/>
      <c r="K38" s="39"/>
    </row>
    <row r="39" spans="1:11" s="72" customFormat="1" ht="30">
      <c r="A39" s="64" t="s">
        <v>100</v>
      </c>
      <c r="B39" s="65" t="s">
        <v>101</v>
      </c>
      <c r="C39" s="66"/>
      <c r="D39" s="67">
        <f>G39*I39</f>
        <v>276.24</v>
      </c>
      <c r="E39" s="66"/>
      <c r="F39" s="68"/>
      <c r="G39" s="69">
        <f>12*H39</f>
        <v>0.48</v>
      </c>
      <c r="H39" s="77">
        <v>0.04</v>
      </c>
      <c r="I39" s="70">
        <v>575.5</v>
      </c>
      <c r="J39" s="70"/>
      <c r="K39" s="71"/>
    </row>
    <row r="40" spans="1:11" s="18" customFormat="1" ht="15">
      <c r="A40" s="16" t="s">
        <v>35</v>
      </c>
      <c r="B40" s="17"/>
      <c r="C40" s="12"/>
      <c r="D40" s="66">
        <f>D42+D43+D44+D45+D46+D47+D48+D49+D50+D51+D52</f>
        <v>14578.92</v>
      </c>
      <c r="E40" s="66"/>
      <c r="F40" s="68"/>
      <c r="G40" s="69">
        <f>D40/I40</f>
        <v>25.33</v>
      </c>
      <c r="H40" s="77">
        <f>G40/12</f>
        <v>2.11</v>
      </c>
      <c r="I40" s="8">
        <v>575.5</v>
      </c>
      <c r="J40" s="8">
        <v>1.07</v>
      </c>
      <c r="K40" s="39">
        <v>1.93</v>
      </c>
    </row>
    <row r="41" spans="1:11" s="11" customFormat="1" ht="15" hidden="1">
      <c r="A41" s="20" t="s">
        <v>51</v>
      </c>
      <c r="B41" s="15" t="s">
        <v>17</v>
      </c>
      <c r="C41" s="21"/>
      <c r="D41" s="79">
        <f>G41*I41</f>
        <v>0</v>
      </c>
      <c r="E41" s="80"/>
      <c r="F41" s="81"/>
      <c r="G41" s="80">
        <f>H41*12</f>
        <v>0</v>
      </c>
      <c r="H41" s="81">
        <v>0</v>
      </c>
      <c r="I41" s="8">
        <v>575.5</v>
      </c>
      <c r="J41" s="8">
        <v>1.07</v>
      </c>
      <c r="K41" s="39">
        <v>0</v>
      </c>
    </row>
    <row r="42" spans="1:11" s="11" customFormat="1" ht="15">
      <c r="A42" s="20" t="s">
        <v>41</v>
      </c>
      <c r="B42" s="15" t="s">
        <v>17</v>
      </c>
      <c r="C42" s="21"/>
      <c r="D42" s="79">
        <v>196.5</v>
      </c>
      <c r="E42" s="80"/>
      <c r="F42" s="81"/>
      <c r="G42" s="80"/>
      <c r="H42" s="81"/>
      <c r="I42" s="8">
        <v>575.5</v>
      </c>
      <c r="J42" s="8">
        <v>1.07</v>
      </c>
      <c r="K42" s="39">
        <v>0.01</v>
      </c>
    </row>
    <row r="43" spans="1:11" s="11" customFormat="1" ht="15">
      <c r="A43" s="20" t="s">
        <v>18</v>
      </c>
      <c r="B43" s="15" t="s">
        <v>22</v>
      </c>
      <c r="C43" s="21">
        <f>F43*12</f>
        <v>0</v>
      </c>
      <c r="D43" s="79">
        <v>415.82</v>
      </c>
      <c r="E43" s="80">
        <f>H43*12</f>
        <v>0</v>
      </c>
      <c r="F43" s="81"/>
      <c r="G43" s="80"/>
      <c r="H43" s="81"/>
      <c r="I43" s="8">
        <v>575.5</v>
      </c>
      <c r="J43" s="8">
        <v>1.07</v>
      </c>
      <c r="K43" s="39">
        <v>0.05</v>
      </c>
    </row>
    <row r="44" spans="1:11" s="11" customFormat="1" ht="15">
      <c r="A44" s="20" t="s">
        <v>121</v>
      </c>
      <c r="B44" s="93" t="s">
        <v>17</v>
      </c>
      <c r="C44" s="21"/>
      <c r="D44" s="79">
        <v>740.94</v>
      </c>
      <c r="E44" s="80"/>
      <c r="F44" s="81"/>
      <c r="G44" s="80"/>
      <c r="H44" s="81"/>
      <c r="I44" s="8"/>
      <c r="J44" s="8"/>
      <c r="K44" s="39"/>
    </row>
    <row r="45" spans="1:11" s="11" customFormat="1" ht="15">
      <c r="A45" s="20" t="s">
        <v>124</v>
      </c>
      <c r="B45" s="15" t="s">
        <v>17</v>
      </c>
      <c r="C45" s="21">
        <f>F45*12</f>
        <v>0</v>
      </c>
      <c r="D45" s="79">
        <v>2818.25</v>
      </c>
      <c r="E45" s="80">
        <f>H45*12</f>
        <v>0</v>
      </c>
      <c r="F45" s="81"/>
      <c r="G45" s="80"/>
      <c r="H45" s="81"/>
      <c r="I45" s="8">
        <v>575.5</v>
      </c>
      <c r="J45" s="8">
        <v>1.07</v>
      </c>
      <c r="K45" s="39">
        <v>0.35</v>
      </c>
    </row>
    <row r="46" spans="1:11" s="11" customFormat="1" ht="15">
      <c r="A46" s="20" t="s">
        <v>50</v>
      </c>
      <c r="B46" s="15" t="s">
        <v>17</v>
      </c>
      <c r="C46" s="21">
        <f>F46*12</f>
        <v>0</v>
      </c>
      <c r="D46" s="79">
        <v>792.41</v>
      </c>
      <c r="E46" s="80">
        <f>H46*12</f>
        <v>0</v>
      </c>
      <c r="F46" s="81"/>
      <c r="G46" s="80"/>
      <c r="H46" s="81"/>
      <c r="I46" s="8">
        <v>575.5</v>
      </c>
      <c r="J46" s="8">
        <v>1.07</v>
      </c>
      <c r="K46" s="39">
        <v>0.1</v>
      </c>
    </row>
    <row r="47" spans="1:11" s="11" customFormat="1" ht="15">
      <c r="A47" s="20" t="s">
        <v>19</v>
      </c>
      <c r="B47" s="15" t="s">
        <v>17</v>
      </c>
      <c r="C47" s="21">
        <f>F47*12</f>
        <v>0</v>
      </c>
      <c r="D47" s="79">
        <v>3532.78</v>
      </c>
      <c r="E47" s="80">
        <f>H47*12</f>
        <v>0</v>
      </c>
      <c r="F47" s="81"/>
      <c r="G47" s="80"/>
      <c r="H47" s="81"/>
      <c r="I47" s="8">
        <v>575.5</v>
      </c>
      <c r="J47" s="8">
        <v>1.07</v>
      </c>
      <c r="K47" s="39">
        <v>0.45</v>
      </c>
    </row>
    <row r="48" spans="1:11" s="11" customFormat="1" ht="15">
      <c r="A48" s="20" t="s">
        <v>20</v>
      </c>
      <c r="B48" s="15" t="s">
        <v>17</v>
      </c>
      <c r="C48" s="21">
        <f>F48*12</f>
        <v>0</v>
      </c>
      <c r="D48" s="79">
        <v>831.63</v>
      </c>
      <c r="E48" s="80">
        <f>H48*12</f>
        <v>0</v>
      </c>
      <c r="F48" s="81"/>
      <c r="G48" s="80"/>
      <c r="H48" s="81"/>
      <c r="I48" s="8">
        <v>575.5</v>
      </c>
      <c r="J48" s="8">
        <v>1.07</v>
      </c>
      <c r="K48" s="39">
        <v>0.11</v>
      </c>
    </row>
    <row r="49" spans="1:11" s="11" customFormat="1" ht="15">
      <c r="A49" s="20" t="s">
        <v>45</v>
      </c>
      <c r="B49" s="62" t="s">
        <v>17</v>
      </c>
      <c r="C49" s="21"/>
      <c r="D49" s="79">
        <v>396.19</v>
      </c>
      <c r="E49" s="80"/>
      <c r="F49" s="81"/>
      <c r="G49" s="80"/>
      <c r="H49" s="81"/>
      <c r="I49" s="8">
        <v>575.5</v>
      </c>
      <c r="J49" s="8"/>
      <c r="K49" s="39"/>
    </row>
    <row r="50" spans="1:11" s="11" customFormat="1" ht="15">
      <c r="A50" s="20" t="s">
        <v>46</v>
      </c>
      <c r="B50" s="62" t="s">
        <v>22</v>
      </c>
      <c r="C50" s="21"/>
      <c r="D50" s="79">
        <v>1584.82</v>
      </c>
      <c r="E50" s="80"/>
      <c r="F50" s="81"/>
      <c r="G50" s="80"/>
      <c r="H50" s="81"/>
      <c r="I50" s="8">
        <v>575.5</v>
      </c>
      <c r="J50" s="8"/>
      <c r="K50" s="39"/>
    </row>
    <row r="51" spans="1:11" s="11" customFormat="1" ht="25.5">
      <c r="A51" s="20" t="s">
        <v>21</v>
      </c>
      <c r="B51" s="15" t="s">
        <v>17</v>
      </c>
      <c r="C51" s="21">
        <f>F51*12</f>
        <v>0</v>
      </c>
      <c r="D51" s="79">
        <v>479.53</v>
      </c>
      <c r="E51" s="80">
        <f>H51*12</f>
        <v>0</v>
      </c>
      <c r="F51" s="81"/>
      <c r="G51" s="80"/>
      <c r="H51" s="81"/>
      <c r="I51" s="8">
        <v>575.5</v>
      </c>
      <c r="J51" s="8">
        <v>1.07</v>
      </c>
      <c r="K51" s="39">
        <v>0.06</v>
      </c>
    </row>
    <row r="52" spans="1:11" s="11" customFormat="1" ht="15">
      <c r="A52" s="20" t="s">
        <v>85</v>
      </c>
      <c r="B52" s="15" t="s">
        <v>17</v>
      </c>
      <c r="C52" s="21"/>
      <c r="D52" s="79">
        <v>2790.05</v>
      </c>
      <c r="E52" s="80"/>
      <c r="F52" s="81"/>
      <c r="G52" s="80"/>
      <c r="H52" s="81"/>
      <c r="I52" s="8">
        <v>575.5</v>
      </c>
      <c r="J52" s="8">
        <v>1.07</v>
      </c>
      <c r="K52" s="39">
        <v>0.01</v>
      </c>
    </row>
    <row r="53" spans="1:11" s="11" customFormat="1" ht="15" hidden="1">
      <c r="A53" s="20" t="s">
        <v>52</v>
      </c>
      <c r="B53" s="15" t="s">
        <v>17</v>
      </c>
      <c r="C53" s="32"/>
      <c r="D53" s="79">
        <f>G53*I53</f>
        <v>0</v>
      </c>
      <c r="E53" s="82"/>
      <c r="F53" s="81"/>
      <c r="G53" s="80"/>
      <c r="H53" s="81"/>
      <c r="I53" s="8">
        <v>575.5</v>
      </c>
      <c r="J53" s="8">
        <v>1.07</v>
      </c>
      <c r="K53" s="39">
        <v>0</v>
      </c>
    </row>
    <row r="54" spans="1:11" s="11" customFormat="1" ht="15" hidden="1">
      <c r="A54" s="31"/>
      <c r="B54" s="15"/>
      <c r="C54" s="21"/>
      <c r="D54" s="79"/>
      <c r="E54" s="80"/>
      <c r="F54" s="81"/>
      <c r="G54" s="80"/>
      <c r="H54" s="81"/>
      <c r="I54" s="8">
        <v>575.5</v>
      </c>
      <c r="J54" s="8"/>
      <c r="K54" s="39"/>
    </row>
    <row r="55" spans="1:11" s="18" customFormat="1" ht="30">
      <c r="A55" s="16" t="s">
        <v>38</v>
      </c>
      <c r="B55" s="17"/>
      <c r="C55" s="12"/>
      <c r="D55" s="66">
        <f>D60+D62</f>
        <v>7221.44</v>
      </c>
      <c r="E55" s="66"/>
      <c r="F55" s="77"/>
      <c r="G55" s="66">
        <f>D55/I55</f>
        <v>12.55</v>
      </c>
      <c r="H55" s="73">
        <f>G55/12</f>
        <v>1.05</v>
      </c>
      <c r="I55" s="8">
        <v>575.5</v>
      </c>
      <c r="J55" s="8">
        <v>1.07</v>
      </c>
      <c r="K55" s="39">
        <v>2.81</v>
      </c>
    </row>
    <row r="56" spans="1:11" s="11" customFormat="1" ht="15" hidden="1">
      <c r="A56" s="20"/>
      <c r="B56" s="15"/>
      <c r="C56" s="21"/>
      <c r="D56" s="79"/>
      <c r="E56" s="80"/>
      <c r="F56" s="81"/>
      <c r="G56" s="80"/>
      <c r="H56" s="81"/>
      <c r="I56" s="8">
        <v>575.5</v>
      </c>
      <c r="J56" s="8"/>
      <c r="K56" s="39"/>
    </row>
    <row r="57" spans="1:11" s="11" customFormat="1" ht="15" hidden="1">
      <c r="A57" s="20"/>
      <c r="B57" s="15"/>
      <c r="C57" s="21"/>
      <c r="D57" s="79"/>
      <c r="E57" s="80"/>
      <c r="F57" s="81"/>
      <c r="G57" s="80"/>
      <c r="H57" s="81"/>
      <c r="I57" s="8">
        <v>575.5</v>
      </c>
      <c r="J57" s="8"/>
      <c r="K57" s="39"/>
    </row>
    <row r="58" spans="1:11" s="11" customFormat="1" ht="15" hidden="1">
      <c r="A58" s="20"/>
      <c r="B58" s="15"/>
      <c r="C58" s="21"/>
      <c r="D58" s="79"/>
      <c r="E58" s="80"/>
      <c r="F58" s="81"/>
      <c r="G58" s="80"/>
      <c r="H58" s="81"/>
      <c r="I58" s="8">
        <v>575.5</v>
      </c>
      <c r="J58" s="8"/>
      <c r="K58" s="39"/>
    </row>
    <row r="59" spans="1:11" s="11" customFormat="1" ht="15" hidden="1">
      <c r="A59" s="20"/>
      <c r="B59" s="15"/>
      <c r="C59" s="21"/>
      <c r="D59" s="79"/>
      <c r="E59" s="80"/>
      <c r="F59" s="81"/>
      <c r="G59" s="80"/>
      <c r="H59" s="81"/>
      <c r="I59" s="8">
        <v>575.5</v>
      </c>
      <c r="J59" s="8"/>
      <c r="K59" s="39"/>
    </row>
    <row r="60" spans="1:11" s="11" customFormat="1" ht="15">
      <c r="A60" s="20" t="s">
        <v>86</v>
      </c>
      <c r="B60" s="62" t="s">
        <v>53</v>
      </c>
      <c r="C60" s="21"/>
      <c r="D60" s="79">
        <v>1584.8</v>
      </c>
      <c r="E60" s="80"/>
      <c r="F60" s="81"/>
      <c r="G60" s="80"/>
      <c r="H60" s="81"/>
      <c r="I60" s="8">
        <v>575.5</v>
      </c>
      <c r="J60" s="8">
        <v>1.07</v>
      </c>
      <c r="K60" s="39">
        <v>0</v>
      </c>
    </row>
    <row r="61" spans="1:11" s="11" customFormat="1" ht="15" hidden="1">
      <c r="A61" s="20" t="s">
        <v>48</v>
      </c>
      <c r="B61" s="15" t="s">
        <v>9</v>
      </c>
      <c r="C61" s="21"/>
      <c r="D61" s="79">
        <f>G61*I61</f>
        <v>0</v>
      </c>
      <c r="E61" s="80"/>
      <c r="F61" s="81"/>
      <c r="G61" s="80"/>
      <c r="H61" s="81"/>
      <c r="I61" s="8">
        <v>575.5</v>
      </c>
      <c r="J61" s="8">
        <v>1.07</v>
      </c>
      <c r="K61" s="39">
        <v>0</v>
      </c>
    </row>
    <row r="62" spans="1:11" s="11" customFormat="1" ht="15">
      <c r="A62" s="31" t="s">
        <v>47</v>
      </c>
      <c r="B62" s="15" t="s">
        <v>9</v>
      </c>
      <c r="C62" s="32"/>
      <c r="D62" s="79">
        <v>5636.64</v>
      </c>
      <c r="E62" s="82"/>
      <c r="F62" s="81"/>
      <c r="G62" s="80"/>
      <c r="H62" s="81"/>
      <c r="I62" s="8">
        <v>575.5</v>
      </c>
      <c r="J62" s="8">
        <v>1.07</v>
      </c>
      <c r="K62" s="39">
        <v>0.72</v>
      </c>
    </row>
    <row r="63" spans="1:11" s="11" customFormat="1" ht="15" hidden="1">
      <c r="A63" s="31" t="s">
        <v>56</v>
      </c>
      <c r="B63" s="15" t="s">
        <v>17</v>
      </c>
      <c r="C63" s="21"/>
      <c r="D63" s="79">
        <f>G63*I63</f>
        <v>0</v>
      </c>
      <c r="E63" s="80"/>
      <c r="F63" s="81"/>
      <c r="G63" s="80">
        <f>H63*12</f>
        <v>0</v>
      </c>
      <c r="H63" s="81">
        <v>0</v>
      </c>
      <c r="I63" s="8">
        <v>575.5</v>
      </c>
      <c r="J63" s="8">
        <v>1.07</v>
      </c>
      <c r="K63" s="39">
        <v>0</v>
      </c>
    </row>
    <row r="64" spans="1:11" s="11" customFormat="1" ht="30">
      <c r="A64" s="16" t="s">
        <v>39</v>
      </c>
      <c r="B64" s="15"/>
      <c r="C64" s="21"/>
      <c r="D64" s="66">
        <f>D66</f>
        <v>1127.3</v>
      </c>
      <c r="E64" s="80"/>
      <c r="F64" s="81"/>
      <c r="G64" s="66">
        <f>D64/I64</f>
        <v>1.96</v>
      </c>
      <c r="H64" s="73">
        <f>G64/12</f>
        <v>0.16</v>
      </c>
      <c r="I64" s="8">
        <v>575.5</v>
      </c>
      <c r="J64" s="8">
        <v>1.07</v>
      </c>
      <c r="K64" s="39">
        <v>0</v>
      </c>
    </row>
    <row r="65" spans="1:11" s="11" customFormat="1" ht="15" hidden="1">
      <c r="A65" s="20" t="s">
        <v>49</v>
      </c>
      <c r="B65" s="15" t="s">
        <v>9</v>
      </c>
      <c r="C65" s="21"/>
      <c r="D65" s="79">
        <f>G65*I65</f>
        <v>0</v>
      </c>
      <c r="E65" s="80"/>
      <c r="F65" s="81"/>
      <c r="G65" s="80">
        <f>H65*12</f>
        <v>0</v>
      </c>
      <c r="H65" s="81">
        <v>0</v>
      </c>
      <c r="I65" s="8">
        <v>575.5</v>
      </c>
      <c r="J65" s="8">
        <v>1.07</v>
      </c>
      <c r="K65" s="39">
        <v>0</v>
      </c>
    </row>
    <row r="66" spans="1:11" s="11" customFormat="1" ht="15">
      <c r="A66" s="20" t="s">
        <v>125</v>
      </c>
      <c r="B66" s="93" t="s">
        <v>17</v>
      </c>
      <c r="C66" s="21"/>
      <c r="D66" s="127">
        <v>1127.3</v>
      </c>
      <c r="E66" s="80"/>
      <c r="F66" s="81"/>
      <c r="G66" s="82"/>
      <c r="H66" s="128"/>
      <c r="I66" s="8"/>
      <c r="J66" s="8"/>
      <c r="K66" s="39"/>
    </row>
    <row r="67" spans="1:11" s="11" customFormat="1" ht="15">
      <c r="A67" s="16" t="s">
        <v>40</v>
      </c>
      <c r="B67" s="15"/>
      <c r="C67" s="21"/>
      <c r="D67" s="66">
        <f>D69+D70</f>
        <v>3221.18</v>
      </c>
      <c r="E67" s="80"/>
      <c r="F67" s="81"/>
      <c r="G67" s="66">
        <f>D67/I67</f>
        <v>5.6</v>
      </c>
      <c r="H67" s="73">
        <f>G67/12</f>
        <v>0.47</v>
      </c>
      <c r="I67" s="8">
        <v>575.5</v>
      </c>
      <c r="J67" s="8">
        <v>1.07</v>
      </c>
      <c r="K67" s="39">
        <v>0.89</v>
      </c>
    </row>
    <row r="68" spans="1:11" s="11" customFormat="1" ht="15" hidden="1">
      <c r="A68" s="20" t="s">
        <v>36</v>
      </c>
      <c r="B68" s="15" t="s">
        <v>9</v>
      </c>
      <c r="C68" s="21"/>
      <c r="D68" s="79">
        <f aca="true" t="shared" si="0" ref="D68:D75">G68*I68</f>
        <v>0</v>
      </c>
      <c r="E68" s="80"/>
      <c r="F68" s="81"/>
      <c r="G68" s="80">
        <f aca="true" t="shared" si="1" ref="G68:G75">H68*12</f>
        <v>0</v>
      </c>
      <c r="H68" s="81">
        <v>0</v>
      </c>
      <c r="I68" s="8">
        <v>575.5</v>
      </c>
      <c r="J68" s="8">
        <v>1.07</v>
      </c>
      <c r="K68" s="39">
        <v>0</v>
      </c>
    </row>
    <row r="69" spans="1:11" s="11" customFormat="1" ht="15">
      <c r="A69" s="20" t="s">
        <v>61</v>
      </c>
      <c r="B69" s="15" t="s">
        <v>17</v>
      </c>
      <c r="C69" s="21"/>
      <c r="D69" s="79">
        <v>2392.87</v>
      </c>
      <c r="E69" s="80"/>
      <c r="F69" s="81"/>
      <c r="G69" s="80"/>
      <c r="H69" s="81"/>
      <c r="I69" s="8">
        <v>575.5</v>
      </c>
      <c r="J69" s="8">
        <v>1.07</v>
      </c>
      <c r="K69" s="39">
        <v>0.31</v>
      </c>
    </row>
    <row r="70" spans="1:11" s="11" customFormat="1" ht="15">
      <c r="A70" s="20" t="s">
        <v>37</v>
      </c>
      <c r="B70" s="15" t="s">
        <v>17</v>
      </c>
      <c r="C70" s="21"/>
      <c r="D70" s="79">
        <v>828.31</v>
      </c>
      <c r="E70" s="80"/>
      <c r="F70" s="81"/>
      <c r="G70" s="80"/>
      <c r="H70" s="81"/>
      <c r="I70" s="8">
        <v>575.5</v>
      </c>
      <c r="J70" s="8">
        <v>1.07</v>
      </c>
      <c r="K70" s="39">
        <v>0.11</v>
      </c>
    </row>
    <row r="71" spans="1:11" s="11" customFormat="1" ht="27.75" customHeight="1" hidden="1">
      <c r="A71" s="31" t="s">
        <v>42</v>
      </c>
      <c r="B71" s="15" t="s">
        <v>12</v>
      </c>
      <c r="C71" s="21"/>
      <c r="D71" s="79">
        <f t="shared" si="0"/>
        <v>0</v>
      </c>
      <c r="E71" s="80"/>
      <c r="F71" s="81"/>
      <c r="G71" s="80">
        <f t="shared" si="1"/>
        <v>0</v>
      </c>
      <c r="H71" s="81"/>
      <c r="I71" s="8">
        <v>575.5</v>
      </c>
      <c r="J71" s="8">
        <v>1.07</v>
      </c>
      <c r="K71" s="39">
        <v>0.47</v>
      </c>
    </row>
    <row r="72" spans="1:11" s="11" customFormat="1" ht="25.5" hidden="1">
      <c r="A72" s="31" t="s">
        <v>57</v>
      </c>
      <c r="B72" s="15" t="s">
        <v>12</v>
      </c>
      <c r="C72" s="21"/>
      <c r="D72" s="79">
        <f t="shared" si="0"/>
        <v>0</v>
      </c>
      <c r="E72" s="80"/>
      <c r="F72" s="81"/>
      <c r="G72" s="80">
        <f t="shared" si="1"/>
        <v>0</v>
      </c>
      <c r="H72" s="81">
        <v>0</v>
      </c>
      <c r="I72" s="8">
        <v>575.5</v>
      </c>
      <c r="J72" s="8">
        <v>1.07</v>
      </c>
      <c r="K72" s="39">
        <v>0</v>
      </c>
    </row>
    <row r="73" spans="1:11" s="11" customFormat="1" ht="25.5" hidden="1">
      <c r="A73" s="31" t="s">
        <v>54</v>
      </c>
      <c r="B73" s="15" t="s">
        <v>12</v>
      </c>
      <c r="C73" s="21"/>
      <c r="D73" s="79">
        <f t="shared" si="0"/>
        <v>0</v>
      </c>
      <c r="E73" s="80"/>
      <c r="F73" s="81"/>
      <c r="G73" s="80">
        <f t="shared" si="1"/>
        <v>0</v>
      </c>
      <c r="H73" s="81">
        <v>0</v>
      </c>
      <c r="I73" s="8">
        <v>575.5</v>
      </c>
      <c r="J73" s="8">
        <v>1.07</v>
      </c>
      <c r="K73" s="39">
        <v>0</v>
      </c>
    </row>
    <row r="74" spans="1:11" s="11" customFormat="1" ht="25.5" hidden="1">
      <c r="A74" s="31" t="s">
        <v>58</v>
      </c>
      <c r="B74" s="15" t="s">
        <v>12</v>
      </c>
      <c r="C74" s="21"/>
      <c r="D74" s="79">
        <f t="shared" si="0"/>
        <v>0</v>
      </c>
      <c r="E74" s="80"/>
      <c r="F74" s="81"/>
      <c r="G74" s="80">
        <f t="shared" si="1"/>
        <v>0</v>
      </c>
      <c r="H74" s="81">
        <v>0</v>
      </c>
      <c r="I74" s="8">
        <v>575.5</v>
      </c>
      <c r="J74" s="8">
        <v>1.07</v>
      </c>
      <c r="K74" s="39">
        <v>0</v>
      </c>
    </row>
    <row r="75" spans="1:11" s="11" customFormat="1" ht="25.5" hidden="1">
      <c r="A75" s="31" t="s">
        <v>55</v>
      </c>
      <c r="B75" s="15" t="s">
        <v>12</v>
      </c>
      <c r="C75" s="21"/>
      <c r="D75" s="79">
        <f t="shared" si="0"/>
        <v>0</v>
      </c>
      <c r="E75" s="80"/>
      <c r="F75" s="81"/>
      <c r="G75" s="80">
        <f t="shared" si="1"/>
        <v>0</v>
      </c>
      <c r="H75" s="81">
        <v>0</v>
      </c>
      <c r="I75" s="8">
        <v>575.5</v>
      </c>
      <c r="J75" s="8">
        <v>1.07</v>
      </c>
      <c r="K75" s="39">
        <v>0</v>
      </c>
    </row>
    <row r="76" spans="1:11" s="11" customFormat="1" ht="15" hidden="1">
      <c r="A76" s="16"/>
      <c r="B76" s="15"/>
      <c r="C76" s="21"/>
      <c r="D76" s="66"/>
      <c r="E76" s="80"/>
      <c r="F76" s="81"/>
      <c r="G76" s="66"/>
      <c r="H76" s="73"/>
      <c r="I76" s="8">
        <v>575.5</v>
      </c>
      <c r="J76" s="8"/>
      <c r="K76" s="39"/>
    </row>
    <row r="77" spans="1:11" s="11" customFormat="1" ht="15" hidden="1">
      <c r="A77" s="20"/>
      <c r="B77" s="15"/>
      <c r="C77" s="21"/>
      <c r="D77" s="79"/>
      <c r="E77" s="80"/>
      <c r="F77" s="81"/>
      <c r="G77" s="80"/>
      <c r="H77" s="81"/>
      <c r="I77" s="8">
        <v>575.5</v>
      </c>
      <c r="J77" s="8"/>
      <c r="K77" s="39"/>
    </row>
    <row r="78" spans="1:11" s="11" customFormat="1" ht="15" hidden="1">
      <c r="A78" s="20"/>
      <c r="B78" s="15"/>
      <c r="C78" s="21"/>
      <c r="D78" s="79"/>
      <c r="E78" s="80"/>
      <c r="F78" s="81"/>
      <c r="G78" s="80"/>
      <c r="H78" s="81"/>
      <c r="I78" s="8">
        <v>575.5</v>
      </c>
      <c r="J78" s="8"/>
      <c r="K78" s="39"/>
    </row>
    <row r="79" spans="1:11" s="11" customFormat="1" ht="15" hidden="1">
      <c r="A79" s="20"/>
      <c r="B79" s="15"/>
      <c r="C79" s="21"/>
      <c r="D79" s="79"/>
      <c r="E79" s="80"/>
      <c r="F79" s="81"/>
      <c r="G79" s="80"/>
      <c r="H79" s="81"/>
      <c r="I79" s="8">
        <v>575.5</v>
      </c>
      <c r="J79" s="8"/>
      <c r="K79" s="39"/>
    </row>
    <row r="80" spans="1:11" s="8" customFormat="1" ht="15" hidden="1">
      <c r="A80" s="16"/>
      <c r="B80" s="17"/>
      <c r="C80" s="12"/>
      <c r="D80" s="66"/>
      <c r="E80" s="66"/>
      <c r="F80" s="77"/>
      <c r="G80" s="66"/>
      <c r="H80" s="73"/>
      <c r="I80" s="8">
        <v>575.5</v>
      </c>
      <c r="K80" s="39"/>
    </row>
    <row r="81" spans="1:11" s="11" customFormat="1" ht="15" hidden="1">
      <c r="A81" s="20"/>
      <c r="B81" s="15"/>
      <c r="C81" s="21"/>
      <c r="D81" s="79"/>
      <c r="E81" s="80"/>
      <c r="F81" s="81"/>
      <c r="G81" s="80"/>
      <c r="H81" s="81"/>
      <c r="I81" s="8">
        <v>575.5</v>
      </c>
      <c r="J81" s="8"/>
      <c r="K81" s="39"/>
    </row>
    <row r="82" spans="1:11" s="11" customFormat="1" ht="15" hidden="1">
      <c r="A82" s="20"/>
      <c r="B82" s="15"/>
      <c r="C82" s="21"/>
      <c r="D82" s="79"/>
      <c r="E82" s="80"/>
      <c r="F82" s="81"/>
      <c r="G82" s="80"/>
      <c r="H82" s="81"/>
      <c r="I82" s="8">
        <v>575.5</v>
      </c>
      <c r="J82" s="8"/>
      <c r="K82" s="39"/>
    </row>
    <row r="83" spans="1:11" s="8" customFormat="1" ht="15" hidden="1">
      <c r="A83" s="16"/>
      <c r="B83" s="17"/>
      <c r="C83" s="12"/>
      <c r="D83" s="66"/>
      <c r="E83" s="66"/>
      <c r="F83" s="77"/>
      <c r="G83" s="66"/>
      <c r="H83" s="73"/>
      <c r="I83" s="8">
        <v>575.5</v>
      </c>
      <c r="K83" s="39"/>
    </row>
    <row r="84" spans="1:11" s="11" customFormat="1" ht="15" hidden="1">
      <c r="A84" s="20"/>
      <c r="B84" s="15"/>
      <c r="C84" s="21"/>
      <c r="D84" s="79"/>
      <c r="E84" s="80"/>
      <c r="F84" s="81"/>
      <c r="G84" s="80"/>
      <c r="H84" s="81"/>
      <c r="I84" s="8">
        <v>575.5</v>
      </c>
      <c r="J84" s="8"/>
      <c r="K84" s="39"/>
    </row>
    <row r="85" spans="1:11" s="11" customFormat="1" ht="15" hidden="1">
      <c r="A85" s="20"/>
      <c r="B85" s="15"/>
      <c r="C85" s="21"/>
      <c r="D85" s="79"/>
      <c r="E85" s="80"/>
      <c r="F85" s="81"/>
      <c r="G85" s="80"/>
      <c r="H85" s="81"/>
      <c r="I85" s="8">
        <v>575.5</v>
      </c>
      <c r="J85" s="8"/>
      <c r="K85" s="39"/>
    </row>
    <row r="86" spans="1:11" s="11" customFormat="1" ht="25.5" customHeight="1" hidden="1">
      <c r="A86" s="20"/>
      <c r="B86" s="15"/>
      <c r="C86" s="21"/>
      <c r="D86" s="79"/>
      <c r="E86" s="80"/>
      <c r="F86" s="81"/>
      <c r="G86" s="80"/>
      <c r="H86" s="81"/>
      <c r="I86" s="8">
        <v>575.5</v>
      </c>
      <c r="J86" s="8"/>
      <c r="K86" s="39"/>
    </row>
    <row r="87" spans="1:10" s="8" customFormat="1" ht="29.25" customHeight="1" hidden="1">
      <c r="A87" s="30"/>
      <c r="B87" s="60"/>
      <c r="C87" s="23"/>
      <c r="D87" s="78"/>
      <c r="E87" s="78"/>
      <c r="F87" s="83"/>
      <c r="G87" s="78"/>
      <c r="H87" s="83"/>
      <c r="I87" s="8">
        <v>575.5</v>
      </c>
      <c r="J87" s="39"/>
    </row>
    <row r="88" spans="1:10" s="8" customFormat="1" ht="15.75" customHeight="1">
      <c r="A88" s="16" t="s">
        <v>107</v>
      </c>
      <c r="B88" s="60"/>
      <c r="C88" s="23"/>
      <c r="D88" s="78">
        <v>0</v>
      </c>
      <c r="E88" s="78"/>
      <c r="F88" s="83"/>
      <c r="G88" s="78">
        <f>D88/I88</f>
        <v>0</v>
      </c>
      <c r="H88" s="83">
        <f>G88/12</f>
        <v>0</v>
      </c>
      <c r="I88" s="8">
        <v>575.5</v>
      </c>
      <c r="J88" s="39"/>
    </row>
    <row r="89" spans="1:10" s="8" customFormat="1" ht="16.5" customHeight="1">
      <c r="A89" s="16" t="s">
        <v>109</v>
      </c>
      <c r="B89" s="63"/>
      <c r="C89" s="51"/>
      <c r="D89" s="78">
        <v>0</v>
      </c>
      <c r="E89" s="78" t="e">
        <f>#REF!+E90</f>
        <v>#REF!</v>
      </c>
      <c r="F89" s="78" t="e">
        <f>#REF!+F90</f>
        <v>#REF!</v>
      </c>
      <c r="G89" s="78">
        <f>D89/I89</f>
        <v>0</v>
      </c>
      <c r="H89" s="83">
        <f>G89/12</f>
        <v>0</v>
      </c>
      <c r="I89" s="8">
        <v>575.5</v>
      </c>
      <c r="J89" s="39"/>
    </row>
    <row r="90" spans="1:10" s="8" customFormat="1" ht="16.5" customHeight="1" hidden="1">
      <c r="A90" s="47" t="s">
        <v>111</v>
      </c>
      <c r="B90" s="63" t="s">
        <v>17</v>
      </c>
      <c r="C90" s="51"/>
      <c r="D90" s="84"/>
      <c r="E90" s="84"/>
      <c r="F90" s="85"/>
      <c r="G90" s="84"/>
      <c r="H90" s="85"/>
      <c r="I90" s="8">
        <v>575.5</v>
      </c>
      <c r="J90" s="39"/>
    </row>
    <row r="91" spans="1:10" s="8" customFormat="1" ht="16.5" customHeight="1" thickBot="1">
      <c r="A91" s="16" t="s">
        <v>113</v>
      </c>
      <c r="B91" s="63"/>
      <c r="C91" s="51"/>
      <c r="D91" s="78">
        <v>0</v>
      </c>
      <c r="E91" s="78"/>
      <c r="F91" s="83"/>
      <c r="G91" s="78">
        <f>D91/I91</f>
        <v>0</v>
      </c>
      <c r="H91" s="83">
        <f>G91/12</f>
        <v>0</v>
      </c>
      <c r="I91" s="8">
        <v>575.5</v>
      </c>
      <c r="J91" s="39"/>
    </row>
    <row r="92" spans="1:11" s="8" customFormat="1" ht="30.75" thickBot="1">
      <c r="A92" s="113" t="s">
        <v>32</v>
      </c>
      <c r="B92" s="7" t="s">
        <v>12</v>
      </c>
      <c r="C92" s="53">
        <f>F92*12</f>
        <v>0</v>
      </c>
      <c r="D92" s="114">
        <f>G92*I92</f>
        <v>3107.7</v>
      </c>
      <c r="E92" s="114">
        <f>H92*12</f>
        <v>5.4</v>
      </c>
      <c r="F92" s="115"/>
      <c r="G92" s="114">
        <f>H92*12</f>
        <v>5.4</v>
      </c>
      <c r="H92" s="115">
        <f>0.34+0.11</f>
        <v>0.45</v>
      </c>
      <c r="I92" s="8">
        <v>575.5</v>
      </c>
      <c r="J92" s="8">
        <v>1.07</v>
      </c>
      <c r="K92" s="39">
        <v>0.3</v>
      </c>
    </row>
    <row r="93" spans="1:11" s="8" customFormat="1" ht="19.5" hidden="1" thickBot="1">
      <c r="A93" s="109" t="s">
        <v>30</v>
      </c>
      <c r="B93" s="110"/>
      <c r="C93" s="59" t="e">
        <f>F93*12</f>
        <v>#REF!</v>
      </c>
      <c r="D93" s="111">
        <f>D94+D95+D96+D97+D98+D99</f>
        <v>0</v>
      </c>
      <c r="E93" s="111">
        <f>H93*12</f>
        <v>0</v>
      </c>
      <c r="F93" s="112" t="e">
        <f>#REF!+#REF!+#REF!+#REF!+#REF!+#REF!+#REF!+#REF!+#REF!+#REF!</f>
        <v>#REF!</v>
      </c>
      <c r="G93" s="111">
        <f>H93*12</f>
        <v>0</v>
      </c>
      <c r="H93" s="112">
        <f>H94+H95+H96+H97+H98+H99</f>
        <v>0</v>
      </c>
      <c r="I93" s="8">
        <v>575.5</v>
      </c>
      <c r="J93" s="39">
        <f>H94+H95+H96+H97+H98</f>
        <v>0</v>
      </c>
      <c r="K93" s="39"/>
    </row>
    <row r="94" spans="1:11" s="8" customFormat="1" ht="15.75" hidden="1" thickBot="1">
      <c r="A94" s="47" t="s">
        <v>62</v>
      </c>
      <c r="B94" s="17"/>
      <c r="C94" s="19"/>
      <c r="D94" s="86"/>
      <c r="E94" s="69"/>
      <c r="F94" s="69"/>
      <c r="G94" s="86"/>
      <c r="H94" s="87"/>
      <c r="I94" s="8">
        <v>575.5</v>
      </c>
      <c r="K94" s="39"/>
    </row>
    <row r="95" spans="1:11" s="8" customFormat="1" ht="15.75" hidden="1" thickBot="1">
      <c r="A95" s="47" t="s">
        <v>63</v>
      </c>
      <c r="B95" s="17"/>
      <c r="C95" s="19"/>
      <c r="D95" s="86"/>
      <c r="E95" s="69"/>
      <c r="F95" s="69"/>
      <c r="G95" s="86"/>
      <c r="H95" s="87"/>
      <c r="I95" s="8">
        <v>575.5</v>
      </c>
      <c r="K95" s="39"/>
    </row>
    <row r="96" spans="1:11" s="8" customFormat="1" ht="15.75" hidden="1" thickBot="1">
      <c r="A96" s="47" t="s">
        <v>64</v>
      </c>
      <c r="B96" s="17"/>
      <c r="C96" s="19"/>
      <c r="D96" s="86"/>
      <c r="E96" s="69"/>
      <c r="F96" s="69"/>
      <c r="G96" s="86"/>
      <c r="H96" s="87"/>
      <c r="I96" s="8">
        <v>575.5</v>
      </c>
      <c r="K96" s="39"/>
    </row>
    <row r="97" spans="1:11" s="8" customFormat="1" ht="15.75" hidden="1" thickBot="1">
      <c r="A97" s="47" t="s">
        <v>65</v>
      </c>
      <c r="B97" s="17"/>
      <c r="C97" s="19"/>
      <c r="D97" s="86"/>
      <c r="E97" s="69"/>
      <c r="F97" s="69"/>
      <c r="G97" s="86"/>
      <c r="H97" s="87"/>
      <c r="I97" s="8">
        <v>575.5</v>
      </c>
      <c r="K97" s="39"/>
    </row>
    <row r="98" spans="1:11" s="8" customFormat="1" ht="15.75" hidden="1" thickBot="1">
      <c r="A98" s="47" t="s">
        <v>66</v>
      </c>
      <c r="B98" s="17"/>
      <c r="C98" s="19"/>
      <c r="D98" s="86"/>
      <c r="E98" s="69"/>
      <c r="F98" s="69"/>
      <c r="G98" s="86"/>
      <c r="H98" s="87"/>
      <c r="I98" s="8">
        <v>575.5</v>
      </c>
      <c r="K98" s="39"/>
    </row>
    <row r="99" spans="1:11" s="8" customFormat="1" ht="15.75" hidden="1" thickBot="1">
      <c r="A99" s="50" t="s">
        <v>75</v>
      </c>
      <c r="B99" s="22"/>
      <c r="C99" s="23"/>
      <c r="D99" s="84"/>
      <c r="E99" s="78"/>
      <c r="F99" s="78"/>
      <c r="G99" s="84"/>
      <c r="H99" s="85"/>
      <c r="I99" s="8">
        <v>575.5</v>
      </c>
      <c r="K99" s="39"/>
    </row>
    <row r="100" spans="1:11" s="8" customFormat="1" ht="26.25" thickBot="1">
      <c r="A100" s="52" t="s">
        <v>83</v>
      </c>
      <c r="B100" s="116" t="s">
        <v>112</v>
      </c>
      <c r="C100" s="53"/>
      <c r="D100" s="114">
        <v>20000</v>
      </c>
      <c r="E100" s="114"/>
      <c r="F100" s="114"/>
      <c r="G100" s="114">
        <f>D100/I100</f>
        <v>34.75</v>
      </c>
      <c r="H100" s="115">
        <f>G100/12</f>
        <v>2.9</v>
      </c>
      <c r="I100" s="8">
        <v>575.5</v>
      </c>
      <c r="K100" s="39"/>
    </row>
    <row r="101" spans="1:11" s="8" customFormat="1" ht="19.5" thickBot="1">
      <c r="A101" s="48" t="s">
        <v>88</v>
      </c>
      <c r="B101" s="49" t="s">
        <v>11</v>
      </c>
      <c r="C101" s="53"/>
      <c r="D101" s="114">
        <f>G101*I101</f>
        <v>11878.32</v>
      </c>
      <c r="E101" s="114"/>
      <c r="F101" s="114"/>
      <c r="G101" s="114">
        <f>12*H101</f>
        <v>20.64</v>
      </c>
      <c r="H101" s="115">
        <v>1.72</v>
      </c>
      <c r="I101" s="8">
        <v>575.5</v>
      </c>
      <c r="K101" s="39"/>
    </row>
    <row r="102" spans="1:11" s="8" customFormat="1" ht="19.5" thickBot="1">
      <c r="A102" s="117" t="s">
        <v>31</v>
      </c>
      <c r="B102" s="118"/>
      <c r="C102" s="119" t="e">
        <f>F102*12</f>
        <v>#REF!</v>
      </c>
      <c r="D102" s="88">
        <f>D101+D100+D92+D67+D64+D55+D40+D37+D36++D34+D35+D33+D32+D31+D30+D29+D14+D39+D91+D89+D88</f>
        <v>122338.38</v>
      </c>
      <c r="E102" s="88" t="e">
        <f>E101+E100+E92+E67+E64+E55+E40+E37+E36++E34+E35+E33+E32+E31+E30+E29+E14+E39+E91+E89+E88</f>
        <v>#REF!</v>
      </c>
      <c r="F102" s="88" t="e">
        <f>F101+F100+F92+F67+F64+F55+F40+F37+F36++F34+F35+F33+F32+F31+F30+F29+F14+F39+F91+F89+F88</f>
        <v>#REF!</v>
      </c>
      <c r="G102" s="88">
        <f>G101+G100+G92+G67+G64+G55+G40+G37+G36++G34+G35+G33+G32+G31+G30+G29+G14+G39+G91+G89+G88</f>
        <v>212.57</v>
      </c>
      <c r="H102" s="88">
        <f>H101+H100+H92+H67+H64+H55+H40+H37+H36++H34+H35+H33+H32+H31+H30+H29+H14+H39+H91+H89+H88</f>
        <v>17.73</v>
      </c>
      <c r="I102" s="8">
        <v>575.5</v>
      </c>
      <c r="J102" s="39"/>
      <c r="K102" s="39"/>
    </row>
    <row r="103" spans="1:11" s="24" customFormat="1" ht="20.25" hidden="1" thickBot="1">
      <c r="A103" s="37"/>
      <c r="B103" s="38"/>
      <c r="C103" s="38"/>
      <c r="D103" s="89"/>
      <c r="E103" s="90"/>
      <c r="F103" s="91"/>
      <c r="G103" s="90"/>
      <c r="H103" s="91"/>
      <c r="I103" s="8">
        <v>575.5</v>
      </c>
      <c r="K103" s="57"/>
    </row>
    <row r="104" spans="1:11" s="26" customFormat="1" ht="15">
      <c r="A104" s="25"/>
      <c r="D104" s="92"/>
      <c r="E104" s="92"/>
      <c r="F104" s="92"/>
      <c r="G104" s="92"/>
      <c r="H104" s="92"/>
      <c r="I104" s="8"/>
      <c r="K104" s="58"/>
    </row>
    <row r="105" spans="1:10" s="8" customFormat="1" ht="29.25" customHeight="1" hidden="1">
      <c r="A105" s="30"/>
      <c r="B105" s="17"/>
      <c r="C105" s="23"/>
      <c r="D105" s="65"/>
      <c r="E105" s="65"/>
      <c r="F105" s="65"/>
      <c r="G105" s="65"/>
      <c r="H105" s="65"/>
      <c r="J105" s="39"/>
    </row>
    <row r="106" spans="1:11" s="26" customFormat="1" ht="15.75" thickBot="1">
      <c r="A106" s="25"/>
      <c r="D106" s="92"/>
      <c r="E106" s="92"/>
      <c r="F106" s="92"/>
      <c r="G106" s="92"/>
      <c r="H106" s="92"/>
      <c r="I106" s="8"/>
      <c r="K106" s="58"/>
    </row>
    <row r="107" spans="1:11" s="26" customFormat="1" ht="19.5" thickBot="1">
      <c r="A107" s="113" t="s">
        <v>30</v>
      </c>
      <c r="B107" s="7"/>
      <c r="C107" s="53" t="e">
        <f>F107*12</f>
        <v>#REF!</v>
      </c>
      <c r="D107" s="114">
        <v>0</v>
      </c>
      <c r="E107" s="114" t="e">
        <f>#REF!</f>
        <v>#REF!</v>
      </c>
      <c r="F107" s="114" t="e">
        <f>#REF!</f>
        <v>#REF!</v>
      </c>
      <c r="G107" s="114">
        <v>0</v>
      </c>
      <c r="H107" s="114">
        <v>0</v>
      </c>
      <c r="I107" s="8">
        <v>575.5</v>
      </c>
      <c r="K107" s="58"/>
    </row>
    <row r="108" spans="1:11" s="26" customFormat="1" ht="15" hidden="1">
      <c r="A108" s="44" t="s">
        <v>62</v>
      </c>
      <c r="B108" s="14"/>
      <c r="C108" s="12"/>
      <c r="D108" s="75"/>
      <c r="E108" s="66"/>
      <c r="F108" s="66"/>
      <c r="G108" s="75"/>
      <c r="H108" s="76"/>
      <c r="I108" s="8">
        <v>575.5</v>
      </c>
      <c r="K108" s="58"/>
    </row>
    <row r="109" spans="1:11" s="26" customFormat="1" ht="15" hidden="1">
      <c r="A109" s="47" t="s">
        <v>63</v>
      </c>
      <c r="B109" s="17"/>
      <c r="C109" s="19"/>
      <c r="D109" s="86"/>
      <c r="E109" s="69"/>
      <c r="F109" s="69"/>
      <c r="G109" s="86"/>
      <c r="H109" s="87"/>
      <c r="I109" s="8">
        <v>575.5</v>
      </c>
      <c r="K109" s="58"/>
    </row>
    <row r="110" spans="1:11" s="26" customFormat="1" ht="15" hidden="1">
      <c r="A110" s="47" t="s">
        <v>64</v>
      </c>
      <c r="B110" s="17"/>
      <c r="C110" s="19"/>
      <c r="D110" s="86"/>
      <c r="E110" s="69"/>
      <c r="F110" s="69"/>
      <c r="G110" s="86"/>
      <c r="H110" s="87"/>
      <c r="I110" s="8">
        <v>575.5</v>
      </c>
      <c r="K110" s="58"/>
    </row>
    <row r="111" spans="1:11" s="26" customFormat="1" ht="15" hidden="1">
      <c r="A111" s="47" t="s">
        <v>65</v>
      </c>
      <c r="B111" s="17"/>
      <c r="C111" s="19"/>
      <c r="D111" s="86"/>
      <c r="E111" s="69"/>
      <c r="F111" s="69"/>
      <c r="G111" s="86"/>
      <c r="H111" s="87"/>
      <c r="I111" s="8">
        <v>575.5</v>
      </c>
      <c r="K111" s="58"/>
    </row>
    <row r="112" spans="1:11" s="26" customFormat="1" ht="15" hidden="1">
      <c r="A112" s="47" t="s">
        <v>66</v>
      </c>
      <c r="B112" s="17"/>
      <c r="C112" s="19"/>
      <c r="D112" s="86"/>
      <c r="E112" s="69"/>
      <c r="F112" s="69"/>
      <c r="G112" s="86"/>
      <c r="H112" s="87"/>
      <c r="I112" s="8">
        <v>575.5</v>
      </c>
      <c r="K112" s="58"/>
    </row>
    <row r="113" spans="1:11" s="26" customFormat="1" ht="15">
      <c r="A113" s="25"/>
      <c r="D113" s="92"/>
      <c r="E113" s="92"/>
      <c r="F113" s="92"/>
      <c r="G113" s="92"/>
      <c r="H113" s="92"/>
      <c r="I113" s="8"/>
      <c r="K113" s="58"/>
    </row>
    <row r="114" spans="1:11" s="26" customFormat="1" ht="15.75" thickBot="1">
      <c r="A114" s="25"/>
      <c r="D114" s="92"/>
      <c r="E114" s="92"/>
      <c r="F114" s="92"/>
      <c r="G114" s="92"/>
      <c r="H114" s="92"/>
      <c r="I114" s="8"/>
      <c r="K114" s="58"/>
    </row>
    <row r="115" spans="1:11" s="26" customFormat="1" ht="19.5" thickBot="1">
      <c r="A115" s="48" t="s">
        <v>82</v>
      </c>
      <c r="B115" s="49"/>
      <c r="C115" s="49" t="s">
        <v>27</v>
      </c>
      <c r="D115" s="102">
        <f>D102+D105+D107</f>
        <v>122338.38</v>
      </c>
      <c r="E115" s="102" t="e">
        <f>E102+E105+E107</f>
        <v>#REF!</v>
      </c>
      <c r="F115" s="102" t="e">
        <f>F102+F105+F107</f>
        <v>#REF!</v>
      </c>
      <c r="G115" s="102">
        <f>G102+G105+G107</f>
        <v>212.57</v>
      </c>
      <c r="H115" s="126">
        <f>H102+H105+H107</f>
        <v>17.73</v>
      </c>
      <c r="I115" s="8">
        <v>575.5</v>
      </c>
      <c r="K115" s="58"/>
    </row>
    <row r="116" spans="1:11" s="26" customFormat="1" ht="12.75">
      <c r="A116" s="25"/>
      <c r="D116" s="92"/>
      <c r="E116" s="92"/>
      <c r="F116" s="92"/>
      <c r="G116" s="92"/>
      <c r="H116" s="92"/>
      <c r="K116" s="58"/>
    </row>
    <row r="117" spans="1:11" s="26" customFormat="1" ht="12.75">
      <c r="A117" s="25"/>
      <c r="D117" s="92"/>
      <c r="E117" s="92"/>
      <c r="F117" s="92"/>
      <c r="G117" s="92"/>
      <c r="H117" s="92"/>
      <c r="K117" s="58"/>
    </row>
    <row r="118" spans="1:11" s="24" customFormat="1" ht="19.5">
      <c r="A118" s="27"/>
      <c r="B118" s="28"/>
      <c r="C118" s="29"/>
      <c r="D118" s="103"/>
      <c r="E118" s="103"/>
      <c r="F118" s="103"/>
      <c r="G118" s="103"/>
      <c r="H118" s="103"/>
      <c r="K118" s="57"/>
    </row>
    <row r="119" spans="1:11" s="26" customFormat="1" ht="14.25">
      <c r="A119" s="139" t="s">
        <v>28</v>
      </c>
      <c r="B119" s="139"/>
      <c r="C119" s="139"/>
      <c r="D119" s="139"/>
      <c r="E119" s="139"/>
      <c r="F119" s="139"/>
      <c r="G119" s="139"/>
      <c r="H119" s="139"/>
      <c r="K119" s="58"/>
    </row>
    <row r="120" spans="4:11" s="26" customFormat="1" ht="12.75">
      <c r="D120" s="92"/>
      <c r="E120" s="92"/>
      <c r="F120" s="92"/>
      <c r="G120" s="92"/>
      <c r="H120" s="92"/>
      <c r="K120" s="58"/>
    </row>
    <row r="121" spans="1:11" s="26" customFormat="1" ht="12.75">
      <c r="A121" s="25" t="s">
        <v>29</v>
      </c>
      <c r="D121" s="92"/>
      <c r="E121" s="92"/>
      <c r="F121" s="92"/>
      <c r="G121" s="92"/>
      <c r="H121" s="92"/>
      <c r="K121" s="58"/>
    </row>
    <row r="122" spans="4:11" s="26" customFormat="1" ht="12.75">
      <c r="D122" s="92"/>
      <c r="E122" s="92"/>
      <c r="F122" s="92"/>
      <c r="G122" s="92"/>
      <c r="H122" s="92"/>
      <c r="K122" s="58"/>
    </row>
    <row r="123" spans="4:11" s="26" customFormat="1" ht="12.75">
      <c r="D123" s="92"/>
      <c r="E123" s="92"/>
      <c r="F123" s="92"/>
      <c r="G123" s="92"/>
      <c r="H123" s="92"/>
      <c r="K123" s="58"/>
    </row>
    <row r="124" spans="4:11" s="26" customFormat="1" ht="12.75">
      <c r="D124" s="92"/>
      <c r="E124" s="92"/>
      <c r="F124" s="92"/>
      <c r="G124" s="92"/>
      <c r="H124" s="92"/>
      <c r="K124" s="58"/>
    </row>
    <row r="125" spans="4:11" s="26" customFormat="1" ht="12.75">
      <c r="D125" s="92"/>
      <c r="E125" s="92"/>
      <c r="F125" s="92"/>
      <c r="G125" s="92"/>
      <c r="H125" s="92"/>
      <c r="K125" s="58"/>
    </row>
    <row r="126" spans="4:11" s="26" customFormat="1" ht="12.75">
      <c r="D126" s="92"/>
      <c r="E126" s="92"/>
      <c r="F126" s="92"/>
      <c r="G126" s="92"/>
      <c r="H126" s="92"/>
      <c r="K126" s="58"/>
    </row>
    <row r="127" spans="4:11" s="26" customFormat="1" ht="12.75">
      <c r="D127" s="92"/>
      <c r="E127" s="92"/>
      <c r="F127" s="92"/>
      <c r="G127" s="92"/>
      <c r="H127" s="92"/>
      <c r="K127" s="58"/>
    </row>
    <row r="128" spans="4:11" s="26" customFormat="1" ht="12.75">
      <c r="D128" s="92"/>
      <c r="E128" s="92"/>
      <c r="F128" s="92"/>
      <c r="G128" s="92"/>
      <c r="H128" s="92"/>
      <c r="K128" s="58"/>
    </row>
    <row r="129" spans="4:11" s="26" customFormat="1" ht="12.75">
      <c r="D129" s="92"/>
      <c r="E129" s="92"/>
      <c r="F129" s="92"/>
      <c r="G129" s="92"/>
      <c r="H129" s="92"/>
      <c r="K129" s="58"/>
    </row>
    <row r="130" spans="4:11" s="26" customFormat="1" ht="12.75">
      <c r="D130" s="92"/>
      <c r="E130" s="92"/>
      <c r="F130" s="92"/>
      <c r="G130" s="92"/>
      <c r="H130" s="92"/>
      <c r="K130" s="58"/>
    </row>
    <row r="131" spans="4:11" s="26" customFormat="1" ht="12.75">
      <c r="D131" s="92"/>
      <c r="E131" s="92"/>
      <c r="F131" s="92"/>
      <c r="G131" s="92"/>
      <c r="H131" s="92"/>
      <c r="K131" s="58"/>
    </row>
    <row r="132" spans="4:11" s="26" customFormat="1" ht="12.75">
      <c r="D132" s="92"/>
      <c r="E132" s="92"/>
      <c r="F132" s="92"/>
      <c r="G132" s="92"/>
      <c r="H132" s="92"/>
      <c r="K132" s="58"/>
    </row>
    <row r="133" spans="4:11" s="26" customFormat="1" ht="12.75">
      <c r="D133" s="92"/>
      <c r="E133" s="92"/>
      <c r="F133" s="92"/>
      <c r="G133" s="92"/>
      <c r="H133" s="92"/>
      <c r="K133" s="58"/>
    </row>
    <row r="134" spans="4:11" s="26" customFormat="1" ht="12.75">
      <c r="D134" s="92"/>
      <c r="E134" s="92"/>
      <c r="F134" s="92"/>
      <c r="G134" s="92"/>
      <c r="H134" s="92"/>
      <c r="K134" s="58"/>
    </row>
    <row r="135" spans="4:11" s="26" customFormat="1" ht="12.75">
      <c r="D135" s="92"/>
      <c r="E135" s="92"/>
      <c r="F135" s="92"/>
      <c r="G135" s="92"/>
      <c r="H135" s="92"/>
      <c r="K135" s="58"/>
    </row>
    <row r="136" spans="4:11" s="26" customFormat="1" ht="12.75">
      <c r="D136" s="92"/>
      <c r="E136" s="92"/>
      <c r="F136" s="92"/>
      <c r="G136" s="92"/>
      <c r="H136" s="92"/>
      <c r="K136" s="58"/>
    </row>
    <row r="137" spans="4:11" s="26" customFormat="1" ht="12.75">
      <c r="D137" s="92"/>
      <c r="E137" s="92"/>
      <c r="F137" s="92"/>
      <c r="G137" s="92"/>
      <c r="H137" s="92"/>
      <c r="K137" s="58"/>
    </row>
    <row r="138" spans="4:11" s="26" customFormat="1" ht="12.75">
      <c r="D138" s="92"/>
      <c r="E138" s="92"/>
      <c r="F138" s="92"/>
      <c r="G138" s="92"/>
      <c r="H138" s="92"/>
      <c r="K138" s="58"/>
    </row>
    <row r="139" spans="4:11" s="26" customFormat="1" ht="12.75">
      <c r="D139" s="92"/>
      <c r="E139" s="92"/>
      <c r="F139" s="92"/>
      <c r="G139" s="92"/>
      <c r="H139" s="92"/>
      <c r="K139" s="58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19:H11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2014-04-23T11:18:13Z</cp:lastPrinted>
  <dcterms:created xsi:type="dcterms:W3CDTF">2010-04-02T14:46:04Z</dcterms:created>
  <dcterms:modified xsi:type="dcterms:W3CDTF">2014-07-22T06:02:39Z</dcterms:modified>
  <cp:category/>
  <cp:version/>
  <cp:contentType/>
  <cp:contentStatus/>
</cp:coreProperties>
</file>