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/>
  </bookViews>
  <sheets>
    <sheet name="по голосованию" sheetId="2" r:id="rId1"/>
  </sheets>
  <calcPr calcId="145621"/>
</workbook>
</file>

<file path=xl/calcChain.xml><?xml version="1.0" encoding="utf-8"?>
<calcChain xmlns="http://schemas.openxmlformats.org/spreadsheetml/2006/main">
  <c r="G111" i="2" l="1"/>
  <c r="H111" i="2" s="1"/>
  <c r="H110" i="2" s="1"/>
  <c r="G110" i="2"/>
  <c r="F110" i="2"/>
  <c r="E110" i="2"/>
  <c r="D110" i="2"/>
  <c r="C110" i="2"/>
  <c r="G102" i="2"/>
  <c r="H102" i="2" s="1"/>
  <c r="C97" i="2"/>
  <c r="G96" i="2"/>
  <c r="H96" i="2" s="1"/>
  <c r="E96" i="2" s="1"/>
  <c r="C96" i="2"/>
  <c r="G95" i="2"/>
  <c r="H95" i="2" s="1"/>
  <c r="G94" i="2"/>
  <c r="D94" i="2"/>
  <c r="D91" i="2"/>
  <c r="G91" i="2" s="1"/>
  <c r="H91" i="2" s="1"/>
  <c r="E90" i="2"/>
  <c r="C90" i="2"/>
  <c r="D88" i="2"/>
  <c r="G88" i="2" s="1"/>
  <c r="H88" i="2" s="1"/>
  <c r="F85" i="2"/>
  <c r="F103" i="2" s="1"/>
  <c r="E85" i="2"/>
  <c r="D85" i="2"/>
  <c r="G85" i="2" s="1"/>
  <c r="H85" i="2" s="1"/>
  <c r="D83" i="2"/>
  <c r="D82" i="2"/>
  <c r="D80" i="2"/>
  <c r="D76" i="2"/>
  <c r="G76" i="2" s="1"/>
  <c r="H76" i="2" s="1"/>
  <c r="G74" i="2"/>
  <c r="D74" i="2"/>
  <c r="D71" i="2"/>
  <c r="G71" i="2" s="1"/>
  <c r="H71" i="2" s="1"/>
  <c r="G69" i="2"/>
  <c r="D69" i="2"/>
  <c r="G68" i="2"/>
  <c r="D68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D58" i="2"/>
  <c r="G58" i="2" s="1"/>
  <c r="H58" i="2" s="1"/>
  <c r="E53" i="2"/>
  <c r="C53" i="2"/>
  <c r="E50" i="2"/>
  <c r="C50" i="2"/>
  <c r="E49" i="2"/>
  <c r="C49" i="2"/>
  <c r="E48" i="2"/>
  <c r="C48" i="2"/>
  <c r="E47" i="2"/>
  <c r="C47" i="2"/>
  <c r="E46" i="2"/>
  <c r="C46" i="2"/>
  <c r="D43" i="2"/>
  <c r="D103" i="2" s="1"/>
  <c r="D145" i="2" s="1"/>
  <c r="G42" i="2"/>
  <c r="H42" i="2" s="1"/>
  <c r="C42" i="2"/>
  <c r="G41" i="2"/>
  <c r="H41" i="2" s="1"/>
  <c r="C41" i="2"/>
  <c r="G40" i="2"/>
  <c r="H40" i="2" s="1"/>
  <c r="E40" i="2" s="1"/>
  <c r="C40" i="2"/>
  <c r="G39" i="2"/>
  <c r="H39" i="2" s="1"/>
  <c r="E39" i="2" s="1"/>
  <c r="C39" i="2"/>
  <c r="G36" i="2"/>
  <c r="H36" i="2" s="1"/>
  <c r="G35" i="2"/>
  <c r="H35" i="2" s="1"/>
  <c r="E35" i="2" s="1"/>
  <c r="G34" i="2"/>
  <c r="H34" i="2" s="1"/>
  <c r="E34" i="2" s="1"/>
  <c r="G33" i="2"/>
  <c r="H33" i="2" s="1"/>
  <c r="E33" i="2" s="1"/>
  <c r="C33" i="2"/>
  <c r="G32" i="2"/>
  <c r="H32" i="2" s="1"/>
  <c r="E32" i="2" s="1"/>
  <c r="C32" i="2"/>
  <c r="G31" i="2"/>
  <c r="H31" i="2" s="1"/>
  <c r="G30" i="2"/>
  <c r="H30" i="2" s="1"/>
  <c r="E30" i="2" s="1"/>
  <c r="C30" i="2"/>
  <c r="G29" i="2"/>
  <c r="H29" i="2" s="1"/>
  <c r="E29" i="2" s="1"/>
  <c r="C29" i="2"/>
  <c r="G28" i="2"/>
  <c r="H28" i="2" s="1"/>
  <c r="E28" i="2" s="1"/>
  <c r="C28" i="2"/>
  <c r="G19" i="2"/>
  <c r="H19" i="2" s="1"/>
  <c r="E19" i="2" s="1"/>
  <c r="C19" i="2"/>
  <c r="J14" i="2"/>
  <c r="G14" i="2"/>
  <c r="C14" i="2"/>
  <c r="F145" i="2" l="1"/>
  <c r="C103" i="2"/>
  <c r="H14" i="2"/>
  <c r="G43" i="2"/>
  <c r="H43" i="2" s="1"/>
  <c r="H103" i="2" l="1"/>
  <c r="H145" i="2" s="1"/>
  <c r="E14" i="2"/>
  <c r="E103" i="2" s="1"/>
  <c r="E145" i="2" s="1"/>
  <c r="G103" i="2"/>
  <c r="G145" i="2" s="1"/>
  <c r="H37" i="2"/>
  <c r="H38" i="2"/>
  <c r="G38" i="2"/>
  <c r="D38" i="2"/>
  <c r="D37" i="2"/>
  <c r="G37" i="2"/>
</calcChain>
</file>

<file path=xl/sharedStrings.xml><?xml version="1.0" encoding="utf-8"?>
<sst xmlns="http://schemas.openxmlformats.org/spreadsheetml/2006/main" count="205" uniqueCount="149">
  <si>
    <t>2013 -2014 гг.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</si>
  <si>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</si>
  <si>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</si>
  <si>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</si>
  <si>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</si>
  <si>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</si>
  <si>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</si>
  <si>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</si>
  <si>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</si>
  <si>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</si>
  <si>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</si>
  <si>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</si>
  <si>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</si>
  <si>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</si>
  <si>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</si>
  <si>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</si>
  <si>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</si>
  <si>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</si>
  <si>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</si>
  <si>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</si>
  <si>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</si>
  <si>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</si>
  <si>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</si>
  <si>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</si>
  <si>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</si>
  <si>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</si>
  <si>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</si>
  <si>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</si>
  <si>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</si>
  <si>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</si>
  <si>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</si>
  <si>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</si>
  <si>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</si>
  <si>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</si>
  <si>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</si>
  <si>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</si>
  <si>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</si>
  <si>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</si>
  <si>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</si>
  <si>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</si>
  <si>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</si>
  <si>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</si>
  <si>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</si>
  <si>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</si>
  <si>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</si>
  <si>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</si>
  <si>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</si>
  <si>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</si>
  <si>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</si>
  <si>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</si>
  <si>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</si>
  <si>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</si>
  <si>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</si>
  <si>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</si>
  <si>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</si>
  <si>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</si>
  <si>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</si>
  <si>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</si>
  <si>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</si>
  <si>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</si>
  <si>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</si>
  <si>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</si>
  <si>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</si>
  <si>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</si>
  <si>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</si>
  <si>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</si>
  <si>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</si>
  <si>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</si>
  <si>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</si>
  <si>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</si>
  <si>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</si>
  <si>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</si>
  <si>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</si>
  <si>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</si>
  <si>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</si>
  <si>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</si>
  <si>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</si>
  <si>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</si>
  <si>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</si>
  <si>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</si>
  <si>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</si>
  <si>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</si>
  <si>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замена ( поверка ) КИП манометр 1 шт.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</si>
  <si>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</si>
  <si>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</si>
  <si>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</si>
  <si>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</si>
  <si>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</si>
  <si>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замена общедомовых электросчетчиков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</si>
  <si>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</si>
  <si>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</si>
  <si>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</si>
  <si>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</si>
  <si>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</si>
  <si>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</si>
  <si>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</si>
  <si>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</si>
  <si>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</si>
  <si>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</si>
  <si>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</si>
  <si>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</si>
  <si>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</si>
  <si>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Восстановление шиберов на стволах мусоропроводов (3 шт.)</t>
  </si>
  <si>
    <t>Работы заявочного характера</t>
  </si>
  <si>
    <t>Работы по текущему ремонту, в т.ч.:</t>
  </si>
  <si>
    <t>ремонт кровли</t>
  </si>
  <si>
    <t>ремонт цоколя</t>
  </si>
  <si>
    <t>смена запорной арматуры системы отопления</t>
  </si>
  <si>
    <t>ремонт системы электроснабжения</t>
  </si>
  <si>
    <t>Сбор, вывоз и утилизация ТБО*, руб./м2</t>
  </si>
  <si>
    <t>ИТОГО: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</si>
  <si>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</si>
  <si>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</si>
  <si>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</si>
  <si>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отмостки 199 м2</t>
  </si>
  <si>
    <t>изготовление и установка мет.решеток на подвальные продухи (10 шт).</t>
  </si>
  <si>
    <t>замена дверей в мусорокамерах  3 шт.</t>
  </si>
  <si>
    <t>демонтаж приямков ( 2 шт.)</t>
  </si>
  <si>
    <t>ремонт полов  и площадок мусорокамер ( 1-3 подъезды)</t>
  </si>
  <si>
    <t>смена задвижек на ГВС д.50 мм - 1 шт., д.80 мм - 1 шт.</t>
  </si>
  <si>
    <t>смена задвижек на эл.узлах на системе отопления (д.50 мм - 3 шт., д.80мм - 1 шт.)</t>
  </si>
  <si>
    <t>смена задвижек (секционные) на отоплении д.80 мм - 2 шт.</t>
  </si>
  <si>
    <t>смена задвижек на ХВС д.50 мм - 1 шт., д.80 мм - 1 шт.</t>
  </si>
  <si>
    <t>демонтаж шарового крана на эл.узле</t>
  </si>
  <si>
    <t>смена элеваторов</t>
  </si>
  <si>
    <t xml:space="preserve">изоляция  трубопроводов отопления </t>
  </si>
  <si>
    <t>устройство переходных трапов через трубопроводы отопления (2 шт)</t>
  </si>
  <si>
    <t>ремонт системы водоотведения</t>
  </si>
  <si>
    <t>установка датчиков движения в тамбуре</t>
  </si>
  <si>
    <t>установка датчиков движения на площадках этажных</t>
  </si>
  <si>
    <t>ремонт освещения в подвале</t>
  </si>
  <si>
    <t>ремонт освещения подходов к машинному отделению лифта</t>
  </si>
  <si>
    <t>ремонт освещения чердака</t>
  </si>
  <si>
    <t>замена контейнеров</t>
  </si>
  <si>
    <t>энергоаудит</t>
  </si>
  <si>
    <t>электроизмерения (замеры сопротивления изоляции)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</si>
  <si>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</si>
  <si>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</si>
  <si>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</si>
  <si>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ревизия задвижек отопления (80мм-1 шт.)</t>
  </si>
  <si>
    <t xml:space="preserve">ревизия задвижек ГВС </t>
  </si>
  <si>
    <t>замена ( поверка ) КИП манометр  шт.,термометр  шт.</t>
  </si>
  <si>
    <t xml:space="preserve">ревизия задвижек  ХВС </t>
  </si>
  <si>
    <t>Санобработка  мусоропроводов (согласно СанПиН 2.1.2.2645-10 утвержденного Постановлеием Главного госуд.сан.врача от 10.06.2010 г. № 64, Постановление Госстроя № 170 от 27.09.2003 г.)</t>
  </si>
  <si>
    <t>6 раз в год ( апрель- сентябрь)</t>
  </si>
  <si>
    <t>по адресу: ул.Ленинского Комсомола, д.58 (Sобщ.=6132,8м2, Sзем.уч.=2420,0м2)</t>
  </si>
  <si>
    <t>ремонт кровли 350 м2.</t>
  </si>
  <si>
    <t>Приложение №3</t>
  </si>
  <si>
    <t xml:space="preserve">от _____________ 2013г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</si>
</sst>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2"/>
      <name val="Arial Black"/>
      <family val="2"/>
      <charset val="204"/>
    </font>
    <font>
      <sz val="10"/>
      <color rgb="FFFF0000"/>
      <name val="Arial Black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1"/>
      <color rgb="FFFF000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4" fontId="0" fillId="3" borderId="0" xfId="0" applyNumberFormat="1" applyFill="1"/>
    <xf numFmtId="2" fontId="0" fillId="3" borderId="0" xfId="0" applyNumberFormat="1" applyFill="1"/>
    <xf numFmtId="4" fontId="3" fillId="4" borderId="0" xfId="0" applyNumberFormat="1" applyFont="1" applyFill="1" applyAlignment="1">
      <alignment horizontal="center"/>
    </xf>
    <xf numFmtId="0" fontId="0" fillId="0" borderId="0" xfId="0" applyFill="1"/>
    <xf numFmtId="4" fontId="3" fillId="3" borderId="0" xfId="0" applyNumberFormat="1" applyFont="1" applyFill="1"/>
    <xf numFmtId="2" fontId="3" fillId="3" borderId="0" xfId="0" applyNumberFormat="1" applyFont="1" applyFill="1"/>
    <xf numFmtId="4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left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left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left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0" fillId="2" borderId="23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left" vertical="center"/>
    </xf>
    <xf numFmtId="4" fontId="0" fillId="3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7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/>
    <xf numFmtId="4" fontId="9" fillId="3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3" borderId="0" xfId="0" applyNumberFormat="1" applyFont="1" applyFill="1"/>
    <xf numFmtId="2" fontId="9" fillId="3" borderId="0" xfId="0" applyNumberFormat="1" applyFont="1" applyFill="1"/>
    <xf numFmtId="0" fontId="8" fillId="0" borderId="2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/>
    <xf numFmtId="4" fontId="9" fillId="3" borderId="3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left" vertical="center" wrapText="1"/>
    </xf>
    <xf numFmtId="4" fontId="16" fillId="3" borderId="15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2" fontId="14" fillId="3" borderId="0" xfId="0" applyNumberFormat="1" applyFont="1" applyFill="1" applyAlignment="1">
      <alignment horizontal="center" vertical="center" wrapText="1"/>
    </xf>
    <xf numFmtId="4" fontId="16" fillId="3" borderId="0" xfId="0" applyNumberFormat="1" applyFont="1" applyFill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4" fillId="3" borderId="21" xfId="0" applyNumberFormat="1" applyFont="1" applyFill="1" applyBorder="1" applyAlignment="1">
      <alignment horizontal="center" vertical="center" wrapText="1"/>
    </xf>
    <xf numFmtId="4" fontId="14" fillId="2" borderId="21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left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left" vertical="center" wrapText="1"/>
    </xf>
    <xf numFmtId="4" fontId="1" fillId="3" borderId="29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/>
    </xf>
    <xf numFmtId="4" fontId="7" fillId="3" borderId="24" xfId="0" applyNumberFormat="1" applyFont="1" applyFill="1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7" fillId="3" borderId="24" xfId="0" applyNumberFormat="1" applyFont="1" applyFill="1" applyBorder="1" applyAlignment="1">
      <alignment horizontal="left" vertical="center" wrapText="1"/>
    </xf>
    <xf numFmtId="4" fontId="9" fillId="3" borderId="32" xfId="0" applyNumberFormat="1" applyFont="1" applyFill="1" applyBorder="1" applyAlignment="1">
      <alignment horizontal="left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 wrapText="1"/>
    </xf>
    <xf numFmtId="4" fontId="0" fillId="2" borderId="0" xfId="0" applyNumberFormat="1" applyFill="1" applyAlignment="1"/>
    <xf numFmtId="4" fontId="6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zoomScale="75" workbookViewId="0">
      <selection sqref="A1:H152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18" t="s">
        <v>147</v>
      </c>
      <c r="B1" s="119"/>
      <c r="C1" s="119"/>
      <c r="D1" s="119"/>
      <c r="E1" s="119"/>
      <c r="F1" s="119"/>
      <c r="G1" s="119"/>
      <c r="H1" s="119"/>
    </row>
    <row r="2" spans="1:11" ht="21.75" customHeight="1" x14ac:dyDescent="0.3">
      <c r="A2" s="3" t="s">
        <v>0</v>
      </c>
      <c r="B2" s="120" t="s">
        <v>1</v>
      </c>
      <c r="C2" s="120"/>
      <c r="D2" s="120"/>
      <c r="E2" s="120"/>
      <c r="F2" s="120"/>
      <c r="G2" s="119"/>
      <c r="H2" s="119"/>
    </row>
    <row r="3" spans="1:11" ht="14.25" customHeight="1" x14ac:dyDescent="0.3">
      <c r="B3" s="120"/>
      <c r="C3" s="120"/>
      <c r="D3" s="120"/>
      <c r="E3" s="120"/>
      <c r="F3" s="120"/>
      <c r="G3" s="119"/>
      <c r="H3" s="119"/>
    </row>
    <row r="4" spans="1:11" ht="14.25" customHeight="1" x14ac:dyDescent="0.3">
      <c r="B4" s="120" t="s">
        <v>148</v>
      </c>
      <c r="C4" s="120"/>
      <c r="D4" s="120"/>
      <c r="E4" s="120"/>
      <c r="F4" s="120"/>
      <c r="G4" s="119"/>
      <c r="H4" s="119"/>
    </row>
    <row r="5" spans="1:11" s="4" customFormat="1" ht="39.75" customHeight="1" x14ac:dyDescent="0.25">
      <c r="A5" s="121"/>
      <c r="B5" s="122"/>
      <c r="C5" s="122"/>
      <c r="D5" s="122"/>
      <c r="E5" s="122"/>
      <c r="F5" s="122"/>
      <c r="G5" s="122"/>
      <c r="H5" s="122"/>
    </row>
    <row r="6" spans="1:11" s="4" customFormat="1" ht="33" customHeight="1" x14ac:dyDescent="0.2">
      <c r="A6" s="123"/>
      <c r="B6" s="124"/>
      <c r="C6" s="124"/>
      <c r="D6" s="124"/>
      <c r="E6" s="124"/>
      <c r="F6" s="124"/>
      <c r="G6" s="124"/>
      <c r="H6" s="124"/>
    </row>
    <row r="7" spans="1:11" s="5" customFormat="1" ht="22.5" customHeight="1" x14ac:dyDescent="0.4">
      <c r="A7" s="125" t="s">
        <v>2</v>
      </c>
      <c r="B7" s="125"/>
      <c r="C7" s="125"/>
      <c r="D7" s="125"/>
      <c r="E7" s="126"/>
      <c r="F7" s="126"/>
      <c r="G7" s="126"/>
      <c r="H7" s="126"/>
      <c r="K7" s="6"/>
    </row>
    <row r="8" spans="1:11" s="7" customFormat="1" ht="18.75" customHeight="1" x14ac:dyDescent="0.4">
      <c r="A8" s="125" t="s">
        <v>145</v>
      </c>
      <c r="B8" s="125"/>
      <c r="C8" s="125"/>
      <c r="D8" s="125"/>
      <c r="E8" s="126"/>
      <c r="F8" s="126"/>
      <c r="G8" s="126"/>
      <c r="H8" s="126"/>
      <c r="K8" s="8"/>
    </row>
    <row r="9" spans="1:11" s="9" customFormat="1" ht="17.25" customHeight="1" x14ac:dyDescent="0.2">
      <c r="A9" s="127" t="s">
        <v>3</v>
      </c>
      <c r="B9" s="127"/>
      <c r="C9" s="127"/>
      <c r="D9" s="127"/>
      <c r="E9" s="128"/>
      <c r="F9" s="128"/>
      <c r="G9" s="128"/>
      <c r="H9" s="128"/>
      <c r="K9" s="10"/>
    </row>
    <row r="10" spans="1:11" s="7" customFormat="1" ht="30" customHeight="1" thickBot="1" x14ac:dyDescent="0.25">
      <c r="A10" s="129" t="s">
        <v>4</v>
      </c>
      <c r="B10" s="129"/>
      <c r="C10" s="129"/>
      <c r="D10" s="129"/>
      <c r="E10" s="130"/>
      <c r="F10" s="130"/>
      <c r="G10" s="130"/>
      <c r="H10" s="130"/>
      <c r="K10" s="8"/>
    </row>
    <row r="11" spans="1:11" s="15" customFormat="1" ht="139.5" customHeight="1" thickBot="1" x14ac:dyDescent="0.25">
      <c r="A11" s="11" t="s">
        <v>5</v>
      </c>
      <c r="B11" s="12" t="s">
        <v>6</v>
      </c>
      <c r="C11" s="13" t="s">
        <v>7</v>
      </c>
      <c r="D11" s="13" t="s">
        <v>8</v>
      </c>
      <c r="E11" s="13" t="s">
        <v>7</v>
      </c>
      <c r="F11" s="14" t="s">
        <v>9</v>
      </c>
      <c r="G11" s="13" t="s">
        <v>7</v>
      </c>
      <c r="H11" s="14" t="s">
        <v>9</v>
      </c>
      <c r="K11" s="16"/>
    </row>
    <row r="12" spans="1:11" s="23" customFormat="1" x14ac:dyDescent="0.2">
      <c r="A12" s="17"/>
      <c r="B12" s="18"/>
      <c r="C12" s="18">
        <v>3</v>
      </c>
      <c r="D12" s="19"/>
      <c r="E12" s="18">
        <v>3</v>
      </c>
      <c r="F12" s="20">
        <v>4</v>
      </c>
      <c r="G12" s="21"/>
      <c r="H12" s="22"/>
      <c r="K12" s="24"/>
    </row>
    <row r="13" spans="1:11" s="23" customFormat="1" ht="49.5" customHeight="1" x14ac:dyDescent="0.2">
      <c r="A13" s="131" t="s">
        <v>10</v>
      </c>
      <c r="B13" s="132"/>
      <c r="C13" s="132"/>
      <c r="D13" s="132"/>
      <c r="E13" s="132"/>
      <c r="F13" s="132"/>
      <c r="G13" s="133"/>
      <c r="H13" s="134"/>
      <c r="K13" s="24"/>
    </row>
    <row r="14" spans="1:11" s="15" customFormat="1" ht="15" x14ac:dyDescent="0.2">
      <c r="A14" s="25" t="s">
        <v>11</v>
      </c>
      <c r="B14" s="26" t="s">
        <v>12</v>
      </c>
      <c r="C14" s="27">
        <f>F14*12</f>
        <v>0</v>
      </c>
      <c r="D14" s="28">
        <v>176624.64000000001</v>
      </c>
      <c r="E14" s="29">
        <f>H14*12</f>
        <v>28.799999999999997</v>
      </c>
      <c r="F14" s="30"/>
      <c r="G14" s="29">
        <f>D14/I14</f>
        <v>28.8</v>
      </c>
      <c r="H14" s="30">
        <f>G14/12</f>
        <v>2.4</v>
      </c>
      <c r="I14" s="15">
        <v>6132.8</v>
      </c>
      <c r="J14" s="15">
        <f>1.07</f>
        <v>1.07</v>
      </c>
      <c r="K14" s="16">
        <v>2.2363</v>
      </c>
    </row>
    <row r="15" spans="1:11" s="36" customFormat="1" ht="30" customHeight="1" x14ac:dyDescent="0.2">
      <c r="A15" s="31" t="s">
        <v>13</v>
      </c>
      <c r="B15" s="32" t="s">
        <v>14</v>
      </c>
      <c r="C15" s="32"/>
      <c r="D15" s="33"/>
      <c r="E15" s="34"/>
      <c r="F15" s="35"/>
      <c r="G15" s="34"/>
      <c r="H15" s="35"/>
      <c r="K15" s="37"/>
    </row>
    <row r="16" spans="1:11" s="36" customFormat="1" x14ac:dyDescent="0.2">
      <c r="A16" s="31" t="s">
        <v>15</v>
      </c>
      <c r="B16" s="32" t="s">
        <v>14</v>
      </c>
      <c r="C16" s="32"/>
      <c r="D16" s="33"/>
      <c r="E16" s="34"/>
      <c r="F16" s="35"/>
      <c r="G16" s="34"/>
      <c r="H16" s="35"/>
      <c r="K16" s="37"/>
    </row>
    <row r="17" spans="1:11" s="36" customFormat="1" x14ac:dyDescent="0.2">
      <c r="A17" s="31" t="s">
        <v>16</v>
      </c>
      <c r="B17" s="32" t="s">
        <v>17</v>
      </c>
      <c r="C17" s="32"/>
      <c r="D17" s="33"/>
      <c r="E17" s="34"/>
      <c r="F17" s="35"/>
      <c r="G17" s="34"/>
      <c r="H17" s="35"/>
      <c r="K17" s="37"/>
    </row>
    <row r="18" spans="1:11" s="36" customFormat="1" x14ac:dyDescent="0.2">
      <c r="A18" s="31" t="s">
        <v>18</v>
      </c>
      <c r="B18" s="32" t="s">
        <v>14</v>
      </c>
      <c r="C18" s="32"/>
      <c r="D18" s="33"/>
      <c r="E18" s="34"/>
      <c r="F18" s="35"/>
      <c r="G18" s="34"/>
      <c r="H18" s="35"/>
      <c r="K18" s="37"/>
    </row>
    <row r="19" spans="1:11" s="15" customFormat="1" ht="30" x14ac:dyDescent="0.2">
      <c r="A19" s="25" t="s">
        <v>19</v>
      </c>
      <c r="B19" s="27" t="s">
        <v>20</v>
      </c>
      <c r="C19" s="27">
        <f>F19*12</f>
        <v>0</v>
      </c>
      <c r="D19" s="28">
        <v>89806.2</v>
      </c>
      <c r="E19" s="29">
        <f>H19*12</f>
        <v>14.643588572919384</v>
      </c>
      <c r="F19" s="30"/>
      <c r="G19" s="29">
        <f>D19/I19</f>
        <v>14.643588572919384</v>
      </c>
      <c r="H19" s="30">
        <f>G19/12</f>
        <v>1.220299047743282</v>
      </c>
      <c r="I19" s="15">
        <v>6132.8</v>
      </c>
      <c r="J19" s="15">
        <v>1.07</v>
      </c>
      <c r="K19" s="16">
        <v>1.9581000000000002</v>
      </c>
    </row>
    <row r="20" spans="1:11" s="36" customFormat="1" x14ac:dyDescent="0.2">
      <c r="A20" s="31" t="s">
        <v>21</v>
      </c>
      <c r="B20" s="32" t="s">
        <v>20</v>
      </c>
      <c r="C20" s="32"/>
      <c r="D20" s="33"/>
      <c r="E20" s="34"/>
      <c r="F20" s="35"/>
      <c r="G20" s="34"/>
      <c r="H20" s="35"/>
      <c r="K20" s="37"/>
    </row>
    <row r="21" spans="1:11" s="36" customFormat="1" x14ac:dyDescent="0.2">
      <c r="A21" s="31" t="s">
        <v>22</v>
      </c>
      <c r="B21" s="32" t="s">
        <v>20</v>
      </c>
      <c r="C21" s="32"/>
      <c r="D21" s="33"/>
      <c r="E21" s="34"/>
      <c r="F21" s="35"/>
      <c r="G21" s="34"/>
      <c r="H21" s="35"/>
      <c r="K21" s="37"/>
    </row>
    <row r="22" spans="1:11" s="36" customFormat="1" x14ac:dyDescent="0.2">
      <c r="A22" s="31" t="s">
        <v>23</v>
      </c>
      <c r="B22" s="32" t="s">
        <v>24</v>
      </c>
      <c r="C22" s="32"/>
      <c r="D22" s="33"/>
      <c r="E22" s="34"/>
      <c r="F22" s="35"/>
      <c r="G22" s="34"/>
      <c r="H22" s="35"/>
      <c r="K22" s="37"/>
    </row>
    <row r="23" spans="1:11" s="36" customFormat="1" x14ac:dyDescent="0.2">
      <c r="A23" s="31" t="s">
        <v>25</v>
      </c>
      <c r="B23" s="32" t="s">
        <v>20</v>
      </c>
      <c r="C23" s="32"/>
      <c r="D23" s="33"/>
      <c r="E23" s="34"/>
      <c r="F23" s="35"/>
      <c r="G23" s="34"/>
      <c r="H23" s="35"/>
      <c r="K23" s="37"/>
    </row>
    <row r="24" spans="1:11" s="36" customFormat="1" ht="25.5" x14ac:dyDescent="0.2">
      <c r="A24" s="31" t="s">
        <v>26</v>
      </c>
      <c r="B24" s="32" t="s">
        <v>27</v>
      </c>
      <c r="C24" s="32"/>
      <c r="D24" s="33"/>
      <c r="E24" s="34"/>
      <c r="F24" s="35"/>
      <c r="G24" s="34"/>
      <c r="H24" s="35"/>
      <c r="K24" s="37"/>
    </row>
    <row r="25" spans="1:11" s="36" customFormat="1" x14ac:dyDescent="0.2">
      <c r="A25" s="31" t="s">
        <v>28</v>
      </c>
      <c r="B25" s="32" t="s">
        <v>20</v>
      </c>
      <c r="C25" s="32"/>
      <c r="D25" s="33"/>
      <c r="E25" s="34"/>
      <c r="F25" s="35"/>
      <c r="G25" s="34"/>
      <c r="H25" s="35"/>
      <c r="K25" s="37"/>
    </row>
    <row r="26" spans="1:11" s="36" customFormat="1" x14ac:dyDescent="0.2">
      <c r="A26" s="31" t="s">
        <v>29</v>
      </c>
      <c r="B26" s="32" t="s">
        <v>20</v>
      </c>
      <c r="C26" s="32"/>
      <c r="D26" s="33"/>
      <c r="E26" s="34"/>
      <c r="F26" s="35"/>
      <c r="G26" s="34"/>
      <c r="H26" s="35"/>
      <c r="K26" s="37"/>
    </row>
    <row r="27" spans="1:11" s="36" customFormat="1" ht="25.5" x14ac:dyDescent="0.2">
      <c r="A27" s="31" t="s">
        <v>30</v>
      </c>
      <c r="B27" s="32" t="s">
        <v>31</v>
      </c>
      <c r="C27" s="32"/>
      <c r="D27" s="33"/>
      <c r="E27" s="34"/>
      <c r="F27" s="35"/>
      <c r="G27" s="34"/>
      <c r="H27" s="35"/>
      <c r="K27" s="37"/>
    </row>
    <row r="28" spans="1:11" s="40" customFormat="1" ht="15" x14ac:dyDescent="0.2">
      <c r="A28" s="38" t="s">
        <v>32</v>
      </c>
      <c r="B28" s="26" t="s">
        <v>33</v>
      </c>
      <c r="C28" s="27">
        <f>F28*12</f>
        <v>0</v>
      </c>
      <c r="D28" s="28">
        <v>47099.9</v>
      </c>
      <c r="E28" s="29">
        <f t="shared" ref="E28:E35" si="0">H28*12</f>
        <v>7.6799993477693711</v>
      </c>
      <c r="F28" s="39"/>
      <c r="G28" s="29">
        <f t="shared" ref="G28:G38" si="1">D28/I28</f>
        <v>7.6799993477693711</v>
      </c>
      <c r="H28" s="30">
        <f t="shared" ref="H28:H38" si="2">G28/12</f>
        <v>0.63999994564744755</v>
      </c>
      <c r="I28" s="15">
        <v>6132.8</v>
      </c>
      <c r="J28" s="15">
        <v>1.07</v>
      </c>
      <c r="K28" s="16">
        <v>0.59920000000000007</v>
      </c>
    </row>
    <row r="29" spans="1:11" s="15" customFormat="1" ht="15" x14ac:dyDescent="0.2">
      <c r="A29" s="38" t="s">
        <v>34</v>
      </c>
      <c r="B29" s="26" t="s">
        <v>35</v>
      </c>
      <c r="C29" s="27">
        <f>F29*12</f>
        <v>0</v>
      </c>
      <c r="D29" s="28">
        <v>153074.69</v>
      </c>
      <c r="E29" s="29">
        <f t="shared" si="0"/>
        <v>24.960000326115313</v>
      </c>
      <c r="F29" s="39"/>
      <c r="G29" s="29">
        <f t="shared" si="1"/>
        <v>24.960000326115313</v>
      </c>
      <c r="H29" s="30">
        <f t="shared" si="2"/>
        <v>2.080000027176276</v>
      </c>
      <c r="I29" s="15">
        <v>6132.8</v>
      </c>
      <c r="J29" s="15">
        <v>1.07</v>
      </c>
      <c r="K29" s="16">
        <v>1.9367000000000001</v>
      </c>
    </row>
    <row r="30" spans="1:11" s="15" customFormat="1" ht="15" x14ac:dyDescent="0.2">
      <c r="A30" s="38" t="s">
        <v>36</v>
      </c>
      <c r="B30" s="26" t="s">
        <v>20</v>
      </c>
      <c r="C30" s="27">
        <f>F30*12</f>
        <v>0</v>
      </c>
      <c r="D30" s="28">
        <v>97089.47</v>
      </c>
      <c r="E30" s="29">
        <f t="shared" si="0"/>
        <v>15.831181515783982</v>
      </c>
      <c r="F30" s="39"/>
      <c r="G30" s="29">
        <f t="shared" si="1"/>
        <v>15.831181515783982</v>
      </c>
      <c r="H30" s="30">
        <f t="shared" si="2"/>
        <v>1.3192651263153319</v>
      </c>
      <c r="I30" s="15">
        <v>6132.8</v>
      </c>
      <c r="J30" s="15">
        <v>1.07</v>
      </c>
      <c r="K30" s="16">
        <v>1.2412000000000001</v>
      </c>
    </row>
    <row r="31" spans="1:11" s="15" customFormat="1" ht="60" x14ac:dyDescent="0.2">
      <c r="A31" s="38" t="s">
        <v>143</v>
      </c>
      <c r="B31" s="26" t="s">
        <v>144</v>
      </c>
      <c r="C31" s="27"/>
      <c r="D31" s="28">
        <v>56750.01</v>
      </c>
      <c r="E31" s="29"/>
      <c r="F31" s="39"/>
      <c r="G31" s="29">
        <f t="shared" si="1"/>
        <v>9.2535236759718238</v>
      </c>
      <c r="H31" s="30">
        <f t="shared" si="2"/>
        <v>0.77112697299765198</v>
      </c>
      <c r="I31" s="15">
        <v>6132.8</v>
      </c>
      <c r="K31" s="16"/>
    </row>
    <row r="32" spans="1:11" s="15" customFormat="1" ht="15" x14ac:dyDescent="0.2">
      <c r="A32" s="38" t="s">
        <v>37</v>
      </c>
      <c r="B32" s="26" t="s">
        <v>20</v>
      </c>
      <c r="C32" s="27">
        <f>F32*12</f>
        <v>0</v>
      </c>
      <c r="D32" s="28">
        <v>112598.21</v>
      </c>
      <c r="E32" s="29">
        <f t="shared" si="0"/>
        <v>18.360000326115316</v>
      </c>
      <c r="F32" s="39"/>
      <c r="G32" s="29">
        <f t="shared" si="1"/>
        <v>18.360000326115316</v>
      </c>
      <c r="H32" s="30">
        <f t="shared" si="2"/>
        <v>1.5300000271762764</v>
      </c>
      <c r="I32" s="15">
        <v>6132.8</v>
      </c>
      <c r="J32" s="15">
        <v>1.07</v>
      </c>
      <c r="K32" s="16">
        <v>1.4338000000000002</v>
      </c>
    </row>
    <row r="33" spans="1:11" s="15" customFormat="1" ht="28.5" x14ac:dyDescent="0.2">
      <c r="A33" s="38" t="s">
        <v>38</v>
      </c>
      <c r="B33" s="41" t="s">
        <v>39</v>
      </c>
      <c r="C33" s="27">
        <f>F33*12</f>
        <v>0</v>
      </c>
      <c r="D33" s="28">
        <v>243594.82</v>
      </c>
      <c r="E33" s="29">
        <f t="shared" si="0"/>
        <v>39.720000652230631</v>
      </c>
      <c r="F33" s="39"/>
      <c r="G33" s="29">
        <f t="shared" si="1"/>
        <v>39.720000652230631</v>
      </c>
      <c r="H33" s="30">
        <f t="shared" si="2"/>
        <v>3.3100000543525527</v>
      </c>
      <c r="I33" s="15">
        <v>6132.8</v>
      </c>
      <c r="J33" s="15">
        <v>1.07</v>
      </c>
      <c r="K33" s="16">
        <v>3.0709000000000004</v>
      </c>
    </row>
    <row r="34" spans="1:11" s="23" customFormat="1" ht="30" x14ac:dyDescent="0.2">
      <c r="A34" s="38" t="s">
        <v>40</v>
      </c>
      <c r="B34" s="26" t="s">
        <v>12</v>
      </c>
      <c r="C34" s="26"/>
      <c r="D34" s="28">
        <v>1733.72</v>
      </c>
      <c r="E34" s="42">
        <f t="shared" si="0"/>
        <v>0.28269632141925383</v>
      </c>
      <c r="F34" s="39"/>
      <c r="G34" s="29">
        <f t="shared" si="1"/>
        <v>0.28269632141925383</v>
      </c>
      <c r="H34" s="30">
        <f t="shared" si="2"/>
        <v>2.3558026784937819E-2</v>
      </c>
      <c r="I34" s="15">
        <v>6132.8</v>
      </c>
      <c r="J34" s="15">
        <v>1.07</v>
      </c>
      <c r="K34" s="16">
        <v>2.1400000000000002E-2</v>
      </c>
    </row>
    <row r="35" spans="1:11" s="23" customFormat="1" ht="30" x14ac:dyDescent="0.2">
      <c r="A35" s="38" t="s">
        <v>41</v>
      </c>
      <c r="B35" s="26" t="s">
        <v>12</v>
      </c>
      <c r="C35" s="26"/>
      <c r="D35" s="28">
        <v>3467.44</v>
      </c>
      <c r="E35" s="42">
        <f t="shared" si="0"/>
        <v>0.56539264283850765</v>
      </c>
      <c r="F35" s="39"/>
      <c r="G35" s="29">
        <f t="shared" si="1"/>
        <v>0.56539264283850765</v>
      </c>
      <c r="H35" s="30">
        <f t="shared" si="2"/>
        <v>4.7116053569875638E-2</v>
      </c>
      <c r="I35" s="15">
        <v>6132.8</v>
      </c>
      <c r="J35" s="15">
        <v>1.07</v>
      </c>
      <c r="K35" s="16">
        <v>4.2800000000000005E-2</v>
      </c>
    </row>
    <row r="36" spans="1:11" s="23" customFormat="1" ht="18.75" customHeight="1" x14ac:dyDescent="0.2">
      <c r="A36" s="38" t="s">
        <v>42</v>
      </c>
      <c r="B36" s="26" t="s">
        <v>12</v>
      </c>
      <c r="C36" s="26"/>
      <c r="D36" s="28">
        <v>10948.1</v>
      </c>
      <c r="E36" s="42"/>
      <c r="F36" s="39"/>
      <c r="G36" s="29">
        <f t="shared" si="1"/>
        <v>1.7851715366553613</v>
      </c>
      <c r="H36" s="30">
        <f t="shared" si="2"/>
        <v>0.14876429472128011</v>
      </c>
      <c r="I36" s="15">
        <v>6132.8</v>
      </c>
      <c r="J36" s="15">
        <v>1.07</v>
      </c>
      <c r="K36" s="16">
        <v>0.11770000000000001</v>
      </c>
    </row>
    <row r="37" spans="1:11" s="23" customFormat="1" ht="30" hidden="1" x14ac:dyDescent="0.2">
      <c r="A37" s="38" t="s">
        <v>43</v>
      </c>
      <c r="B37" s="26" t="s">
        <v>27</v>
      </c>
      <c r="C37" s="26"/>
      <c r="D37" s="28">
        <f t="shared" ref="D37:D38" ca="1" si="3">G37*I37</f>
        <v>0</v>
      </c>
      <c r="E37" s="42"/>
      <c r="F37" s="39"/>
      <c r="G37" s="29">
        <f t="shared" ca="1" si="1"/>
        <v>1.7851715366553613</v>
      </c>
      <c r="H37" s="30">
        <f t="shared" ca="1" si="2"/>
        <v>0.14876429472128011</v>
      </c>
      <c r="I37" s="15">
        <v>6132.8</v>
      </c>
      <c r="J37" s="15">
        <v>1.07</v>
      </c>
      <c r="K37" s="16">
        <v>4.2800000000000005E-2</v>
      </c>
    </row>
    <row r="38" spans="1:11" s="23" customFormat="1" ht="30" hidden="1" x14ac:dyDescent="0.2">
      <c r="A38" s="38" t="s">
        <v>44</v>
      </c>
      <c r="B38" s="26" t="s">
        <v>27</v>
      </c>
      <c r="C38" s="26"/>
      <c r="D38" s="28">
        <f t="shared" ca="1" si="3"/>
        <v>0</v>
      </c>
      <c r="E38" s="42"/>
      <c r="F38" s="39"/>
      <c r="G38" s="29">
        <f t="shared" ca="1" si="1"/>
        <v>1.7851715366553613</v>
      </c>
      <c r="H38" s="30">
        <f t="shared" ca="1" si="2"/>
        <v>0.14876429472128011</v>
      </c>
      <c r="I38" s="15">
        <v>6132.8</v>
      </c>
      <c r="J38" s="15">
        <v>1.07</v>
      </c>
      <c r="K38" s="16">
        <v>0</v>
      </c>
    </row>
    <row r="39" spans="1:11" s="23" customFormat="1" ht="30" x14ac:dyDescent="0.2">
      <c r="A39" s="38" t="s">
        <v>45</v>
      </c>
      <c r="B39" s="26"/>
      <c r="C39" s="26">
        <f>F39*12</f>
        <v>0</v>
      </c>
      <c r="D39" s="28">
        <v>13246.85</v>
      </c>
      <c r="E39" s="42">
        <f>H39*12</f>
        <v>2.1600003261153145</v>
      </c>
      <c r="F39" s="39"/>
      <c r="G39" s="29">
        <f>D39/I39</f>
        <v>2.1600003261153145</v>
      </c>
      <c r="H39" s="30">
        <f>G39/12</f>
        <v>0.18000002717627619</v>
      </c>
      <c r="I39" s="15">
        <v>6132.8</v>
      </c>
      <c r="J39" s="15">
        <v>1.07</v>
      </c>
      <c r="K39" s="16">
        <v>0.1391</v>
      </c>
    </row>
    <row r="40" spans="1:11" s="15" customFormat="1" ht="15" x14ac:dyDescent="0.2">
      <c r="A40" s="38" t="s">
        <v>46</v>
      </c>
      <c r="B40" s="26" t="s">
        <v>47</v>
      </c>
      <c r="C40" s="26">
        <f>F40*12</f>
        <v>0</v>
      </c>
      <c r="D40" s="28">
        <v>2943.74</v>
      </c>
      <c r="E40" s="42">
        <f>H40*12</f>
        <v>0.47999934776937114</v>
      </c>
      <c r="F40" s="39"/>
      <c r="G40" s="29">
        <f t="shared" ref="G40:G42" si="4">D40/I40</f>
        <v>0.4799993477693712</v>
      </c>
      <c r="H40" s="30">
        <f t="shared" ref="H40:H42" si="5">G40/12</f>
        <v>3.9999945647447598E-2</v>
      </c>
      <c r="I40" s="15">
        <v>6132.8</v>
      </c>
      <c r="J40" s="15">
        <v>1.07</v>
      </c>
      <c r="K40" s="16">
        <v>3.2100000000000004E-2</v>
      </c>
    </row>
    <row r="41" spans="1:11" s="15" customFormat="1" ht="15" x14ac:dyDescent="0.2">
      <c r="A41" s="38" t="s">
        <v>48</v>
      </c>
      <c r="B41" s="43" t="s">
        <v>49</v>
      </c>
      <c r="C41" s="43">
        <f>F41*12</f>
        <v>0</v>
      </c>
      <c r="D41" s="28">
        <v>2207.81</v>
      </c>
      <c r="E41" s="44"/>
      <c r="F41" s="45"/>
      <c r="G41" s="29">
        <f t="shared" si="4"/>
        <v>0.36000032611531435</v>
      </c>
      <c r="H41" s="30">
        <f t="shared" si="5"/>
        <v>3.0000027176276197E-2</v>
      </c>
      <c r="I41" s="15">
        <v>6132.8</v>
      </c>
      <c r="J41" s="15">
        <v>1.07</v>
      </c>
      <c r="K41" s="16">
        <v>2.1400000000000002E-2</v>
      </c>
    </row>
    <row r="42" spans="1:11" s="40" customFormat="1" ht="30" x14ac:dyDescent="0.2">
      <c r="A42" s="38" t="s">
        <v>50</v>
      </c>
      <c r="B42" s="26" t="s">
        <v>51</v>
      </c>
      <c r="C42" s="26">
        <f>F42*12</f>
        <v>0</v>
      </c>
      <c r="D42" s="28">
        <v>2207.81</v>
      </c>
      <c r="E42" s="44"/>
      <c r="F42" s="45"/>
      <c r="G42" s="29">
        <f t="shared" si="4"/>
        <v>0.36000032611531435</v>
      </c>
      <c r="H42" s="30">
        <f t="shared" si="5"/>
        <v>3.0000027176276197E-2</v>
      </c>
      <c r="I42" s="15">
        <v>6132.8</v>
      </c>
      <c r="J42" s="15">
        <v>1.07</v>
      </c>
      <c r="K42" s="16">
        <v>3.2100000000000004E-2</v>
      </c>
    </row>
    <row r="43" spans="1:11" s="40" customFormat="1" ht="15" x14ac:dyDescent="0.2">
      <c r="A43" s="38" t="s">
        <v>52</v>
      </c>
      <c r="B43" s="26"/>
      <c r="C43" s="27"/>
      <c r="D43" s="29">
        <f>SUM(D44:D57)</f>
        <v>22432.479999999996</v>
      </c>
      <c r="E43" s="29"/>
      <c r="F43" s="39"/>
      <c r="G43" s="29">
        <f>D43/I43</f>
        <v>3.6577876337072781</v>
      </c>
      <c r="H43" s="30">
        <f>G43/12</f>
        <v>0.30481563614227319</v>
      </c>
      <c r="I43" s="15">
        <v>6132.8</v>
      </c>
      <c r="J43" s="15">
        <v>1.07</v>
      </c>
      <c r="K43" s="16">
        <v>0.5272141096663544</v>
      </c>
    </row>
    <row r="44" spans="1:11" s="23" customFormat="1" ht="15" hidden="1" x14ac:dyDescent="0.2">
      <c r="A44" s="46"/>
      <c r="B44" s="47"/>
      <c r="C44" s="47"/>
      <c r="D44" s="48"/>
      <c r="E44" s="49"/>
      <c r="F44" s="50"/>
      <c r="G44" s="49"/>
      <c r="H44" s="50"/>
      <c r="I44" s="15">
        <v>6132.8</v>
      </c>
      <c r="J44" s="15"/>
      <c r="K44" s="16"/>
    </row>
    <row r="45" spans="1:11" s="23" customFormat="1" ht="15" x14ac:dyDescent="0.2">
      <c r="A45" s="46" t="s">
        <v>53</v>
      </c>
      <c r="B45" s="47" t="s">
        <v>54</v>
      </c>
      <c r="C45" s="47"/>
      <c r="D45" s="48">
        <v>276.61</v>
      </c>
      <c r="E45" s="49"/>
      <c r="F45" s="50"/>
      <c r="G45" s="49"/>
      <c r="H45" s="50"/>
      <c r="I45" s="15">
        <v>6132.8</v>
      </c>
      <c r="J45" s="15">
        <v>1.07</v>
      </c>
      <c r="K45" s="16">
        <v>1.0700000000000001E-2</v>
      </c>
    </row>
    <row r="46" spans="1:11" s="23" customFormat="1" ht="15" x14ac:dyDescent="0.2">
      <c r="A46" s="46" t="s">
        <v>55</v>
      </c>
      <c r="B46" s="47" t="s">
        <v>56</v>
      </c>
      <c r="C46" s="47">
        <f>F46*12</f>
        <v>0</v>
      </c>
      <c r="D46" s="48">
        <v>780.14</v>
      </c>
      <c r="E46" s="49">
        <f>H46*12</f>
        <v>0</v>
      </c>
      <c r="F46" s="50"/>
      <c r="G46" s="49"/>
      <c r="H46" s="50"/>
      <c r="I46" s="15">
        <v>6132.8</v>
      </c>
      <c r="J46" s="15">
        <v>1.07</v>
      </c>
      <c r="K46" s="16">
        <v>1.0700000000000001E-2</v>
      </c>
    </row>
    <row r="47" spans="1:11" s="23" customFormat="1" ht="15" x14ac:dyDescent="0.2">
      <c r="A47" s="46" t="s">
        <v>139</v>
      </c>
      <c r="B47" s="47" t="s">
        <v>54</v>
      </c>
      <c r="C47" s="47">
        <f>F47*12</f>
        <v>0</v>
      </c>
      <c r="D47" s="48">
        <v>714.42</v>
      </c>
      <c r="E47" s="49">
        <f>H47*12</f>
        <v>0</v>
      </c>
      <c r="F47" s="50"/>
      <c r="G47" s="49"/>
      <c r="H47" s="50"/>
      <c r="I47" s="15">
        <v>6132.8</v>
      </c>
      <c r="J47" s="15">
        <v>1.07</v>
      </c>
      <c r="K47" s="16">
        <v>0.1605</v>
      </c>
    </row>
    <row r="48" spans="1:11" s="23" customFormat="1" ht="15" x14ac:dyDescent="0.2">
      <c r="A48" s="46" t="s">
        <v>57</v>
      </c>
      <c r="B48" s="47" t="s">
        <v>54</v>
      </c>
      <c r="C48" s="47">
        <f>F48*12</f>
        <v>0</v>
      </c>
      <c r="D48" s="48">
        <v>1486.7</v>
      </c>
      <c r="E48" s="49">
        <f>H48*12</f>
        <v>0</v>
      </c>
      <c r="F48" s="50"/>
      <c r="G48" s="49"/>
      <c r="H48" s="50"/>
      <c r="I48" s="15">
        <v>6132.8</v>
      </c>
      <c r="J48" s="15">
        <v>1.07</v>
      </c>
      <c r="K48" s="16">
        <v>2.1400000000000002E-2</v>
      </c>
    </row>
    <row r="49" spans="1:11" s="23" customFormat="1" ht="15" x14ac:dyDescent="0.2">
      <c r="A49" s="46" t="s">
        <v>58</v>
      </c>
      <c r="B49" s="47" t="s">
        <v>54</v>
      </c>
      <c r="C49" s="47">
        <f>F49*12</f>
        <v>0</v>
      </c>
      <c r="D49" s="48">
        <v>4971.09</v>
      </c>
      <c r="E49" s="49">
        <f>H49*12</f>
        <v>0</v>
      </c>
      <c r="F49" s="50"/>
      <c r="G49" s="49"/>
      <c r="H49" s="50"/>
      <c r="I49" s="15">
        <v>6132.8</v>
      </c>
      <c r="J49" s="15">
        <v>1.07</v>
      </c>
      <c r="K49" s="16">
        <v>6.4200000000000007E-2</v>
      </c>
    </row>
    <row r="50" spans="1:11" s="23" customFormat="1" ht="15" x14ac:dyDescent="0.2">
      <c r="A50" s="46" t="s">
        <v>59</v>
      </c>
      <c r="B50" s="47" t="s">
        <v>54</v>
      </c>
      <c r="C50" s="47">
        <f>F50*12</f>
        <v>0</v>
      </c>
      <c r="D50" s="48">
        <v>780.14</v>
      </c>
      <c r="E50" s="49">
        <f>H50*12</f>
        <v>0</v>
      </c>
      <c r="F50" s="50"/>
      <c r="G50" s="49"/>
      <c r="H50" s="50"/>
      <c r="I50" s="15">
        <v>6132.8</v>
      </c>
      <c r="J50" s="15">
        <v>1.07</v>
      </c>
      <c r="K50" s="16">
        <v>1.0700000000000001E-2</v>
      </c>
    </row>
    <row r="51" spans="1:11" s="23" customFormat="1" ht="15" x14ac:dyDescent="0.2">
      <c r="A51" s="46" t="s">
        <v>60</v>
      </c>
      <c r="B51" s="47" t="s">
        <v>54</v>
      </c>
      <c r="C51" s="47"/>
      <c r="D51" s="48">
        <v>743.32</v>
      </c>
      <c r="E51" s="49"/>
      <c r="F51" s="50"/>
      <c r="G51" s="49"/>
      <c r="H51" s="50"/>
      <c r="I51" s="15">
        <v>6132.8</v>
      </c>
      <c r="J51" s="15">
        <v>1.07</v>
      </c>
      <c r="K51" s="16">
        <v>1.0700000000000001E-2</v>
      </c>
    </row>
    <row r="52" spans="1:11" s="23" customFormat="1" ht="15" x14ac:dyDescent="0.2">
      <c r="A52" s="46" t="s">
        <v>61</v>
      </c>
      <c r="B52" s="47" t="s">
        <v>56</v>
      </c>
      <c r="C52" s="47"/>
      <c r="D52" s="51">
        <v>2973.4</v>
      </c>
      <c r="E52" s="49"/>
      <c r="F52" s="50"/>
      <c r="G52" s="49"/>
      <c r="H52" s="50"/>
      <c r="I52" s="15">
        <v>6132.8</v>
      </c>
      <c r="J52" s="15">
        <v>1.07</v>
      </c>
      <c r="K52" s="16">
        <v>4.2800000000000005E-2</v>
      </c>
    </row>
    <row r="53" spans="1:11" s="23" customFormat="1" ht="25.5" x14ac:dyDescent="0.2">
      <c r="A53" s="46" t="s">
        <v>62</v>
      </c>
      <c r="B53" s="47" t="s">
        <v>54</v>
      </c>
      <c r="C53" s="47">
        <f>F53*12</f>
        <v>0</v>
      </c>
      <c r="D53" s="48">
        <v>4564.1099999999997</v>
      </c>
      <c r="E53" s="49">
        <f>H53*12</f>
        <v>0</v>
      </c>
      <c r="F53" s="50"/>
      <c r="G53" s="49"/>
      <c r="H53" s="50"/>
      <c r="I53" s="15">
        <v>6132.8</v>
      </c>
      <c r="J53" s="15">
        <v>1.07</v>
      </c>
      <c r="K53" s="16">
        <v>5.3500000000000006E-2</v>
      </c>
    </row>
    <row r="54" spans="1:11" s="23" customFormat="1" ht="15" x14ac:dyDescent="0.2">
      <c r="A54" s="46" t="s">
        <v>63</v>
      </c>
      <c r="B54" s="47" t="s">
        <v>54</v>
      </c>
      <c r="C54" s="47"/>
      <c r="D54" s="48">
        <v>5142.55</v>
      </c>
      <c r="E54" s="49"/>
      <c r="F54" s="50"/>
      <c r="G54" s="49"/>
      <c r="H54" s="50"/>
      <c r="I54" s="15">
        <v>6132.8</v>
      </c>
      <c r="J54" s="15">
        <v>1.07</v>
      </c>
      <c r="K54" s="16">
        <v>1.0700000000000001E-2</v>
      </c>
    </row>
    <row r="55" spans="1:11" s="23" customFormat="1" ht="15" hidden="1" x14ac:dyDescent="0.2">
      <c r="A55" s="46"/>
      <c r="B55" s="47"/>
      <c r="C55" s="52"/>
      <c r="D55" s="48"/>
      <c r="E55" s="53"/>
      <c r="F55" s="50"/>
      <c r="G55" s="49"/>
      <c r="H55" s="50"/>
      <c r="I55" s="15">
        <v>6132.8</v>
      </c>
      <c r="J55" s="15"/>
      <c r="K55" s="16"/>
    </row>
    <row r="56" spans="1:11" s="23" customFormat="1" ht="15" hidden="1" x14ac:dyDescent="0.2">
      <c r="A56" s="46"/>
      <c r="B56" s="47"/>
      <c r="C56" s="47"/>
      <c r="D56" s="48"/>
      <c r="E56" s="49"/>
      <c r="F56" s="50"/>
      <c r="G56" s="49"/>
      <c r="H56" s="50"/>
      <c r="I56" s="15">
        <v>6132.8</v>
      </c>
      <c r="J56" s="15"/>
      <c r="K56" s="16"/>
    </row>
    <row r="57" spans="1:11" s="92" customFormat="1" ht="25.5" hidden="1" x14ac:dyDescent="0.2">
      <c r="A57" s="85" t="s">
        <v>141</v>
      </c>
      <c r="B57" s="86" t="s">
        <v>27</v>
      </c>
      <c r="C57" s="86"/>
      <c r="D57" s="87"/>
      <c r="E57" s="88"/>
      <c r="F57" s="89"/>
      <c r="G57" s="88"/>
      <c r="H57" s="89"/>
      <c r="I57" s="90">
        <v>6132.8</v>
      </c>
      <c r="J57" s="90">
        <v>1.07</v>
      </c>
      <c r="K57" s="91">
        <v>3.5014109666354341E-2</v>
      </c>
    </row>
    <row r="58" spans="1:11" s="40" customFormat="1" ht="30" hidden="1" x14ac:dyDescent="0.2">
      <c r="A58" s="38" t="s">
        <v>64</v>
      </c>
      <c r="B58" s="26"/>
      <c r="C58" s="27"/>
      <c r="D58" s="29">
        <f>SUM(D59:D70)</f>
        <v>0</v>
      </c>
      <c r="E58" s="29"/>
      <c r="F58" s="39"/>
      <c r="G58" s="29">
        <f>D58/I58</f>
        <v>0</v>
      </c>
      <c r="H58" s="30">
        <f>G58/12</f>
        <v>0</v>
      </c>
      <c r="I58" s="15">
        <v>6132.8</v>
      </c>
      <c r="J58" s="15">
        <v>1.07</v>
      </c>
      <c r="K58" s="16">
        <v>4.9188550583431925E-2</v>
      </c>
    </row>
    <row r="59" spans="1:11" s="23" customFormat="1" ht="15" hidden="1" x14ac:dyDescent="0.2">
      <c r="A59" s="46" t="s">
        <v>65</v>
      </c>
      <c r="B59" s="47" t="s">
        <v>66</v>
      </c>
      <c r="C59" s="47"/>
      <c r="D59" s="48">
        <f t="shared" ref="D59:D69" si="6">G59*I59</f>
        <v>0</v>
      </c>
      <c r="E59" s="49"/>
      <c r="F59" s="50"/>
      <c r="G59" s="49">
        <f t="shared" ref="G59:G69" si="7">H59*12</f>
        <v>0</v>
      </c>
      <c r="H59" s="50">
        <v>0</v>
      </c>
      <c r="I59" s="15">
        <v>6132.8</v>
      </c>
      <c r="J59" s="15">
        <v>1.07</v>
      </c>
      <c r="K59" s="16">
        <v>0</v>
      </c>
    </row>
    <row r="60" spans="1:11" s="23" customFormat="1" ht="25.5" hidden="1" x14ac:dyDescent="0.2">
      <c r="A60" s="46" t="s">
        <v>67</v>
      </c>
      <c r="B60" s="47" t="s">
        <v>68</v>
      </c>
      <c r="C60" s="47"/>
      <c r="D60" s="48">
        <f t="shared" si="6"/>
        <v>0</v>
      </c>
      <c r="E60" s="49"/>
      <c r="F60" s="50"/>
      <c r="G60" s="49">
        <f t="shared" si="7"/>
        <v>0</v>
      </c>
      <c r="H60" s="50">
        <v>0</v>
      </c>
      <c r="I60" s="15">
        <v>6132.8</v>
      </c>
      <c r="J60" s="15">
        <v>1.07</v>
      </c>
      <c r="K60" s="16">
        <v>0</v>
      </c>
    </row>
    <row r="61" spans="1:11" s="23" customFormat="1" ht="15" hidden="1" x14ac:dyDescent="0.2">
      <c r="A61" s="46" t="s">
        <v>69</v>
      </c>
      <c r="B61" s="47" t="s">
        <v>70</v>
      </c>
      <c r="C61" s="47"/>
      <c r="D61" s="48">
        <f t="shared" si="6"/>
        <v>0</v>
      </c>
      <c r="E61" s="49"/>
      <c r="F61" s="50"/>
      <c r="G61" s="49">
        <f t="shared" si="7"/>
        <v>0</v>
      </c>
      <c r="H61" s="50">
        <v>0</v>
      </c>
      <c r="I61" s="15">
        <v>6132.8</v>
      </c>
      <c r="J61" s="15">
        <v>1.07</v>
      </c>
      <c r="K61" s="16">
        <v>0</v>
      </c>
    </row>
    <row r="62" spans="1:11" s="23" customFormat="1" ht="25.5" hidden="1" x14ac:dyDescent="0.2">
      <c r="A62" s="46" t="s">
        <v>71</v>
      </c>
      <c r="B62" s="47" t="s">
        <v>72</v>
      </c>
      <c r="C62" s="47"/>
      <c r="D62" s="48">
        <f t="shared" si="6"/>
        <v>0</v>
      </c>
      <c r="E62" s="49"/>
      <c r="F62" s="50"/>
      <c r="G62" s="49">
        <f t="shared" si="7"/>
        <v>0</v>
      </c>
      <c r="H62" s="50">
        <v>0</v>
      </c>
      <c r="I62" s="15">
        <v>6132.8</v>
      </c>
      <c r="J62" s="15">
        <v>1.07</v>
      </c>
      <c r="K62" s="16">
        <v>0</v>
      </c>
    </row>
    <row r="63" spans="1:11" s="23" customFormat="1" ht="15" hidden="1" x14ac:dyDescent="0.2">
      <c r="A63" s="46" t="s">
        <v>73</v>
      </c>
      <c r="B63" s="47" t="s">
        <v>74</v>
      </c>
      <c r="C63" s="47"/>
      <c r="D63" s="48">
        <f t="shared" si="6"/>
        <v>0</v>
      </c>
      <c r="E63" s="49"/>
      <c r="F63" s="50"/>
      <c r="G63" s="49">
        <f t="shared" si="7"/>
        <v>0</v>
      </c>
      <c r="H63" s="50">
        <v>0</v>
      </c>
      <c r="I63" s="15">
        <v>6132.8</v>
      </c>
      <c r="J63" s="15">
        <v>1.07</v>
      </c>
      <c r="K63" s="16">
        <v>0</v>
      </c>
    </row>
    <row r="64" spans="1:11" s="23" customFormat="1" ht="15" hidden="1" x14ac:dyDescent="0.2">
      <c r="A64" s="46" t="s">
        <v>75</v>
      </c>
      <c r="B64" s="47" t="s">
        <v>70</v>
      </c>
      <c r="C64" s="47"/>
      <c r="D64" s="48">
        <f t="shared" si="6"/>
        <v>0</v>
      </c>
      <c r="E64" s="49"/>
      <c r="F64" s="50"/>
      <c r="G64" s="49">
        <f t="shared" si="7"/>
        <v>0</v>
      </c>
      <c r="H64" s="50">
        <v>0</v>
      </c>
      <c r="I64" s="15">
        <v>6132.8</v>
      </c>
      <c r="J64" s="15">
        <v>1.07</v>
      </c>
      <c r="K64" s="16">
        <v>0</v>
      </c>
    </row>
    <row r="65" spans="1:11" s="23" customFormat="1" ht="15" hidden="1" x14ac:dyDescent="0.2">
      <c r="A65" s="46" t="s">
        <v>76</v>
      </c>
      <c r="B65" s="47" t="s">
        <v>54</v>
      </c>
      <c r="C65" s="47"/>
      <c r="D65" s="48">
        <f t="shared" si="6"/>
        <v>0</v>
      </c>
      <c r="E65" s="49"/>
      <c r="F65" s="50"/>
      <c r="G65" s="49">
        <f t="shared" si="7"/>
        <v>0</v>
      </c>
      <c r="H65" s="50">
        <v>0</v>
      </c>
      <c r="I65" s="15">
        <v>6132.8</v>
      </c>
      <c r="J65" s="15">
        <v>1.07</v>
      </c>
      <c r="K65" s="16">
        <v>0</v>
      </c>
    </row>
    <row r="66" spans="1:11" s="23" customFormat="1" ht="25.5" hidden="1" x14ac:dyDescent="0.2">
      <c r="A66" s="46" t="s">
        <v>77</v>
      </c>
      <c r="B66" s="47" t="s">
        <v>54</v>
      </c>
      <c r="C66" s="47"/>
      <c r="D66" s="48">
        <f t="shared" si="6"/>
        <v>0</v>
      </c>
      <c r="E66" s="49"/>
      <c r="F66" s="50"/>
      <c r="G66" s="49">
        <f t="shared" si="7"/>
        <v>0</v>
      </c>
      <c r="H66" s="50">
        <v>0</v>
      </c>
      <c r="I66" s="15">
        <v>6132.8</v>
      </c>
      <c r="J66" s="15">
        <v>1.07</v>
      </c>
      <c r="K66" s="16">
        <v>0</v>
      </c>
    </row>
    <row r="67" spans="1:11" s="92" customFormat="1" ht="15" hidden="1" x14ac:dyDescent="0.2">
      <c r="A67" s="85" t="s">
        <v>140</v>
      </c>
      <c r="B67" s="86" t="s">
        <v>54</v>
      </c>
      <c r="C67" s="86"/>
      <c r="D67" s="87"/>
      <c r="E67" s="88"/>
      <c r="F67" s="89"/>
      <c r="G67" s="88"/>
      <c r="H67" s="89"/>
      <c r="I67" s="90">
        <v>6132.8</v>
      </c>
      <c r="J67" s="90">
        <v>1.07</v>
      </c>
      <c r="K67" s="91">
        <v>3.2100000000000004E-2</v>
      </c>
    </row>
    <row r="68" spans="1:11" s="23" customFormat="1" ht="15" hidden="1" x14ac:dyDescent="0.2">
      <c r="A68" s="46" t="s">
        <v>78</v>
      </c>
      <c r="B68" s="47" t="s">
        <v>12</v>
      </c>
      <c r="C68" s="47"/>
      <c r="D68" s="48">
        <f t="shared" si="6"/>
        <v>0</v>
      </c>
      <c r="E68" s="49"/>
      <c r="F68" s="50"/>
      <c r="G68" s="49">
        <f t="shared" si="7"/>
        <v>0</v>
      </c>
      <c r="H68" s="50">
        <v>0</v>
      </c>
      <c r="I68" s="15">
        <v>6132.8</v>
      </c>
      <c r="J68" s="15">
        <v>1.07</v>
      </c>
      <c r="K68" s="16">
        <v>0</v>
      </c>
    </row>
    <row r="69" spans="1:11" s="23" customFormat="1" ht="15" hidden="1" x14ac:dyDescent="0.2">
      <c r="A69" s="46" t="s">
        <v>79</v>
      </c>
      <c r="B69" s="47" t="s">
        <v>12</v>
      </c>
      <c r="C69" s="52"/>
      <c r="D69" s="48">
        <f t="shared" si="6"/>
        <v>0</v>
      </c>
      <c r="E69" s="53"/>
      <c r="F69" s="50"/>
      <c r="G69" s="49">
        <f t="shared" si="7"/>
        <v>0</v>
      </c>
      <c r="H69" s="50">
        <v>0</v>
      </c>
      <c r="I69" s="15">
        <v>6132.8</v>
      </c>
      <c r="J69" s="15">
        <v>1.07</v>
      </c>
      <c r="K69" s="16">
        <v>0</v>
      </c>
    </row>
    <row r="70" spans="1:11" s="23" customFormat="1" ht="15" hidden="1" x14ac:dyDescent="0.2">
      <c r="A70" s="46"/>
      <c r="B70" s="47"/>
      <c r="C70" s="47"/>
      <c r="D70" s="48"/>
      <c r="E70" s="49"/>
      <c r="F70" s="50"/>
      <c r="G70" s="49"/>
      <c r="H70" s="50"/>
      <c r="I70" s="15">
        <v>6132.8</v>
      </c>
      <c r="J70" s="15"/>
      <c r="K70" s="16"/>
    </row>
    <row r="71" spans="1:11" s="23" customFormat="1" ht="30" hidden="1" x14ac:dyDescent="0.2">
      <c r="A71" s="38" t="s">
        <v>80</v>
      </c>
      <c r="B71" s="47"/>
      <c r="C71" s="47"/>
      <c r="D71" s="29">
        <f>D72+D73+D74+D75</f>
        <v>0</v>
      </c>
      <c r="E71" s="49"/>
      <c r="F71" s="50"/>
      <c r="G71" s="29">
        <f>D71/I71</f>
        <v>0</v>
      </c>
      <c r="H71" s="30">
        <f>G71/12</f>
        <v>0</v>
      </c>
      <c r="I71" s="15">
        <v>6132.8</v>
      </c>
      <c r="J71" s="15">
        <v>1.07</v>
      </c>
      <c r="K71" s="16">
        <v>4.5510251563022262E-2</v>
      </c>
    </row>
    <row r="72" spans="1:11" s="23" customFormat="1" ht="15" hidden="1" x14ac:dyDescent="0.2">
      <c r="A72" s="46"/>
      <c r="B72" s="47"/>
      <c r="C72" s="47"/>
      <c r="D72" s="48"/>
      <c r="E72" s="49"/>
      <c r="F72" s="50"/>
      <c r="G72" s="49"/>
      <c r="H72" s="50"/>
      <c r="I72" s="15">
        <v>6132.8</v>
      </c>
      <c r="J72" s="15"/>
      <c r="K72" s="16"/>
    </row>
    <row r="73" spans="1:11" s="92" customFormat="1" ht="15" hidden="1" x14ac:dyDescent="0.2">
      <c r="A73" s="85" t="s">
        <v>142</v>
      </c>
      <c r="B73" s="86" t="s">
        <v>54</v>
      </c>
      <c r="C73" s="86"/>
      <c r="D73" s="87"/>
      <c r="E73" s="88"/>
      <c r="F73" s="89"/>
      <c r="G73" s="88"/>
      <c r="H73" s="89"/>
      <c r="I73" s="90">
        <v>6132.8</v>
      </c>
      <c r="J73" s="90">
        <v>1.07</v>
      </c>
      <c r="K73" s="91">
        <v>3.2100000000000004E-2</v>
      </c>
    </row>
    <row r="74" spans="1:11" s="92" customFormat="1" ht="15" hidden="1" x14ac:dyDescent="0.2">
      <c r="A74" s="85" t="s">
        <v>81</v>
      </c>
      <c r="B74" s="86" t="s">
        <v>12</v>
      </c>
      <c r="C74" s="86"/>
      <c r="D74" s="87">
        <f>G74*I74</f>
        <v>0</v>
      </c>
      <c r="E74" s="88"/>
      <c r="F74" s="89"/>
      <c r="G74" s="88">
        <f>H74*12</f>
        <v>0</v>
      </c>
      <c r="H74" s="89">
        <v>0</v>
      </c>
      <c r="I74" s="90">
        <v>6132.8</v>
      </c>
      <c r="J74" s="90">
        <v>1.07</v>
      </c>
      <c r="K74" s="91">
        <v>0</v>
      </c>
    </row>
    <row r="75" spans="1:11" s="92" customFormat="1" ht="25.5" hidden="1" x14ac:dyDescent="0.2">
      <c r="A75" s="85" t="s">
        <v>82</v>
      </c>
      <c r="B75" s="86" t="s">
        <v>27</v>
      </c>
      <c r="C75" s="86"/>
      <c r="D75" s="93"/>
      <c r="E75" s="88"/>
      <c r="F75" s="89"/>
      <c r="G75" s="94"/>
      <c r="H75" s="115"/>
      <c r="I75" s="90">
        <v>6132.8</v>
      </c>
      <c r="J75" s="90"/>
      <c r="K75" s="91"/>
    </row>
    <row r="76" spans="1:11" s="23" customFormat="1" ht="15" x14ac:dyDescent="0.2">
      <c r="A76" s="38" t="s">
        <v>83</v>
      </c>
      <c r="B76" s="47"/>
      <c r="C76" s="47"/>
      <c r="D76" s="29">
        <f>SUM(D77:D84)</f>
        <v>17466</v>
      </c>
      <c r="E76" s="49"/>
      <c r="F76" s="50"/>
      <c r="G76" s="29">
        <f>D76/I76</f>
        <v>2.8479650404382988</v>
      </c>
      <c r="H76" s="30">
        <f>G76/12</f>
        <v>0.23733042003652491</v>
      </c>
      <c r="I76" s="15">
        <v>6132.8</v>
      </c>
      <c r="J76" s="15">
        <v>1.07</v>
      </c>
      <c r="K76" s="16">
        <v>0.25680000000000008</v>
      </c>
    </row>
    <row r="77" spans="1:11" s="23" customFormat="1" ht="15" x14ac:dyDescent="0.2">
      <c r="A77" s="46" t="s">
        <v>84</v>
      </c>
      <c r="B77" s="47" t="s">
        <v>12</v>
      </c>
      <c r="C77" s="47"/>
      <c r="D77" s="48">
        <v>1036.08</v>
      </c>
      <c r="E77" s="49"/>
      <c r="F77" s="50"/>
      <c r="G77" s="49"/>
      <c r="H77" s="50"/>
      <c r="I77" s="15">
        <v>6132.8</v>
      </c>
      <c r="J77" s="15">
        <v>1.07</v>
      </c>
      <c r="K77" s="16">
        <v>1.0700000000000001E-2</v>
      </c>
    </row>
    <row r="78" spans="1:11" s="23" customFormat="1" ht="15" x14ac:dyDescent="0.2">
      <c r="A78" s="46" t="s">
        <v>85</v>
      </c>
      <c r="B78" s="47" t="s">
        <v>54</v>
      </c>
      <c r="C78" s="47"/>
      <c r="D78" s="48">
        <v>11741.58</v>
      </c>
      <c r="E78" s="49"/>
      <c r="F78" s="50"/>
      <c r="G78" s="49"/>
      <c r="H78" s="50"/>
      <c r="I78" s="15">
        <v>6132.8</v>
      </c>
      <c r="J78" s="15">
        <v>1.07</v>
      </c>
      <c r="K78" s="16">
        <v>0.14980000000000002</v>
      </c>
    </row>
    <row r="79" spans="1:11" s="23" customFormat="1" ht="15" x14ac:dyDescent="0.2">
      <c r="A79" s="46" t="s">
        <v>86</v>
      </c>
      <c r="B79" s="47" t="s">
        <v>54</v>
      </c>
      <c r="C79" s="47"/>
      <c r="D79" s="48">
        <v>777.03</v>
      </c>
      <c r="E79" s="49"/>
      <c r="F79" s="50"/>
      <c r="G79" s="49"/>
      <c r="H79" s="50"/>
      <c r="I79" s="15">
        <v>6132.8</v>
      </c>
      <c r="J79" s="15">
        <v>1.07</v>
      </c>
      <c r="K79" s="16">
        <v>1.0700000000000001E-2</v>
      </c>
    </row>
    <row r="80" spans="1:11" s="23" customFormat="1" ht="27.75" hidden="1" customHeight="1" x14ac:dyDescent="0.2">
      <c r="A80" s="46" t="s">
        <v>87</v>
      </c>
      <c r="B80" s="47" t="s">
        <v>27</v>
      </c>
      <c r="C80" s="47"/>
      <c r="D80" s="48">
        <f>G80*I80</f>
        <v>0</v>
      </c>
      <c r="E80" s="49"/>
      <c r="F80" s="50"/>
      <c r="G80" s="49"/>
      <c r="H80" s="50"/>
      <c r="I80" s="15">
        <v>6132.8</v>
      </c>
      <c r="J80" s="15">
        <v>1.07</v>
      </c>
      <c r="K80" s="16">
        <v>3.2100000000000004E-2</v>
      </c>
    </row>
    <row r="81" spans="1:11" s="23" customFormat="1" ht="25.5" hidden="1" x14ac:dyDescent="0.2">
      <c r="A81" s="46" t="s">
        <v>88</v>
      </c>
      <c r="B81" s="47" t="s">
        <v>27</v>
      </c>
      <c r="C81" s="47"/>
      <c r="D81" s="48"/>
      <c r="E81" s="49"/>
      <c r="F81" s="50"/>
      <c r="G81" s="49"/>
      <c r="H81" s="50"/>
      <c r="I81" s="15">
        <v>6132.8</v>
      </c>
      <c r="J81" s="15">
        <v>1.07</v>
      </c>
      <c r="K81" s="16">
        <v>0</v>
      </c>
    </row>
    <row r="82" spans="1:11" s="23" customFormat="1" ht="25.5" hidden="1" x14ac:dyDescent="0.2">
      <c r="A82" s="46" t="s">
        <v>89</v>
      </c>
      <c r="B82" s="47" t="s">
        <v>27</v>
      </c>
      <c r="C82" s="47"/>
      <c r="D82" s="48">
        <f>G82*I82</f>
        <v>0</v>
      </c>
      <c r="E82" s="49"/>
      <c r="F82" s="50"/>
      <c r="G82" s="49"/>
      <c r="H82" s="50"/>
      <c r="I82" s="15">
        <v>6132.8</v>
      </c>
      <c r="J82" s="15">
        <v>1.07</v>
      </c>
      <c r="K82" s="16">
        <v>0</v>
      </c>
    </row>
    <row r="83" spans="1:11" s="23" customFormat="1" ht="25.5" hidden="1" x14ac:dyDescent="0.2">
      <c r="A83" s="46" t="s">
        <v>90</v>
      </c>
      <c r="B83" s="47" t="s">
        <v>27</v>
      </c>
      <c r="C83" s="47"/>
      <c r="D83" s="48">
        <f>G83*I83</f>
        <v>0</v>
      </c>
      <c r="E83" s="49"/>
      <c r="F83" s="50"/>
      <c r="G83" s="49"/>
      <c r="H83" s="50"/>
      <c r="I83" s="15">
        <v>6132.8</v>
      </c>
      <c r="J83" s="15">
        <v>1.07</v>
      </c>
      <c r="K83" s="16">
        <v>0</v>
      </c>
    </row>
    <row r="84" spans="1:11" s="23" customFormat="1" ht="25.5" x14ac:dyDescent="0.2">
      <c r="A84" s="46" t="s">
        <v>91</v>
      </c>
      <c r="B84" s="47" t="s">
        <v>27</v>
      </c>
      <c r="C84" s="47"/>
      <c r="D84" s="48">
        <v>3911.31</v>
      </c>
      <c r="E84" s="49"/>
      <c r="F84" s="50"/>
      <c r="G84" s="49"/>
      <c r="H84" s="50"/>
      <c r="I84" s="15">
        <v>6132.8</v>
      </c>
      <c r="J84" s="15">
        <v>1.07</v>
      </c>
      <c r="K84" s="16">
        <v>5.3500000000000006E-2</v>
      </c>
    </row>
    <row r="85" spans="1:11" s="23" customFormat="1" ht="15" x14ac:dyDescent="0.2">
      <c r="A85" s="38" t="s">
        <v>92</v>
      </c>
      <c r="B85" s="47"/>
      <c r="C85" s="47"/>
      <c r="D85" s="29">
        <f>D86+D87</f>
        <v>1681.99</v>
      </c>
      <c r="E85" s="29">
        <f>E86+E87</f>
        <v>0</v>
      </c>
      <c r="F85" s="29">
        <f>F86+F87</f>
        <v>0</v>
      </c>
      <c r="G85" s="29">
        <f>D85/I85</f>
        <v>0.27426134881294023</v>
      </c>
      <c r="H85" s="30">
        <f>G85/12</f>
        <v>2.2855112401078351E-2</v>
      </c>
      <c r="I85" s="15">
        <v>6132.8</v>
      </c>
      <c r="J85" s="15">
        <v>1.07</v>
      </c>
      <c r="K85" s="16">
        <v>9.6299999999999997E-2</v>
      </c>
    </row>
    <row r="86" spans="1:11" s="23" customFormat="1" ht="15" x14ac:dyDescent="0.2">
      <c r="A86" s="46" t="s">
        <v>93</v>
      </c>
      <c r="B86" s="47" t="s">
        <v>54</v>
      </c>
      <c r="C86" s="47"/>
      <c r="D86" s="48">
        <v>932.26</v>
      </c>
      <c r="E86" s="49"/>
      <c r="F86" s="50"/>
      <c r="G86" s="49"/>
      <c r="H86" s="50"/>
      <c r="I86" s="15">
        <v>6132.8</v>
      </c>
      <c r="J86" s="15">
        <v>1.07</v>
      </c>
      <c r="K86" s="16">
        <v>1.0700000000000001E-2</v>
      </c>
    </row>
    <row r="87" spans="1:11" s="23" customFormat="1" ht="15" x14ac:dyDescent="0.2">
      <c r="A87" s="46" t="s">
        <v>94</v>
      </c>
      <c r="B87" s="47" t="s">
        <v>54</v>
      </c>
      <c r="C87" s="47"/>
      <c r="D87" s="48">
        <v>749.73</v>
      </c>
      <c r="E87" s="49"/>
      <c r="F87" s="50"/>
      <c r="G87" s="49"/>
      <c r="H87" s="50"/>
      <c r="I87" s="15">
        <v>6132.8</v>
      </c>
      <c r="J87" s="15">
        <v>1.07</v>
      </c>
      <c r="K87" s="16">
        <v>1.0700000000000001E-2</v>
      </c>
    </row>
    <row r="88" spans="1:11" s="15" customFormat="1" ht="15" x14ac:dyDescent="0.2">
      <c r="A88" s="38" t="s">
        <v>95</v>
      </c>
      <c r="B88" s="26"/>
      <c r="C88" s="27"/>
      <c r="D88" s="29">
        <f>D89+D90</f>
        <v>45429.19</v>
      </c>
      <c r="E88" s="29"/>
      <c r="F88" s="39"/>
      <c r="G88" s="29">
        <f>D88/I88</f>
        <v>7.4075772893295069</v>
      </c>
      <c r="H88" s="30">
        <f>G88/12</f>
        <v>0.61729810744412561</v>
      </c>
      <c r="I88" s="15">
        <v>6132.8</v>
      </c>
      <c r="J88" s="15">
        <v>1.07</v>
      </c>
      <c r="K88" s="16">
        <v>0.58850000000000013</v>
      </c>
    </row>
    <row r="89" spans="1:11" s="23" customFormat="1" ht="25.5" x14ac:dyDescent="0.2">
      <c r="A89" s="46" t="s">
        <v>96</v>
      </c>
      <c r="B89" s="54" t="s">
        <v>27</v>
      </c>
      <c r="C89" s="47"/>
      <c r="D89" s="48">
        <v>1381.39</v>
      </c>
      <c r="E89" s="49"/>
      <c r="F89" s="50"/>
      <c r="G89" s="49"/>
      <c r="H89" s="50"/>
      <c r="I89" s="15">
        <v>6132.8</v>
      </c>
      <c r="J89" s="15">
        <v>1.07</v>
      </c>
      <c r="K89" s="16">
        <v>2.1400000000000002E-2</v>
      </c>
    </row>
    <row r="90" spans="1:11" s="23" customFormat="1" ht="25.5" x14ac:dyDescent="0.2">
      <c r="A90" s="46" t="s">
        <v>97</v>
      </c>
      <c r="B90" s="47" t="s">
        <v>27</v>
      </c>
      <c r="C90" s="47">
        <f>F90*12</f>
        <v>0</v>
      </c>
      <c r="D90" s="48">
        <v>44047.8</v>
      </c>
      <c r="E90" s="49">
        <f>H90*12</f>
        <v>0</v>
      </c>
      <c r="F90" s="50"/>
      <c r="G90" s="49"/>
      <c r="H90" s="50"/>
      <c r="I90" s="15">
        <v>6132.8</v>
      </c>
      <c r="J90" s="15">
        <v>1.07</v>
      </c>
      <c r="K90" s="16">
        <v>0.56710000000000005</v>
      </c>
    </row>
    <row r="91" spans="1:11" s="15" customFormat="1" ht="15" x14ac:dyDescent="0.2">
      <c r="A91" s="38" t="s">
        <v>98</v>
      </c>
      <c r="B91" s="26"/>
      <c r="C91" s="27"/>
      <c r="D91" s="29">
        <f>D92+D93+D94</f>
        <v>7692.7099999999991</v>
      </c>
      <c r="E91" s="29"/>
      <c r="F91" s="39"/>
      <c r="G91" s="29">
        <f>D91/I91</f>
        <v>1.2543552700234801</v>
      </c>
      <c r="H91" s="30">
        <f>G91/12</f>
        <v>0.10452960583529002</v>
      </c>
      <c r="I91" s="15">
        <v>6132.8</v>
      </c>
      <c r="J91" s="15">
        <v>1.07</v>
      </c>
      <c r="K91" s="16">
        <v>0.20330000000000001</v>
      </c>
    </row>
    <row r="92" spans="1:11" s="23" customFormat="1" ht="15" x14ac:dyDescent="0.2">
      <c r="A92" s="46" t="s">
        <v>99</v>
      </c>
      <c r="B92" s="47" t="s">
        <v>66</v>
      </c>
      <c r="C92" s="47"/>
      <c r="D92" s="48">
        <v>3108.06</v>
      </c>
      <c r="E92" s="49"/>
      <c r="F92" s="50"/>
      <c r="G92" s="49"/>
      <c r="H92" s="50"/>
      <c r="I92" s="15">
        <v>6132.8</v>
      </c>
      <c r="J92" s="15">
        <v>1.07</v>
      </c>
      <c r="K92" s="16">
        <v>0.14980000000000002</v>
      </c>
    </row>
    <row r="93" spans="1:11" s="23" customFormat="1" ht="15.75" thickBot="1" x14ac:dyDescent="0.25">
      <c r="A93" s="46" t="s">
        <v>100</v>
      </c>
      <c r="B93" s="47" t="s">
        <v>66</v>
      </c>
      <c r="C93" s="47"/>
      <c r="D93" s="48">
        <v>4584.6499999999996</v>
      </c>
      <c r="E93" s="49"/>
      <c r="F93" s="50"/>
      <c r="G93" s="49"/>
      <c r="H93" s="50"/>
      <c r="I93" s="15">
        <v>6132.8</v>
      </c>
      <c r="J93" s="15">
        <v>1.07</v>
      </c>
      <c r="K93" s="16">
        <v>5.3500000000000006E-2</v>
      </c>
    </row>
    <row r="94" spans="1:11" s="23" customFormat="1" ht="25.5" hidden="1" customHeight="1" x14ac:dyDescent="0.2">
      <c r="A94" s="46" t="s">
        <v>101</v>
      </c>
      <c r="B94" s="47" t="s">
        <v>54</v>
      </c>
      <c r="C94" s="47"/>
      <c r="D94" s="48">
        <f>G94*I94</f>
        <v>0</v>
      </c>
      <c r="E94" s="49"/>
      <c r="F94" s="50"/>
      <c r="G94" s="49">
        <f>H94*12</f>
        <v>0</v>
      </c>
      <c r="H94" s="50">
        <v>0</v>
      </c>
      <c r="I94" s="15">
        <v>6132.8</v>
      </c>
      <c r="J94" s="15">
        <v>1.07</v>
      </c>
      <c r="K94" s="16">
        <v>0</v>
      </c>
    </row>
    <row r="95" spans="1:11" s="90" customFormat="1" ht="38.25" hidden="1" thickBot="1" x14ac:dyDescent="0.25">
      <c r="A95" s="112" t="s">
        <v>102</v>
      </c>
      <c r="B95" s="95" t="s">
        <v>27</v>
      </c>
      <c r="C95" s="95"/>
      <c r="D95" s="96">
        <v>0</v>
      </c>
      <c r="E95" s="96"/>
      <c r="F95" s="97"/>
      <c r="G95" s="96">
        <f>D95/I95</f>
        <v>0</v>
      </c>
      <c r="H95" s="97">
        <f>G95/12</f>
        <v>0</v>
      </c>
      <c r="I95" s="90">
        <v>6132.8</v>
      </c>
      <c r="K95" s="91"/>
    </row>
    <row r="96" spans="1:11" s="15" customFormat="1" ht="30.75" thickBot="1" x14ac:dyDescent="0.25">
      <c r="A96" s="58" t="s">
        <v>103</v>
      </c>
      <c r="B96" s="13" t="s">
        <v>27</v>
      </c>
      <c r="C96" s="13">
        <f>F96*12</f>
        <v>0</v>
      </c>
      <c r="D96" s="76">
        <v>23549.95</v>
      </c>
      <c r="E96" s="76">
        <f>H96*12</f>
        <v>3.8399996738846855</v>
      </c>
      <c r="F96" s="76"/>
      <c r="G96" s="76">
        <f>D96/I96</f>
        <v>3.8399996738846855</v>
      </c>
      <c r="H96" s="101">
        <f>G96/12</f>
        <v>0.31999997282372378</v>
      </c>
      <c r="I96" s="15">
        <v>6132.8</v>
      </c>
      <c r="J96" s="15">
        <v>1.07</v>
      </c>
      <c r="K96" s="16">
        <v>0.29960000000000003</v>
      </c>
    </row>
    <row r="97" spans="1:11" s="15" customFormat="1" ht="19.5" hidden="1" thickBot="1" x14ac:dyDescent="0.25">
      <c r="A97" s="113" t="s">
        <v>104</v>
      </c>
      <c r="B97" s="114"/>
      <c r="C97" s="114">
        <f>F97*12</f>
        <v>0</v>
      </c>
      <c r="D97" s="29"/>
      <c r="E97" s="29"/>
      <c r="F97" s="29"/>
      <c r="G97" s="29"/>
      <c r="H97" s="30"/>
      <c r="I97" s="15">
        <v>6132.8</v>
      </c>
      <c r="K97" s="16"/>
    </row>
    <row r="98" spans="1:11" s="23" customFormat="1" ht="15.75" hidden="1" thickBot="1" x14ac:dyDescent="0.25">
      <c r="A98" s="46" t="s">
        <v>105</v>
      </c>
      <c r="B98" s="47"/>
      <c r="C98" s="47"/>
      <c r="D98" s="49"/>
      <c r="E98" s="49"/>
      <c r="F98" s="49"/>
      <c r="G98" s="49"/>
      <c r="H98" s="50"/>
      <c r="I98" s="15">
        <v>6132.8</v>
      </c>
      <c r="K98" s="24"/>
    </row>
    <row r="99" spans="1:11" s="23" customFormat="1" ht="15.75" hidden="1" thickBot="1" x14ac:dyDescent="0.25">
      <c r="A99" s="46" t="s">
        <v>106</v>
      </c>
      <c r="B99" s="47"/>
      <c r="C99" s="47"/>
      <c r="D99" s="49"/>
      <c r="E99" s="49"/>
      <c r="F99" s="49"/>
      <c r="G99" s="49"/>
      <c r="H99" s="50"/>
      <c r="I99" s="15">
        <v>6132.8</v>
      </c>
      <c r="K99" s="24"/>
    </row>
    <row r="100" spans="1:11" s="23" customFormat="1" ht="15.75" hidden="1" thickBot="1" x14ac:dyDescent="0.25">
      <c r="A100" s="46" t="s">
        <v>107</v>
      </c>
      <c r="B100" s="47"/>
      <c r="C100" s="47"/>
      <c r="D100" s="49"/>
      <c r="E100" s="49"/>
      <c r="F100" s="49"/>
      <c r="G100" s="49"/>
      <c r="H100" s="50"/>
      <c r="I100" s="15">
        <v>6132.8</v>
      </c>
      <c r="K100" s="24"/>
    </row>
    <row r="101" spans="1:11" s="23" customFormat="1" ht="15.75" hidden="1" thickBot="1" x14ac:dyDescent="0.25">
      <c r="A101" s="108" t="s">
        <v>108</v>
      </c>
      <c r="B101" s="109"/>
      <c r="C101" s="109"/>
      <c r="D101" s="110"/>
      <c r="E101" s="110"/>
      <c r="F101" s="110"/>
      <c r="G101" s="110"/>
      <c r="H101" s="116"/>
      <c r="I101" s="15">
        <v>6132.8</v>
      </c>
      <c r="K101" s="24"/>
    </row>
    <row r="102" spans="1:11" s="23" customFormat="1" ht="19.5" thickBot="1" x14ac:dyDescent="0.25">
      <c r="A102" s="55" t="s">
        <v>109</v>
      </c>
      <c r="B102" s="56" t="s">
        <v>20</v>
      </c>
      <c r="C102" s="111"/>
      <c r="D102" s="76">
        <v>103766.98</v>
      </c>
      <c r="E102" s="76"/>
      <c r="F102" s="76"/>
      <c r="G102" s="76">
        <f>D102/I102</f>
        <v>16.920000652230627</v>
      </c>
      <c r="H102" s="101">
        <f>G102/12</f>
        <v>1.4100000543525522</v>
      </c>
      <c r="I102" s="15">
        <v>6132.8</v>
      </c>
      <c r="K102" s="24"/>
    </row>
    <row r="103" spans="1:11" s="15" customFormat="1" ht="15.75" thickBot="1" x14ac:dyDescent="0.35">
      <c r="A103" s="57" t="s">
        <v>110</v>
      </c>
      <c r="B103" s="13"/>
      <c r="C103" s="13">
        <f>F103*12</f>
        <v>0</v>
      </c>
      <c r="D103" s="107">
        <f>D14+D19+D28+D29+D30+D31+D32+D33+D34+D35+D36+D39+D40+D41+D42+D43+D58+D71+D76+D85+D88+D91+D95+D96+D102</f>
        <v>1235412.7099999997</v>
      </c>
      <c r="E103" s="107">
        <f t="shared" ref="E103:H103" si="8">E14+E19+E28+E29+E30+E31+E32+E33+E34+E35+E36+E39+E40+E41+E42+E43+E58+E71+E76+E85+E88+E91+E95+E96+E102</f>
        <v>157.32285905296109</v>
      </c>
      <c r="F103" s="107">
        <f t="shared" si="8"/>
        <v>0</v>
      </c>
      <c r="G103" s="107">
        <f>G14+G19+G28+G29+G30+G31+G32+G33+G34+G35+G36+G39+G40+G41+G42+G43+G58+G71+G76+G85+G88+G91+G95+G96+G102</f>
        <v>201.44350215236102</v>
      </c>
      <c r="H103" s="107">
        <f t="shared" si="8"/>
        <v>16.78695851269676</v>
      </c>
      <c r="I103" s="15">
        <v>6132.8</v>
      </c>
      <c r="K103" s="16"/>
    </row>
    <row r="104" spans="1:11" s="63" customFormat="1" ht="20.25" hidden="1" thickBot="1" x14ac:dyDescent="0.25">
      <c r="A104" s="58" t="s">
        <v>111</v>
      </c>
      <c r="B104" s="59" t="s">
        <v>20</v>
      </c>
      <c r="C104" s="59" t="s">
        <v>112</v>
      </c>
      <c r="D104" s="60"/>
      <c r="E104" s="61" t="s">
        <v>112</v>
      </c>
      <c r="F104" s="62"/>
      <c r="G104" s="61" t="s">
        <v>112</v>
      </c>
      <c r="H104" s="62"/>
      <c r="K104" s="64"/>
    </row>
    <row r="105" spans="1:11" s="66" customFormat="1" x14ac:dyDescent="0.2">
      <c r="A105" s="65"/>
      <c r="D105" s="67"/>
      <c r="E105" s="67"/>
      <c r="F105" s="67"/>
      <c r="G105" s="67"/>
      <c r="H105" s="67"/>
      <c r="K105" s="68"/>
    </row>
    <row r="106" spans="1:11" s="73" customFormat="1" ht="18.75" x14ac:dyDescent="0.4">
      <c r="A106" s="69"/>
      <c r="B106" s="70"/>
      <c r="C106" s="71"/>
      <c r="D106" s="72"/>
      <c r="E106" s="72"/>
      <c r="F106" s="72"/>
      <c r="G106" s="72"/>
      <c r="H106" s="72"/>
      <c r="K106" s="74"/>
    </row>
    <row r="107" spans="1:11" s="73" customFormat="1" ht="18.75" hidden="1" x14ac:dyDescent="0.4">
      <c r="A107" s="69"/>
      <c r="B107" s="70"/>
      <c r="C107" s="71"/>
      <c r="D107" s="72"/>
      <c r="E107" s="72"/>
      <c r="F107" s="72"/>
      <c r="G107" s="72"/>
      <c r="H107" s="72"/>
      <c r="K107" s="74"/>
    </row>
    <row r="108" spans="1:11" s="73" customFormat="1" ht="18.75" hidden="1" x14ac:dyDescent="0.4">
      <c r="A108" s="69"/>
      <c r="B108" s="70"/>
      <c r="C108" s="71"/>
      <c r="D108" s="72"/>
      <c r="E108" s="72"/>
      <c r="F108" s="72"/>
      <c r="G108" s="72"/>
      <c r="H108" s="72"/>
      <c r="K108" s="74"/>
    </row>
    <row r="109" spans="1:11" s="73" customFormat="1" ht="19.5" thickBot="1" x14ac:dyDescent="0.45">
      <c r="A109" s="69"/>
      <c r="B109" s="70"/>
      <c r="C109" s="71"/>
      <c r="D109" s="72"/>
      <c r="E109" s="72"/>
      <c r="F109" s="72"/>
      <c r="G109" s="72"/>
      <c r="H109" s="72"/>
      <c r="K109" s="74"/>
    </row>
    <row r="110" spans="1:11" s="15" customFormat="1" ht="30.75" thickBot="1" x14ac:dyDescent="0.25">
      <c r="A110" s="75" t="s">
        <v>113</v>
      </c>
      <c r="B110" s="13"/>
      <c r="C110" s="13">
        <f>F110*12</f>
        <v>0</v>
      </c>
      <c r="D110" s="76">
        <f>D111+D112+D113+D114+D115+D116+D117+D118+D119+D120+D121+D122+D123+D124+D125+D126+D127+D128+D129+D130+D131+D132+D133</f>
        <v>390105.22</v>
      </c>
      <c r="E110" s="76">
        <f>E111+E112+E113+E114+E115+E116+E117+E118+E119+E120+E121+E122+E123+E124+E125+E126+E127+E128+E129+E130+E131+E132+E133</f>
        <v>0</v>
      </c>
      <c r="F110" s="76">
        <f>F111+F112+F113+F114+F115+F116+F117+F118+F119+F120+F121+F122+F123+F124+F125+F126+F127+F128+F129+F130+F131+F132+F133</f>
        <v>0</v>
      </c>
      <c r="G110" s="76">
        <f>G111+G112+G113+G114+G115+G116+G117+G118+G119+G120+G121+G122+G123+G124+G125+G126+G127+G128+G129+G130+G131+G132+G133</f>
        <v>63.609643229846064</v>
      </c>
      <c r="H110" s="101">
        <f>H111+H112+H113+H114+H115+H116+H117+H118+H119+H120+H121+H122+H123+H124+H125+H126+H127+H128+H129+H130+H131+H132+H133</f>
        <v>5.3008036024871723</v>
      </c>
      <c r="I110" s="15">
        <v>6132.8</v>
      </c>
      <c r="K110" s="16"/>
    </row>
    <row r="111" spans="1:11" s="23" customFormat="1" ht="15.75" thickBot="1" x14ac:dyDescent="0.25">
      <c r="A111" s="102" t="s">
        <v>146</v>
      </c>
      <c r="B111" s="103"/>
      <c r="C111" s="103"/>
      <c r="D111" s="104">
        <v>390105.22</v>
      </c>
      <c r="E111" s="105"/>
      <c r="F111" s="106"/>
      <c r="G111" s="105">
        <f>D111/I111</f>
        <v>63.609643229846064</v>
      </c>
      <c r="H111" s="106">
        <f>G111/12</f>
        <v>5.3008036024871723</v>
      </c>
      <c r="I111" s="15">
        <v>6132.8</v>
      </c>
      <c r="J111" s="15"/>
      <c r="K111" s="16"/>
    </row>
    <row r="112" spans="1:11" s="23" customFormat="1" ht="15" hidden="1" x14ac:dyDescent="0.2">
      <c r="A112" s="98" t="s">
        <v>114</v>
      </c>
      <c r="B112" s="52"/>
      <c r="C112" s="52"/>
      <c r="D112" s="99"/>
      <c r="E112" s="53"/>
      <c r="F112" s="100"/>
      <c r="G112" s="53"/>
      <c r="H112" s="53"/>
      <c r="I112" s="15"/>
      <c r="J112" s="15"/>
      <c r="K112" s="16"/>
    </row>
    <row r="113" spans="1:11" s="23" customFormat="1" ht="15" hidden="1" x14ac:dyDescent="0.2">
      <c r="A113" s="46" t="s">
        <v>115</v>
      </c>
      <c r="B113" s="47"/>
      <c r="C113" s="47"/>
      <c r="D113" s="48"/>
      <c r="E113" s="49"/>
      <c r="F113" s="50"/>
      <c r="G113" s="49"/>
      <c r="H113" s="49"/>
      <c r="I113" s="15"/>
      <c r="J113" s="15"/>
      <c r="K113" s="16"/>
    </row>
    <row r="114" spans="1:11" s="23" customFormat="1" ht="15" hidden="1" x14ac:dyDescent="0.2">
      <c r="A114" s="46" t="s">
        <v>116</v>
      </c>
      <c r="B114" s="47"/>
      <c r="C114" s="47"/>
      <c r="D114" s="48"/>
      <c r="E114" s="49"/>
      <c r="F114" s="50"/>
      <c r="G114" s="49"/>
      <c r="H114" s="49"/>
      <c r="I114" s="15"/>
      <c r="J114" s="15"/>
      <c r="K114" s="16"/>
    </row>
    <row r="115" spans="1:11" s="23" customFormat="1" ht="15" hidden="1" x14ac:dyDescent="0.2">
      <c r="A115" s="46" t="s">
        <v>117</v>
      </c>
      <c r="B115" s="47"/>
      <c r="C115" s="47"/>
      <c r="D115" s="48"/>
      <c r="E115" s="49"/>
      <c r="F115" s="50"/>
      <c r="G115" s="49"/>
      <c r="H115" s="49"/>
      <c r="I115" s="15"/>
      <c r="J115" s="15"/>
      <c r="K115" s="16"/>
    </row>
    <row r="116" spans="1:11" s="23" customFormat="1" ht="15" hidden="1" x14ac:dyDescent="0.2">
      <c r="A116" s="46" t="s">
        <v>118</v>
      </c>
      <c r="B116" s="47"/>
      <c r="C116" s="47"/>
      <c r="D116" s="48"/>
      <c r="E116" s="49"/>
      <c r="F116" s="50"/>
      <c r="G116" s="49"/>
      <c r="H116" s="49"/>
      <c r="I116" s="15"/>
      <c r="J116" s="15"/>
      <c r="K116" s="16"/>
    </row>
    <row r="117" spans="1:11" s="23" customFormat="1" ht="15" hidden="1" x14ac:dyDescent="0.2">
      <c r="A117" s="46" t="s">
        <v>119</v>
      </c>
      <c r="B117" s="47"/>
      <c r="C117" s="47"/>
      <c r="D117" s="48"/>
      <c r="E117" s="49"/>
      <c r="F117" s="50"/>
      <c r="G117" s="49"/>
      <c r="H117" s="49"/>
      <c r="I117" s="15"/>
      <c r="J117" s="15"/>
      <c r="K117" s="16"/>
    </row>
    <row r="118" spans="1:11" s="23" customFormat="1" ht="25.5" hidden="1" x14ac:dyDescent="0.2">
      <c r="A118" s="46" t="s">
        <v>120</v>
      </c>
      <c r="B118" s="47"/>
      <c r="C118" s="47"/>
      <c r="D118" s="48"/>
      <c r="E118" s="49"/>
      <c r="F118" s="50"/>
      <c r="G118" s="49"/>
      <c r="H118" s="49"/>
      <c r="I118" s="15"/>
      <c r="J118" s="15"/>
      <c r="K118" s="16"/>
    </row>
    <row r="119" spans="1:11" s="23" customFormat="1" ht="15" hidden="1" x14ac:dyDescent="0.2">
      <c r="A119" s="46" t="s">
        <v>121</v>
      </c>
      <c r="B119" s="47"/>
      <c r="C119" s="47"/>
      <c r="D119" s="48"/>
      <c r="E119" s="49"/>
      <c r="F119" s="50"/>
      <c r="G119" s="49"/>
      <c r="H119" s="49"/>
      <c r="I119" s="15"/>
      <c r="J119" s="15"/>
      <c r="K119" s="16"/>
    </row>
    <row r="120" spans="1:11" s="23" customFormat="1" ht="15" hidden="1" x14ac:dyDescent="0.2">
      <c r="A120" s="46" t="s">
        <v>122</v>
      </c>
      <c r="B120" s="47"/>
      <c r="C120" s="47"/>
      <c r="D120" s="48"/>
      <c r="E120" s="49"/>
      <c r="F120" s="50"/>
      <c r="G120" s="49"/>
      <c r="H120" s="49"/>
      <c r="I120" s="15"/>
      <c r="J120" s="15"/>
      <c r="K120" s="16"/>
    </row>
    <row r="121" spans="1:11" s="23" customFormat="1" ht="15" hidden="1" x14ac:dyDescent="0.2">
      <c r="A121" s="46" t="s">
        <v>123</v>
      </c>
      <c r="B121" s="47"/>
      <c r="C121" s="47"/>
      <c r="D121" s="48"/>
      <c r="E121" s="49"/>
      <c r="F121" s="50"/>
      <c r="G121" s="49"/>
      <c r="H121" s="49"/>
      <c r="I121" s="15"/>
      <c r="J121" s="15"/>
      <c r="K121" s="16"/>
    </row>
    <row r="122" spans="1:11" s="23" customFormat="1" ht="15" hidden="1" x14ac:dyDescent="0.2">
      <c r="A122" s="46" t="s">
        <v>124</v>
      </c>
      <c r="B122" s="47"/>
      <c r="C122" s="47"/>
      <c r="D122" s="48"/>
      <c r="E122" s="49"/>
      <c r="F122" s="50"/>
      <c r="G122" s="49"/>
      <c r="H122" s="49"/>
      <c r="I122" s="15"/>
      <c r="J122" s="15"/>
      <c r="K122" s="16"/>
    </row>
    <row r="123" spans="1:11" s="23" customFormat="1" ht="15" hidden="1" x14ac:dyDescent="0.2">
      <c r="A123" s="46" t="s">
        <v>125</v>
      </c>
      <c r="B123" s="47"/>
      <c r="C123" s="47"/>
      <c r="D123" s="48"/>
      <c r="E123" s="49"/>
      <c r="F123" s="50"/>
      <c r="G123" s="49"/>
      <c r="H123" s="49"/>
      <c r="I123" s="15"/>
      <c r="J123" s="15"/>
      <c r="K123" s="16"/>
    </row>
    <row r="124" spans="1:11" s="23" customFormat="1" ht="15" hidden="1" x14ac:dyDescent="0.2">
      <c r="A124" s="46" t="s">
        <v>126</v>
      </c>
      <c r="B124" s="47"/>
      <c r="C124" s="47"/>
      <c r="D124" s="48"/>
      <c r="E124" s="49"/>
      <c r="F124" s="50"/>
      <c r="G124" s="49"/>
      <c r="H124" s="49"/>
      <c r="I124" s="15"/>
      <c r="J124" s="15"/>
      <c r="K124" s="16"/>
    </row>
    <row r="125" spans="1:11" s="23" customFormat="1" ht="15" hidden="1" x14ac:dyDescent="0.2">
      <c r="A125" s="46" t="s">
        <v>127</v>
      </c>
      <c r="B125" s="47"/>
      <c r="C125" s="47"/>
      <c r="D125" s="48"/>
      <c r="E125" s="49"/>
      <c r="F125" s="50"/>
      <c r="G125" s="49"/>
      <c r="H125" s="49"/>
      <c r="I125" s="15"/>
      <c r="J125" s="15"/>
      <c r="K125" s="16"/>
    </row>
    <row r="126" spans="1:11" s="23" customFormat="1" ht="15" hidden="1" x14ac:dyDescent="0.2">
      <c r="A126" s="46" t="s">
        <v>128</v>
      </c>
      <c r="B126" s="47"/>
      <c r="C126" s="47"/>
      <c r="D126" s="48"/>
      <c r="E126" s="49"/>
      <c r="F126" s="50"/>
      <c r="G126" s="49"/>
      <c r="H126" s="49"/>
      <c r="I126" s="15"/>
      <c r="J126" s="15"/>
      <c r="K126" s="16"/>
    </row>
    <row r="127" spans="1:11" s="23" customFormat="1" ht="15" hidden="1" x14ac:dyDescent="0.2">
      <c r="A127" s="46" t="s">
        <v>129</v>
      </c>
      <c r="B127" s="47"/>
      <c r="C127" s="47"/>
      <c r="D127" s="48"/>
      <c r="E127" s="49"/>
      <c r="F127" s="50"/>
      <c r="G127" s="49"/>
      <c r="H127" s="49"/>
      <c r="I127" s="15"/>
      <c r="J127" s="15"/>
      <c r="K127" s="16"/>
    </row>
    <row r="128" spans="1:11" s="23" customFormat="1" ht="15" hidden="1" x14ac:dyDescent="0.2">
      <c r="A128" s="46" t="s">
        <v>130</v>
      </c>
      <c r="B128" s="47"/>
      <c r="C128" s="47"/>
      <c r="D128" s="48"/>
      <c r="E128" s="49"/>
      <c r="F128" s="50"/>
      <c r="G128" s="49"/>
      <c r="H128" s="49"/>
      <c r="I128" s="15"/>
      <c r="J128" s="15"/>
      <c r="K128" s="16"/>
    </row>
    <row r="129" spans="1:11" s="23" customFormat="1" ht="15" hidden="1" x14ac:dyDescent="0.2">
      <c r="A129" s="46" t="s">
        <v>131</v>
      </c>
      <c r="B129" s="47"/>
      <c r="C129" s="47"/>
      <c r="D129" s="48"/>
      <c r="E129" s="49"/>
      <c r="F129" s="50"/>
      <c r="G129" s="49"/>
      <c r="H129" s="49"/>
      <c r="I129" s="15"/>
      <c r="J129" s="15"/>
      <c r="K129" s="16"/>
    </row>
    <row r="130" spans="1:11" s="23" customFormat="1" ht="15" hidden="1" x14ac:dyDescent="0.2">
      <c r="A130" s="77" t="s">
        <v>132</v>
      </c>
      <c r="B130" s="49"/>
      <c r="C130" s="47"/>
      <c r="D130" s="48"/>
      <c r="E130" s="49"/>
      <c r="F130" s="50"/>
      <c r="G130" s="49"/>
      <c r="H130" s="49"/>
      <c r="I130" s="15"/>
      <c r="J130" s="15"/>
      <c r="K130" s="16"/>
    </row>
    <row r="131" spans="1:11" s="23" customFormat="1" ht="15" hidden="1" x14ac:dyDescent="0.2">
      <c r="A131" s="77" t="s">
        <v>133</v>
      </c>
      <c r="B131" s="49"/>
      <c r="C131" s="78"/>
      <c r="D131" s="48"/>
      <c r="E131" s="49"/>
      <c r="F131" s="50"/>
      <c r="G131" s="49"/>
      <c r="H131" s="49"/>
      <c r="I131" s="15"/>
      <c r="J131" s="15"/>
      <c r="K131" s="16"/>
    </row>
    <row r="132" spans="1:11" s="23" customFormat="1" ht="15" hidden="1" x14ac:dyDescent="0.2">
      <c r="A132" s="77" t="s">
        <v>134</v>
      </c>
      <c r="B132" s="49"/>
      <c r="C132" s="47"/>
      <c r="D132" s="48"/>
      <c r="E132" s="49"/>
      <c r="F132" s="50"/>
      <c r="G132" s="49"/>
      <c r="H132" s="49"/>
      <c r="I132" s="15"/>
      <c r="J132" s="15"/>
      <c r="K132" s="16"/>
    </row>
    <row r="133" spans="1:11" s="23" customFormat="1" ht="15" hidden="1" x14ac:dyDescent="0.2">
      <c r="A133" s="77" t="s">
        <v>135</v>
      </c>
      <c r="B133" s="49"/>
      <c r="C133" s="47"/>
      <c r="D133" s="48"/>
      <c r="E133" s="49"/>
      <c r="F133" s="50"/>
      <c r="G133" s="49"/>
      <c r="H133" s="49"/>
      <c r="I133" s="15"/>
      <c r="J133" s="15"/>
      <c r="K133" s="16"/>
    </row>
    <row r="134" spans="1:11" s="23" customFormat="1" ht="15" hidden="1" x14ac:dyDescent="0.2">
      <c r="A134" s="46"/>
      <c r="B134" s="47"/>
      <c r="C134" s="47"/>
      <c r="D134" s="79"/>
      <c r="E134" s="47"/>
      <c r="F134" s="80"/>
      <c r="G134" s="47"/>
      <c r="H134" s="47"/>
      <c r="I134" s="15">
        <v>6083.3</v>
      </c>
      <c r="J134" s="15"/>
      <c r="K134" s="16"/>
    </row>
    <row r="135" spans="1:11" s="23" customFormat="1" ht="15" hidden="1" x14ac:dyDescent="0.2">
      <c r="A135" s="46"/>
      <c r="B135" s="47"/>
      <c r="C135" s="47"/>
      <c r="D135" s="79"/>
      <c r="E135" s="47"/>
      <c r="F135" s="80"/>
      <c r="G135" s="47"/>
      <c r="H135" s="47"/>
      <c r="I135" s="15">
        <v>6083.3</v>
      </c>
      <c r="J135" s="15"/>
      <c r="K135" s="16"/>
    </row>
    <row r="136" spans="1:11" s="23" customFormat="1" ht="15" hidden="1" x14ac:dyDescent="0.2">
      <c r="A136" s="46"/>
      <c r="B136" s="47"/>
      <c r="C136" s="47"/>
      <c r="D136" s="79"/>
      <c r="E136" s="47"/>
      <c r="F136" s="80"/>
      <c r="G136" s="47"/>
      <c r="H136" s="47"/>
      <c r="I136" s="15">
        <v>6083.3</v>
      </c>
      <c r="J136" s="15"/>
      <c r="K136" s="16"/>
    </row>
    <row r="137" spans="1:11" s="23" customFormat="1" ht="15" hidden="1" x14ac:dyDescent="0.2">
      <c r="A137" s="46"/>
      <c r="B137" s="47"/>
      <c r="C137" s="47"/>
      <c r="D137" s="79"/>
      <c r="E137" s="47"/>
      <c r="F137" s="80"/>
      <c r="G137" s="47"/>
      <c r="H137" s="47"/>
      <c r="I137" s="15">
        <v>6083.3</v>
      </c>
      <c r="J137" s="15"/>
      <c r="K137" s="16"/>
    </row>
    <row r="138" spans="1:11" s="23" customFormat="1" ht="15" hidden="1" x14ac:dyDescent="0.2">
      <c r="A138" s="46"/>
      <c r="B138" s="47"/>
      <c r="C138" s="47"/>
      <c r="D138" s="79"/>
      <c r="E138" s="47"/>
      <c r="F138" s="80"/>
      <c r="G138" s="47"/>
      <c r="H138" s="47"/>
      <c r="I138" s="15">
        <v>6083.3</v>
      </c>
      <c r="J138" s="15"/>
      <c r="K138" s="16"/>
    </row>
    <row r="139" spans="1:11" s="23" customFormat="1" ht="15" hidden="1" x14ac:dyDescent="0.2">
      <c r="A139" s="46"/>
      <c r="B139" s="47"/>
      <c r="C139" s="47"/>
      <c r="D139" s="79"/>
      <c r="E139" s="47"/>
      <c r="F139" s="80"/>
      <c r="G139" s="47"/>
      <c r="H139" s="47"/>
      <c r="I139" s="15">
        <v>6083.3</v>
      </c>
      <c r="J139" s="15"/>
      <c r="K139" s="16"/>
    </row>
    <row r="140" spans="1:11" s="23" customFormat="1" ht="15" hidden="1" x14ac:dyDescent="0.2">
      <c r="A140" s="46"/>
      <c r="B140" s="47"/>
      <c r="C140" s="47"/>
      <c r="D140" s="79"/>
      <c r="E140" s="47"/>
      <c r="F140" s="80"/>
      <c r="G140" s="47"/>
      <c r="H140" s="47"/>
      <c r="I140" s="15">
        <v>6083.3</v>
      </c>
      <c r="J140" s="15"/>
      <c r="K140" s="16"/>
    </row>
    <row r="141" spans="1:11" s="23" customFormat="1" ht="15" hidden="1" x14ac:dyDescent="0.2">
      <c r="A141" s="46"/>
      <c r="B141" s="47"/>
      <c r="C141" s="47"/>
      <c r="D141" s="79"/>
      <c r="E141" s="47"/>
      <c r="F141" s="80"/>
      <c r="G141" s="47"/>
      <c r="H141" s="47"/>
      <c r="I141" s="15">
        <v>6083.3</v>
      </c>
      <c r="J141" s="15"/>
      <c r="K141" s="16"/>
    </row>
    <row r="142" spans="1:11" s="73" customFormat="1" ht="18.75" x14ac:dyDescent="0.4">
      <c r="A142" s="69"/>
      <c r="B142" s="70"/>
      <c r="C142" s="71"/>
      <c r="D142" s="71"/>
      <c r="E142" s="71"/>
      <c r="F142" s="71"/>
      <c r="G142" s="71"/>
      <c r="H142" s="71"/>
      <c r="K142" s="74"/>
    </row>
    <row r="143" spans="1:11" s="73" customFormat="1" ht="18.75" x14ac:dyDescent="0.4">
      <c r="A143" s="69"/>
      <c r="B143" s="70"/>
      <c r="C143" s="71"/>
      <c r="D143" s="71"/>
      <c r="E143" s="71"/>
      <c r="F143" s="71"/>
      <c r="G143" s="71"/>
      <c r="H143" s="71"/>
      <c r="K143" s="74"/>
    </row>
    <row r="144" spans="1:11" s="73" customFormat="1" ht="19.5" thickBot="1" x14ac:dyDescent="0.45">
      <c r="A144" s="69"/>
      <c r="B144" s="70"/>
      <c r="C144" s="71"/>
      <c r="D144" s="71"/>
      <c r="E144" s="71"/>
      <c r="F144" s="71"/>
      <c r="G144" s="71"/>
      <c r="H144" s="71"/>
      <c r="K144" s="74"/>
    </row>
    <row r="145" spans="1:11" s="73" customFormat="1" ht="19.5" thickBot="1" x14ac:dyDescent="0.45">
      <c r="A145" s="57" t="s">
        <v>136</v>
      </c>
      <c r="B145" s="81"/>
      <c r="C145" s="82"/>
      <c r="D145" s="82">
        <f>D103+D110</f>
        <v>1625517.9299999997</v>
      </c>
      <c r="E145" s="82">
        <f>E103+E110</f>
        <v>157.32285905296109</v>
      </c>
      <c r="F145" s="82">
        <f>F103+F110</f>
        <v>0</v>
      </c>
      <c r="G145" s="82">
        <f>G103+G110</f>
        <v>265.05314538220711</v>
      </c>
      <c r="H145" s="82">
        <f>H103+H110</f>
        <v>22.087762115183931</v>
      </c>
      <c r="K145" s="74"/>
    </row>
    <row r="146" spans="1:11" s="73" customFormat="1" ht="18.75" x14ac:dyDescent="0.4">
      <c r="A146" s="69"/>
      <c r="B146" s="70"/>
      <c r="C146" s="71"/>
      <c r="D146" s="71"/>
      <c r="E146" s="71"/>
      <c r="F146" s="71"/>
      <c r="G146" s="71"/>
      <c r="H146" s="71"/>
      <c r="K146" s="74"/>
    </row>
    <row r="147" spans="1:11" s="73" customFormat="1" ht="18.75" x14ac:dyDescent="0.4">
      <c r="A147" s="69"/>
      <c r="B147" s="70"/>
      <c r="C147" s="71"/>
      <c r="D147" s="71"/>
      <c r="E147" s="71"/>
      <c r="F147" s="71"/>
      <c r="G147" s="71"/>
      <c r="H147" s="71"/>
      <c r="K147" s="74"/>
    </row>
    <row r="148" spans="1:11" s="63" customFormat="1" ht="19.5" x14ac:dyDescent="0.2">
      <c r="A148" s="83"/>
      <c r="B148" s="84"/>
      <c r="C148" s="84"/>
      <c r="D148" s="84"/>
      <c r="E148" s="84"/>
      <c r="F148" s="84"/>
      <c r="G148" s="84"/>
      <c r="H148" s="84"/>
      <c r="K148" s="64"/>
    </row>
    <row r="149" spans="1:11" s="66" customFormat="1" ht="14.25" x14ac:dyDescent="0.2">
      <c r="A149" s="117" t="s">
        <v>137</v>
      </c>
      <c r="B149" s="117"/>
      <c r="C149" s="117"/>
      <c r="D149" s="117"/>
      <c r="E149" s="117"/>
      <c r="F149" s="117"/>
      <c r="K149" s="68"/>
    </row>
    <row r="150" spans="1:11" s="66" customFormat="1" x14ac:dyDescent="0.2">
      <c r="K150" s="68"/>
    </row>
    <row r="151" spans="1:11" s="66" customFormat="1" x14ac:dyDescent="0.2">
      <c r="A151" s="65" t="s">
        <v>138</v>
      </c>
      <c r="K151" s="68"/>
    </row>
    <row r="152" spans="1:11" s="66" customFormat="1" x14ac:dyDescent="0.2">
      <c r="K152" s="68"/>
    </row>
    <row r="153" spans="1:11" s="66" customFormat="1" x14ac:dyDescent="0.2">
      <c r="K153" s="68"/>
    </row>
    <row r="154" spans="1:11" s="66" customFormat="1" x14ac:dyDescent="0.2">
      <c r="K154" s="68"/>
    </row>
    <row r="155" spans="1:11" s="66" customFormat="1" x14ac:dyDescent="0.2">
      <c r="K155" s="68"/>
    </row>
    <row r="156" spans="1:11" s="66" customFormat="1" x14ac:dyDescent="0.2">
      <c r="K156" s="68"/>
    </row>
    <row r="157" spans="1:11" s="66" customFormat="1" x14ac:dyDescent="0.2">
      <c r="K157" s="68"/>
    </row>
    <row r="158" spans="1:11" s="66" customFormat="1" x14ac:dyDescent="0.2">
      <c r="K158" s="68"/>
    </row>
    <row r="159" spans="1:11" s="66" customFormat="1" x14ac:dyDescent="0.2">
      <c r="K159" s="68"/>
    </row>
    <row r="160" spans="1:11" s="66" customFormat="1" x14ac:dyDescent="0.2">
      <c r="K160" s="68"/>
    </row>
    <row r="161" spans="11:11" s="66" customFormat="1" x14ac:dyDescent="0.2">
      <c r="K161" s="68"/>
    </row>
    <row r="162" spans="11:11" s="66" customFormat="1" x14ac:dyDescent="0.2">
      <c r="K162" s="68"/>
    </row>
    <row r="163" spans="11:11" s="66" customFormat="1" x14ac:dyDescent="0.2">
      <c r="K163" s="68"/>
    </row>
    <row r="164" spans="11:11" s="66" customFormat="1" x14ac:dyDescent="0.2">
      <c r="K164" s="68"/>
    </row>
    <row r="165" spans="11:11" s="66" customFormat="1" x14ac:dyDescent="0.2">
      <c r="K165" s="68"/>
    </row>
    <row r="166" spans="11:11" s="66" customFormat="1" x14ac:dyDescent="0.2">
      <c r="K166" s="68"/>
    </row>
    <row r="167" spans="11:11" s="66" customFormat="1" x14ac:dyDescent="0.2">
      <c r="K167" s="68"/>
    </row>
    <row r="168" spans="11:11" s="66" customFormat="1" x14ac:dyDescent="0.2">
      <c r="K168" s="68"/>
    </row>
    <row r="169" spans="11:11" s="66" customFormat="1" x14ac:dyDescent="0.2">
      <c r="K169" s="68"/>
    </row>
  </sheetData>
  <mergeCells count="12">
    <mergeCell ref="A149:F149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голосованию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2013-09-05T09:54:31Z</cp:lastPrinted>
  <dcterms:created xsi:type="dcterms:W3CDTF">2013-06-18T06:20:26Z</dcterms:created>
  <dcterms:modified xsi:type="dcterms:W3CDTF">2014-08-13T06:01:58Z</dcterms:modified>
</cp:coreProperties>
</file>