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/>
  <calcPr fullCalcOnLoad="1"/>
</workbook>
</file>

<file path=xl/sharedStrings.xml><?xml version="1.0" encoding="utf-8"?>
<sst xmlns="http://schemas.openxmlformats.org/spreadsheetml/2006/main" count="168" uniqueCount="122">
  <si>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</si>
  <si>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</si>
  <si>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</si>
  <si>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</si>
  <si>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</si>
  <si>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</si>
  <si>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</si>
  <si>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</si>
  <si>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</si>
  <si>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</si>
  <si>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</si>
  <si>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</si>
  <si>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</si>
  <si>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</si>
  <si>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</si>
  <si>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</si>
  <si>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</si>
  <si>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</si>
  <si>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</si>
  <si>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</si>
  <si>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</si>
  <si>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</si>
  <si>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</si>
  <si>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</si>
  <si>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</si>
  <si>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</si>
  <si>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</si>
  <si>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</si>
  <si>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</si>
  <si>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</si>
  <si>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</si>
  <si>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</si>
  <si>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</si>
  <si>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</si>
  <si>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</si>
  <si>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</si>
  <si>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</si>
  <si>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</si>
  <si>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</si>
  <si>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</si>
  <si>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</si>
  <si>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</si>
  <si>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</si>
  <si>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</si>
  <si>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</si>
  <si>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</si>
  <si>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</si>
  <si>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</si>
  <si>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</si>
  <si>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</si>
  <si>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</si>
  <si>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</si>
  <si>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</si>
  <si>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</si>
  <si>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</si>
  <si>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</si>
  <si>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</si>
  <si>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</si>
  <si>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</si>
  <si>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</si>
  <si>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</si>
  <si>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</si>
  <si>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</si>
  <si>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</si>
  <si>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</si>
  <si>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</si>
  <si>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</si>
  <si>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</si>
  <si>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</si>
  <si>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</si>
  <si>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</si>
  <si>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</si>
  <si>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</si>
  <si>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</si>
  <si>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кровли</t>
  </si>
  <si>
    <t>ремонт козырьков подъездов</t>
  </si>
  <si>
    <t>ремонт стеновых панельных швов</t>
  </si>
  <si>
    <t>ремонт системы электроснабжения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</si>
  <si>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</si>
  <si>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</si>
  <si>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</si>
  <si>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</si>
  <si>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</si>
  <si>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</si>
  <si>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</si>
  <si>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очистка от снега и наледи подъездных козырьков</t>
  </si>
  <si>
    <t>ревизия задвижек ХВС (д.80мм-2шт.)</t>
  </si>
  <si>
    <t>Расчет размера платы за содержание и ремонт общего имущества в многоквартирном доме</t>
  </si>
  <si>
    <t>по адресу: ул.Ленинского Комсомола, д.30(Sобщ.=2334,1 м2;Sзем.уч.=2419,93 м2)</t>
  </si>
  <si>
    <t>Итого :</t>
  </si>
  <si>
    <t>Всего:</t>
  </si>
  <si>
    <t>окраска трубопроводов ( ХВС )</t>
  </si>
  <si>
    <t>Предлагаемый перечень работ по текущему ремонту                                       ( на выбор собственников)</t>
  </si>
  <si>
    <t>1 раз в 4 месяца</t>
  </si>
  <si>
    <t>ремонт секций водоподогревателя</t>
  </si>
  <si>
    <t>2013 -2014гг.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</si>
  <si>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</si>
  <si>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</si>
  <si>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</si>
  <si>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</si>
  <si>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</si>
  <si>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</si>
  <si>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посточнно</t>
  </si>
  <si>
    <t>ревизия задвижек отопления (д.50мм -3шт., д.80мм-4шт.)</t>
  </si>
  <si>
    <t>подключение системы отопления с регулировкой</t>
  </si>
  <si>
    <t>замена КИП манометры 4 шт., термометры 4 шт.</t>
  </si>
  <si>
    <t>замена насоса ГВС /резерв/</t>
  </si>
  <si>
    <t>замена КИП на ВВП манометры 4 шт., термометры 4 шт.</t>
  </si>
  <si>
    <t>замена  КИП манометры 1 шт.</t>
  </si>
  <si>
    <t>Сбор, вывоз и утилизация ТБО руб/м2</t>
  </si>
  <si>
    <t>ремонт панельных швов 1083 м.п.</t>
  </si>
  <si>
    <t>ремонт кровли 843 м2</t>
  </si>
  <si>
    <t>смена задвижек, шаровых кранов на элеваторном узле диам.50 мм - 4 шт., диам.80 мм - 1 шт.</t>
  </si>
  <si>
    <t>установка фильтра д.80 мм - 1 шт. на элеваторном узле</t>
  </si>
  <si>
    <t>установка задвижки на выход ГВС д.80 мм - 1 шт.</t>
  </si>
  <si>
    <t>окраска труб отопления составом "Корунд"</t>
  </si>
  <si>
    <t>уборка мусора в подвале</t>
  </si>
  <si>
    <t>изоляция трубопроводов отопления</t>
  </si>
  <si>
    <t>устройство приямка для откачки грунтовых вод</t>
  </si>
  <si>
    <t>монтаж установки "Термит" с целью защиты бойлера от закипания</t>
  </si>
  <si>
    <t>энергоаудит</t>
  </si>
  <si>
    <t>установка электронного регулятора температуры на ВВП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</si>
</sst>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2"/>
      <name val="Arial Black"/>
      <family val="2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2" fontId="0" fillId="24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2" fontId="19" fillId="24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left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2" fontId="18" fillId="0" borderId="24" xfId="0" applyNumberFormat="1" applyFont="1" applyFill="1" applyBorder="1" applyAlignment="1">
      <alignment horizontal="center" vertical="center" wrapText="1"/>
    </xf>
    <xf numFmtId="2" fontId="19" fillId="24" borderId="25" xfId="0" applyNumberFormat="1" applyFont="1" applyFill="1" applyBorder="1" applyAlignment="1">
      <alignment horizontal="center"/>
    </xf>
    <xf numFmtId="0" fontId="0" fillId="24" borderId="20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left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24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9" fillId="0" borderId="0" xfId="0" applyNumberFormat="1" applyFont="1" applyFill="1" applyAlignment="1">
      <alignment/>
    </xf>
    <xf numFmtId="0" fontId="19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2" fontId="18" fillId="25" borderId="29" xfId="0" applyNumberFormat="1" applyFont="1" applyFill="1" applyBorder="1" applyAlignment="1">
      <alignment horizontal="center" vertical="center" wrapText="1"/>
    </xf>
    <xf numFmtId="2" fontId="18" fillId="25" borderId="30" xfId="0" applyNumberFormat="1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left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18" fillId="25" borderId="20" xfId="0" applyFont="1" applyFill="1" applyBorder="1" applyAlignment="1">
      <alignment horizontal="left" vertical="center" wrapText="1"/>
    </xf>
    <xf numFmtId="2" fontId="18" fillId="25" borderId="17" xfId="0" applyNumberFormat="1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0" fillId="25" borderId="31" xfId="0" applyNumberFormat="1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18" fillId="25" borderId="24" xfId="0" applyNumberFormat="1" applyFont="1" applyFill="1" applyBorder="1" applyAlignment="1">
      <alignment horizontal="center" vertical="center" wrapText="1"/>
    </xf>
    <xf numFmtId="2" fontId="19" fillId="25" borderId="32" xfId="0" applyNumberFormat="1" applyFont="1" applyFill="1" applyBorder="1" applyAlignment="1">
      <alignment horizontal="center"/>
    </xf>
    <xf numFmtId="2" fontId="19" fillId="25" borderId="25" xfId="0" applyNumberFormat="1" applyFont="1" applyFill="1" applyBorder="1" applyAlignment="1">
      <alignment horizontal="center"/>
    </xf>
    <xf numFmtId="0" fontId="0" fillId="25" borderId="0" xfId="0" applyFill="1" applyAlignment="1">
      <alignment horizontal="center" vertical="center"/>
    </xf>
    <xf numFmtId="2" fontId="24" fillId="25" borderId="19" xfId="0" applyNumberFormat="1" applyFont="1" applyFill="1" applyBorder="1" applyAlignment="1">
      <alignment horizontal="center" vertical="center" wrapText="1"/>
    </xf>
    <xf numFmtId="2" fontId="24" fillId="25" borderId="17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/>
    </xf>
    <xf numFmtId="0" fontId="18" fillId="25" borderId="33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center" vertical="center"/>
    </xf>
    <xf numFmtId="0" fontId="20" fillId="26" borderId="0" xfId="0" applyFont="1" applyFill="1" applyAlignment="1">
      <alignment horizontal="center"/>
    </xf>
    <xf numFmtId="2" fontId="0" fillId="24" borderId="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24" borderId="35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0" fillId="25" borderId="29" xfId="0" applyNumberFormat="1" applyFont="1" applyFill="1" applyBorder="1" applyAlignment="1">
      <alignment horizontal="center" vertical="center" wrapText="1"/>
    </xf>
    <xf numFmtId="0" fontId="24" fillId="25" borderId="36" xfId="0" applyFont="1" applyFill="1" applyBorder="1" applyAlignment="1">
      <alignment horizontal="center" vertical="center"/>
    </xf>
    <xf numFmtId="0" fontId="24" fillId="25" borderId="34" xfId="0" applyFont="1" applyFill="1" applyBorder="1" applyAlignment="1">
      <alignment horizontal="center" vertical="center"/>
    </xf>
    <xf numFmtId="0" fontId="24" fillId="25" borderId="19" xfId="0" applyFont="1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24" fillId="0" borderId="18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 vertical="center" wrapText="1"/>
    </xf>
    <xf numFmtId="2" fontId="24" fillId="0" borderId="16" xfId="0" applyNumberFormat="1" applyFont="1" applyFill="1" applyBorder="1" applyAlignment="1">
      <alignment horizontal="center" vertical="center" wrapText="1"/>
    </xf>
    <xf numFmtId="2" fontId="24" fillId="25" borderId="16" xfId="0" applyNumberFormat="1" applyFont="1" applyFill="1" applyBorder="1" applyAlignment="1">
      <alignment horizontal="center" vertical="center" wrapText="1"/>
    </xf>
    <xf numFmtId="2" fontId="24" fillId="25" borderId="30" xfId="0" applyNumberFormat="1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center" vertical="center" wrapText="1"/>
    </xf>
    <xf numFmtId="2" fontId="24" fillId="0" borderId="27" xfId="0" applyNumberFormat="1" applyFont="1" applyFill="1" applyBorder="1" applyAlignment="1">
      <alignment horizontal="center" vertical="center" wrapText="1"/>
    </xf>
    <xf numFmtId="2" fontId="24" fillId="25" borderId="27" xfId="0" applyNumberFormat="1" applyFont="1" applyFill="1" applyBorder="1" applyAlignment="1">
      <alignment horizontal="center" vertical="center" wrapText="1"/>
    </xf>
    <xf numFmtId="2" fontId="24" fillId="25" borderId="37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2" fontId="18" fillId="25" borderId="11" xfId="0" applyNumberFormat="1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38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zoomScale="75" zoomScaleNormal="75" zoomScalePageLayoutView="0" workbookViewId="0" topLeftCell="A70">
      <selection activeCell="A1" sqref="A1:H123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6.75390625" style="1" customWidth="1"/>
    <col min="5" max="5" width="13.875" style="1" hidden="1" customWidth="1"/>
    <col min="6" max="6" width="20.875" style="37" hidden="1" customWidth="1"/>
    <col min="7" max="7" width="13.875" style="1" customWidth="1"/>
    <col min="8" max="8" width="20.875" style="37" customWidth="1"/>
    <col min="9" max="9" width="15.375" style="1" customWidth="1"/>
    <col min="10" max="10" width="15.375" style="67" hidden="1" customWidth="1"/>
    <col min="11" max="14" width="15.375" style="1" customWidth="1"/>
    <col min="15" max="16384" width="9.125" style="1" customWidth="1"/>
  </cols>
  <sheetData>
    <row r="1" spans="1:8" ht="16.5" customHeight="1">
      <c r="A1" s="140" t="s">
        <v>0</v>
      </c>
      <c r="B1" s="141"/>
      <c r="C1" s="141"/>
      <c r="D1" s="141"/>
      <c r="E1" s="141"/>
      <c r="F1" s="141"/>
      <c r="G1" s="141"/>
      <c r="H1" s="141"/>
    </row>
    <row r="2" spans="2:8" ht="12.75" customHeight="1">
      <c r="B2" s="142" t="s">
        <v>1</v>
      </c>
      <c r="C2" s="142"/>
      <c r="D2" s="142"/>
      <c r="E2" s="142"/>
      <c r="F2" s="142"/>
      <c r="G2" s="141"/>
      <c r="H2" s="141"/>
    </row>
    <row r="3" spans="1:8" ht="19.5" customHeight="1">
      <c r="A3" s="102" t="s">
        <v>95</v>
      </c>
      <c r="B3" s="142" t="s">
        <v>2</v>
      </c>
      <c r="C3" s="142"/>
      <c r="D3" s="142"/>
      <c r="E3" s="142"/>
      <c r="F3" s="142"/>
      <c r="G3" s="141"/>
      <c r="H3" s="141"/>
    </row>
    <row r="4" spans="2:8" ht="14.25" customHeight="1">
      <c r="B4" s="142" t="s">
        <v>35</v>
      </c>
      <c r="C4" s="142"/>
      <c r="D4" s="142"/>
      <c r="E4" s="142"/>
      <c r="F4" s="142"/>
      <c r="G4" s="141"/>
      <c r="H4" s="141"/>
    </row>
    <row r="5" spans="1:10" ht="39.75" customHeight="1">
      <c r="A5" s="145"/>
      <c r="B5" s="146"/>
      <c r="C5" s="146"/>
      <c r="D5" s="146"/>
      <c r="E5" s="146"/>
      <c r="F5" s="146"/>
      <c r="G5" s="146"/>
      <c r="H5" s="146"/>
      <c r="J5" s="1"/>
    </row>
    <row r="6" spans="1:10" ht="33" customHeight="1">
      <c r="A6" s="147"/>
      <c r="B6" s="148"/>
      <c r="C6" s="148"/>
      <c r="D6" s="148"/>
      <c r="E6" s="148"/>
      <c r="F6" s="148"/>
      <c r="G6" s="148"/>
      <c r="H6" s="148"/>
      <c r="J6" s="1"/>
    </row>
    <row r="7" spans="2:9" ht="35.25" customHeight="1" hidden="1">
      <c r="B7" s="2"/>
      <c r="C7" s="2"/>
      <c r="D7" s="2"/>
      <c r="E7" s="2"/>
      <c r="F7" s="3"/>
      <c r="G7" s="2"/>
      <c r="H7" s="2"/>
      <c r="I7" s="2"/>
    </row>
    <row r="8" spans="1:10" s="4" customFormat="1" ht="22.5" customHeight="1">
      <c r="A8" s="143" t="s">
        <v>3</v>
      </c>
      <c r="B8" s="143"/>
      <c r="C8" s="143"/>
      <c r="D8" s="143"/>
      <c r="E8" s="144"/>
      <c r="F8" s="144"/>
      <c r="G8" s="144"/>
      <c r="H8" s="144"/>
      <c r="J8" s="68"/>
    </row>
    <row r="9" spans="1:8" s="5" customFormat="1" ht="18.75" customHeight="1">
      <c r="A9" s="143" t="s">
        <v>88</v>
      </c>
      <c r="B9" s="143"/>
      <c r="C9" s="143"/>
      <c r="D9" s="143"/>
      <c r="E9" s="144"/>
      <c r="F9" s="144"/>
      <c r="G9" s="144"/>
      <c r="H9" s="144"/>
    </row>
    <row r="10" spans="1:8" s="6" customFormat="1" ht="17.25" customHeight="1">
      <c r="A10" s="131" t="s">
        <v>72</v>
      </c>
      <c r="B10" s="131"/>
      <c r="C10" s="131"/>
      <c r="D10" s="131"/>
      <c r="E10" s="132"/>
      <c r="F10" s="132"/>
      <c r="G10" s="132"/>
      <c r="H10" s="132"/>
    </row>
    <row r="11" spans="1:8" s="5" customFormat="1" ht="30" customHeight="1" thickBot="1">
      <c r="A11" s="133" t="s">
        <v>87</v>
      </c>
      <c r="B11" s="133"/>
      <c r="C11" s="133"/>
      <c r="D11" s="133"/>
      <c r="E11" s="134"/>
      <c r="F11" s="134"/>
      <c r="G11" s="134"/>
      <c r="H11" s="134"/>
    </row>
    <row r="12" spans="1:10" s="11" customFormat="1" ht="139.5" customHeight="1" thickBot="1">
      <c r="A12" s="7" t="s">
        <v>4</v>
      </c>
      <c r="B12" s="8" t="s">
        <v>5</v>
      </c>
      <c r="C12" s="9" t="s">
        <v>6</v>
      </c>
      <c r="D12" s="9" t="s">
        <v>36</v>
      </c>
      <c r="E12" s="9" t="s">
        <v>6</v>
      </c>
      <c r="F12" s="10" t="s">
        <v>7</v>
      </c>
      <c r="G12" s="9" t="s">
        <v>6</v>
      </c>
      <c r="H12" s="10" t="s">
        <v>7</v>
      </c>
      <c r="J12" s="69"/>
    </row>
    <row r="13" spans="1:10" s="15" customFormat="1" ht="12.75">
      <c r="A13" s="12">
        <v>1</v>
      </c>
      <c r="B13" s="13">
        <v>2</v>
      </c>
      <c r="C13" s="13">
        <v>3</v>
      </c>
      <c r="D13" s="41"/>
      <c r="E13" s="13">
        <v>3</v>
      </c>
      <c r="F13" s="14">
        <v>4</v>
      </c>
      <c r="G13" s="42">
        <v>3</v>
      </c>
      <c r="H13" s="45">
        <v>4</v>
      </c>
      <c r="J13" s="70"/>
    </row>
    <row r="14" spans="1:10" s="15" customFormat="1" ht="49.5" customHeight="1">
      <c r="A14" s="135" t="s">
        <v>8</v>
      </c>
      <c r="B14" s="136"/>
      <c r="C14" s="136"/>
      <c r="D14" s="136"/>
      <c r="E14" s="136"/>
      <c r="F14" s="136"/>
      <c r="G14" s="137"/>
      <c r="H14" s="138"/>
      <c r="J14" s="70"/>
    </row>
    <row r="15" spans="1:10" s="11" customFormat="1" ht="26.25" customHeight="1">
      <c r="A15" s="18" t="s">
        <v>9</v>
      </c>
      <c r="B15" s="22" t="s">
        <v>10</v>
      </c>
      <c r="C15" s="16">
        <f>F15*12</f>
        <v>0</v>
      </c>
      <c r="D15" s="81">
        <f>G15*I15</f>
        <v>67222.07999999999</v>
      </c>
      <c r="E15" s="80">
        <f>H15*12</f>
        <v>28.799999999999997</v>
      </c>
      <c r="F15" s="82"/>
      <c r="G15" s="80">
        <f>H15*12</f>
        <v>28.799999999999997</v>
      </c>
      <c r="H15" s="80">
        <v>2.4</v>
      </c>
      <c r="I15" s="11">
        <v>2334.1</v>
      </c>
      <c r="J15" s="69">
        <v>2.2363</v>
      </c>
    </row>
    <row r="16" spans="1:10" s="11" customFormat="1" ht="27" customHeight="1">
      <c r="A16" s="83" t="s">
        <v>96</v>
      </c>
      <c r="B16" s="84" t="s">
        <v>97</v>
      </c>
      <c r="C16" s="16"/>
      <c r="D16" s="81"/>
      <c r="E16" s="80"/>
      <c r="F16" s="82"/>
      <c r="G16" s="80"/>
      <c r="H16" s="80"/>
      <c r="J16" s="69"/>
    </row>
    <row r="17" spans="1:10" s="11" customFormat="1" ht="20.25" customHeight="1">
      <c r="A17" s="83" t="s">
        <v>98</v>
      </c>
      <c r="B17" s="84" t="s">
        <v>97</v>
      </c>
      <c r="C17" s="16"/>
      <c r="D17" s="81"/>
      <c r="E17" s="80"/>
      <c r="F17" s="82"/>
      <c r="G17" s="80"/>
      <c r="H17" s="80"/>
      <c r="J17" s="69"/>
    </row>
    <row r="18" spans="1:10" s="11" customFormat="1" ht="21.75" customHeight="1">
      <c r="A18" s="83" t="s">
        <v>99</v>
      </c>
      <c r="B18" s="84" t="s">
        <v>100</v>
      </c>
      <c r="C18" s="16"/>
      <c r="D18" s="81"/>
      <c r="E18" s="80"/>
      <c r="F18" s="82"/>
      <c r="G18" s="80"/>
      <c r="H18" s="80"/>
      <c r="J18" s="69"/>
    </row>
    <row r="19" spans="1:10" s="11" customFormat="1" ht="23.25" customHeight="1">
      <c r="A19" s="83" t="s">
        <v>101</v>
      </c>
      <c r="B19" s="84" t="s">
        <v>102</v>
      </c>
      <c r="C19" s="16"/>
      <c r="D19" s="81"/>
      <c r="E19" s="80"/>
      <c r="F19" s="82"/>
      <c r="G19" s="80"/>
      <c r="H19" s="80"/>
      <c r="J19" s="69"/>
    </row>
    <row r="20" spans="1:10" s="11" customFormat="1" ht="30">
      <c r="A20" s="18" t="s">
        <v>11</v>
      </c>
      <c r="B20" s="19"/>
      <c r="C20" s="16">
        <f>F20*12</f>
        <v>0</v>
      </c>
      <c r="D20" s="81">
        <f>G20*I20</f>
        <v>89909.53199999999</v>
      </c>
      <c r="E20" s="80">
        <f>H20*12</f>
        <v>38.519999999999996</v>
      </c>
      <c r="F20" s="82"/>
      <c r="G20" s="80">
        <f>H20*12</f>
        <v>38.519999999999996</v>
      </c>
      <c r="H20" s="80">
        <v>3.21</v>
      </c>
      <c r="I20" s="11">
        <v>2334.1</v>
      </c>
      <c r="J20" s="69">
        <v>2.568</v>
      </c>
    </row>
    <row r="21" spans="1:10" s="11" customFormat="1" ht="15">
      <c r="A21" s="52" t="s">
        <v>78</v>
      </c>
      <c r="B21" s="53" t="s">
        <v>12</v>
      </c>
      <c r="C21" s="16"/>
      <c r="D21" s="81"/>
      <c r="E21" s="80"/>
      <c r="F21" s="82"/>
      <c r="G21" s="80"/>
      <c r="H21" s="80"/>
      <c r="J21" s="69"/>
    </row>
    <row r="22" spans="1:10" s="11" customFormat="1" ht="15">
      <c r="A22" s="52" t="s">
        <v>79</v>
      </c>
      <c r="B22" s="53" t="s">
        <v>12</v>
      </c>
      <c r="C22" s="16"/>
      <c r="D22" s="81"/>
      <c r="E22" s="80"/>
      <c r="F22" s="82"/>
      <c r="G22" s="80"/>
      <c r="H22" s="80"/>
      <c r="J22" s="69"/>
    </row>
    <row r="23" spans="1:10" s="11" customFormat="1" ht="15">
      <c r="A23" s="52" t="s">
        <v>80</v>
      </c>
      <c r="B23" s="53" t="s">
        <v>12</v>
      </c>
      <c r="C23" s="16"/>
      <c r="D23" s="81"/>
      <c r="E23" s="80"/>
      <c r="F23" s="82"/>
      <c r="G23" s="80"/>
      <c r="H23" s="80"/>
      <c r="J23" s="69"/>
    </row>
    <row r="24" spans="1:10" s="11" customFormat="1" ht="25.5">
      <c r="A24" s="52" t="s">
        <v>81</v>
      </c>
      <c r="B24" s="53" t="s">
        <v>13</v>
      </c>
      <c r="C24" s="16"/>
      <c r="D24" s="81"/>
      <c r="E24" s="80"/>
      <c r="F24" s="82"/>
      <c r="G24" s="80"/>
      <c r="H24" s="80"/>
      <c r="J24" s="69"/>
    </row>
    <row r="25" spans="1:10" s="11" customFormat="1" ht="15">
      <c r="A25" s="52" t="s">
        <v>82</v>
      </c>
      <c r="B25" s="53" t="s">
        <v>12</v>
      </c>
      <c r="C25" s="16"/>
      <c r="D25" s="81"/>
      <c r="E25" s="80"/>
      <c r="F25" s="82"/>
      <c r="G25" s="80"/>
      <c r="H25" s="80"/>
      <c r="J25" s="69"/>
    </row>
    <row r="26" spans="1:10" s="11" customFormat="1" ht="26.25" thickBot="1">
      <c r="A26" s="54" t="s">
        <v>83</v>
      </c>
      <c r="B26" s="55" t="s">
        <v>84</v>
      </c>
      <c r="C26" s="16"/>
      <c r="D26" s="81"/>
      <c r="E26" s="80"/>
      <c r="F26" s="82"/>
      <c r="G26" s="80"/>
      <c r="H26" s="80"/>
      <c r="J26" s="69"/>
    </row>
    <row r="27" spans="1:10" s="23" customFormat="1" ht="15">
      <c r="A27" s="21" t="s">
        <v>14</v>
      </c>
      <c r="B27" s="22" t="s">
        <v>15</v>
      </c>
      <c r="C27" s="16">
        <f>F27*12</f>
        <v>0</v>
      </c>
      <c r="D27" s="81">
        <f aca="true" t="shared" si="0" ref="D27:D36">G27*I27</f>
        <v>17925.888</v>
      </c>
      <c r="E27" s="80">
        <f>H27*12</f>
        <v>7.68</v>
      </c>
      <c r="F27" s="86"/>
      <c r="G27" s="80">
        <f>H27*12</f>
        <v>7.68</v>
      </c>
      <c r="H27" s="80">
        <v>0.64</v>
      </c>
      <c r="I27" s="11">
        <v>2334.1</v>
      </c>
      <c r="J27" s="69">
        <v>0.5992000000000001</v>
      </c>
    </row>
    <row r="28" spans="1:10" s="11" customFormat="1" ht="15">
      <c r="A28" s="21" t="s">
        <v>16</v>
      </c>
      <c r="B28" s="22" t="s">
        <v>17</v>
      </c>
      <c r="C28" s="16">
        <f>F28*12</f>
        <v>0</v>
      </c>
      <c r="D28" s="81">
        <f t="shared" si="0"/>
        <v>58259.136</v>
      </c>
      <c r="E28" s="80">
        <f>H28*12</f>
        <v>24.96</v>
      </c>
      <c r="F28" s="86"/>
      <c r="G28" s="80">
        <f>H28*12</f>
        <v>24.96</v>
      </c>
      <c r="H28" s="80">
        <v>2.08</v>
      </c>
      <c r="I28" s="11">
        <v>2334.1</v>
      </c>
      <c r="J28" s="69">
        <v>1.9367</v>
      </c>
    </row>
    <row r="29" spans="1:10" s="15" customFormat="1" ht="30">
      <c r="A29" s="21" t="s">
        <v>49</v>
      </c>
      <c r="B29" s="22" t="s">
        <v>10</v>
      </c>
      <c r="C29" s="24"/>
      <c r="D29" s="81">
        <v>1733.72</v>
      </c>
      <c r="E29" s="88"/>
      <c r="F29" s="86"/>
      <c r="G29" s="80">
        <f aca="true" t="shared" si="1" ref="G29:G34">D29/I29</f>
        <v>0.7427788012510176</v>
      </c>
      <c r="H29" s="80">
        <f aca="true" t="shared" si="2" ref="H29:H34">G29/12</f>
        <v>0.0618982334375848</v>
      </c>
      <c r="I29" s="11">
        <v>2334.1</v>
      </c>
      <c r="J29" s="69">
        <v>0.053500000000000006</v>
      </c>
    </row>
    <row r="30" spans="1:10" s="15" customFormat="1" ht="27.75" customHeight="1">
      <c r="A30" s="21" t="s">
        <v>71</v>
      </c>
      <c r="B30" s="22" t="s">
        <v>10</v>
      </c>
      <c r="C30" s="24"/>
      <c r="D30" s="81">
        <v>1733.72</v>
      </c>
      <c r="E30" s="88"/>
      <c r="F30" s="86"/>
      <c r="G30" s="80">
        <f t="shared" si="1"/>
        <v>0.7427788012510176</v>
      </c>
      <c r="H30" s="80">
        <f t="shared" si="2"/>
        <v>0.0618982334375848</v>
      </c>
      <c r="I30" s="11">
        <v>2334.1</v>
      </c>
      <c r="J30" s="69">
        <v>0.053500000000000006</v>
      </c>
    </row>
    <row r="31" spans="1:10" s="15" customFormat="1" ht="21" customHeight="1">
      <c r="A31" s="21" t="s">
        <v>50</v>
      </c>
      <c r="B31" s="22" t="s">
        <v>10</v>
      </c>
      <c r="C31" s="24"/>
      <c r="D31" s="81">
        <v>10948.1</v>
      </c>
      <c r="E31" s="88"/>
      <c r="F31" s="86"/>
      <c r="G31" s="80">
        <f t="shared" si="1"/>
        <v>4.690501692301101</v>
      </c>
      <c r="H31" s="80">
        <f t="shared" si="2"/>
        <v>0.39087514102509174</v>
      </c>
      <c r="I31" s="11">
        <v>2334.1</v>
      </c>
      <c r="J31" s="69">
        <v>0.36380000000000007</v>
      </c>
    </row>
    <row r="32" spans="1:10" s="15" customFormat="1" ht="30" hidden="1">
      <c r="A32" s="21" t="s">
        <v>51</v>
      </c>
      <c r="B32" s="22" t="s">
        <v>13</v>
      </c>
      <c r="C32" s="24"/>
      <c r="D32" s="81">
        <f t="shared" si="0"/>
        <v>0</v>
      </c>
      <c r="E32" s="88"/>
      <c r="F32" s="86"/>
      <c r="G32" s="80">
        <f t="shared" si="1"/>
        <v>4.690501692301101</v>
      </c>
      <c r="H32" s="80">
        <f t="shared" si="2"/>
        <v>0.39087514102509174</v>
      </c>
      <c r="I32" s="11">
        <v>2334.1</v>
      </c>
      <c r="J32" s="69">
        <v>0</v>
      </c>
    </row>
    <row r="33" spans="1:10" s="15" customFormat="1" ht="30" hidden="1">
      <c r="A33" s="21" t="s">
        <v>52</v>
      </c>
      <c r="B33" s="22" t="s">
        <v>13</v>
      </c>
      <c r="C33" s="24"/>
      <c r="D33" s="81">
        <f t="shared" si="0"/>
        <v>0</v>
      </c>
      <c r="E33" s="88"/>
      <c r="F33" s="86"/>
      <c r="G33" s="80">
        <f t="shared" si="1"/>
        <v>4.690501692301101</v>
      </c>
      <c r="H33" s="80">
        <f t="shared" si="2"/>
        <v>0.39087514102509174</v>
      </c>
      <c r="I33" s="11">
        <v>2334.1</v>
      </c>
      <c r="J33" s="69">
        <v>0</v>
      </c>
    </row>
    <row r="34" spans="1:10" s="15" customFormat="1" ht="30">
      <c r="A34" s="21" t="s">
        <v>52</v>
      </c>
      <c r="B34" s="22" t="s">
        <v>13</v>
      </c>
      <c r="C34" s="24"/>
      <c r="D34" s="81">
        <v>3100.59</v>
      </c>
      <c r="E34" s="88"/>
      <c r="F34" s="86"/>
      <c r="G34" s="80">
        <f t="shared" si="1"/>
        <v>1.3283878154320725</v>
      </c>
      <c r="H34" s="80">
        <f t="shared" si="2"/>
        <v>0.11069898461933937</v>
      </c>
      <c r="I34" s="11">
        <v>2334.1</v>
      </c>
      <c r="J34" s="69">
        <v>0</v>
      </c>
    </row>
    <row r="35" spans="1:10" s="15" customFormat="1" ht="30">
      <c r="A35" s="21" t="s">
        <v>24</v>
      </c>
      <c r="B35" s="22"/>
      <c r="C35" s="24">
        <f>F35*12</f>
        <v>0</v>
      </c>
      <c r="D35" s="81">
        <f t="shared" si="0"/>
        <v>5041.656</v>
      </c>
      <c r="E35" s="88">
        <f>H35*12</f>
        <v>2.16</v>
      </c>
      <c r="F35" s="86"/>
      <c r="G35" s="80">
        <f>H35*12</f>
        <v>2.16</v>
      </c>
      <c r="H35" s="80">
        <v>0.18</v>
      </c>
      <c r="I35" s="11">
        <v>2334.1</v>
      </c>
      <c r="J35" s="69">
        <v>0.1391</v>
      </c>
    </row>
    <row r="36" spans="1:10" s="11" customFormat="1" ht="18.75" customHeight="1">
      <c r="A36" s="21" t="s">
        <v>26</v>
      </c>
      <c r="B36" s="22" t="s">
        <v>27</v>
      </c>
      <c r="C36" s="24">
        <f>F36*12</f>
        <v>0</v>
      </c>
      <c r="D36" s="81">
        <f t="shared" si="0"/>
        <v>1120.368</v>
      </c>
      <c r="E36" s="88">
        <f>H36*12</f>
        <v>0.48</v>
      </c>
      <c r="F36" s="86"/>
      <c r="G36" s="80">
        <f>H36*12</f>
        <v>0.48</v>
      </c>
      <c r="H36" s="80">
        <v>0.04</v>
      </c>
      <c r="I36" s="11">
        <v>2334.1</v>
      </c>
      <c r="J36" s="69">
        <v>0.032100000000000004</v>
      </c>
    </row>
    <row r="37" spans="1:10" s="11" customFormat="1" ht="24" customHeight="1">
      <c r="A37" s="21" t="s">
        <v>28</v>
      </c>
      <c r="B37" s="22" t="s">
        <v>29</v>
      </c>
      <c r="C37" s="24">
        <f>F37*12</f>
        <v>0</v>
      </c>
      <c r="D37" s="88">
        <v>599.39</v>
      </c>
      <c r="E37" s="88">
        <f>H37*12</f>
        <v>0.2567970523970695</v>
      </c>
      <c r="F37" s="88"/>
      <c r="G37" s="88">
        <f>D37/I37</f>
        <v>0.2567970523970695</v>
      </c>
      <c r="H37" s="88">
        <f>G37/12</f>
        <v>0.02139975436642246</v>
      </c>
      <c r="I37" s="11">
        <v>2334.1</v>
      </c>
      <c r="J37" s="69">
        <v>0.021400000000000002</v>
      </c>
    </row>
    <row r="38" spans="1:10" s="87" customFormat="1" ht="30">
      <c r="A38" s="85" t="s">
        <v>25</v>
      </c>
      <c r="B38" s="79" t="s">
        <v>93</v>
      </c>
      <c r="C38" s="88">
        <f>F38*12</f>
        <v>0</v>
      </c>
      <c r="D38" s="88">
        <v>899.1</v>
      </c>
      <c r="E38" s="88"/>
      <c r="F38" s="88"/>
      <c r="G38" s="88">
        <f>D38/I38</f>
        <v>0.3852020050554818</v>
      </c>
      <c r="H38" s="88">
        <f>G38/12</f>
        <v>0.032100167087956814</v>
      </c>
      <c r="I38" s="77">
        <v>2334.1</v>
      </c>
      <c r="J38" s="78">
        <v>0</v>
      </c>
    </row>
    <row r="39" spans="1:10" s="23" customFormat="1" ht="13.5" customHeight="1">
      <c r="A39" s="21" t="s">
        <v>37</v>
      </c>
      <c r="B39" s="22"/>
      <c r="C39" s="24"/>
      <c r="D39" s="88">
        <f>SUM(D40:D53)</f>
        <v>16303.720000000001</v>
      </c>
      <c r="E39" s="88"/>
      <c r="F39" s="88"/>
      <c r="G39" s="88">
        <f>D39/I39</f>
        <v>6.9850134955657435</v>
      </c>
      <c r="H39" s="88">
        <v>0.59</v>
      </c>
      <c r="I39" s="11">
        <v>2334.1</v>
      </c>
      <c r="J39" s="69">
        <v>0.6555304428544906</v>
      </c>
    </row>
    <row r="40" spans="1:10" s="15" customFormat="1" ht="9.75" customHeight="1" hidden="1">
      <c r="A40" s="25" t="s">
        <v>61</v>
      </c>
      <c r="B40" s="20" t="s">
        <v>18</v>
      </c>
      <c r="C40" s="26"/>
      <c r="D40" s="90"/>
      <c r="E40" s="89"/>
      <c r="F40" s="91"/>
      <c r="G40" s="89"/>
      <c r="H40" s="89">
        <v>0</v>
      </c>
      <c r="I40" s="11">
        <v>2334.1</v>
      </c>
      <c r="J40" s="69">
        <v>0</v>
      </c>
    </row>
    <row r="41" spans="1:10" s="15" customFormat="1" ht="14.25" customHeight="1">
      <c r="A41" s="25" t="s">
        <v>48</v>
      </c>
      <c r="B41" s="20" t="s">
        <v>18</v>
      </c>
      <c r="C41" s="26"/>
      <c r="D41" s="90">
        <v>184.33</v>
      </c>
      <c r="E41" s="89">
        <f aca="true" t="shared" si="3" ref="E41:E46">H41*12</f>
        <v>0</v>
      </c>
      <c r="F41" s="91"/>
      <c r="G41" s="89"/>
      <c r="H41" s="89"/>
      <c r="I41" s="11">
        <v>2334.1</v>
      </c>
      <c r="J41" s="17">
        <v>0.010700000000000001</v>
      </c>
    </row>
    <row r="42" spans="1:10" s="15" customFormat="1" ht="15">
      <c r="A42" s="25" t="s">
        <v>19</v>
      </c>
      <c r="B42" s="20" t="s">
        <v>23</v>
      </c>
      <c r="C42" s="26">
        <f>F42*12</f>
        <v>0</v>
      </c>
      <c r="D42" s="90">
        <v>390.07</v>
      </c>
      <c r="E42" s="89">
        <f t="shared" si="3"/>
        <v>0</v>
      </c>
      <c r="F42" s="91"/>
      <c r="G42" s="89"/>
      <c r="H42" s="89"/>
      <c r="I42" s="11">
        <v>2334.1</v>
      </c>
      <c r="J42" s="17">
        <v>0.010700000000000001</v>
      </c>
    </row>
    <row r="43" spans="1:10" s="15" customFormat="1" ht="15">
      <c r="A43" s="25" t="s">
        <v>103</v>
      </c>
      <c r="B43" s="20" t="s">
        <v>18</v>
      </c>
      <c r="C43" s="26">
        <f>F43*12</f>
        <v>0</v>
      </c>
      <c r="D43" s="90">
        <v>4443.93</v>
      </c>
      <c r="E43" s="89">
        <f t="shared" si="3"/>
        <v>0</v>
      </c>
      <c r="F43" s="91"/>
      <c r="G43" s="89"/>
      <c r="H43" s="89"/>
      <c r="I43" s="11">
        <v>2334.1</v>
      </c>
      <c r="J43" s="17">
        <v>0.2033</v>
      </c>
    </row>
    <row r="44" spans="1:10" s="15" customFormat="1" ht="15">
      <c r="A44" s="25" t="s">
        <v>59</v>
      </c>
      <c r="B44" s="20" t="s">
        <v>18</v>
      </c>
      <c r="C44" s="26">
        <f>F44*12</f>
        <v>0</v>
      </c>
      <c r="D44" s="90">
        <v>743.35</v>
      </c>
      <c r="E44" s="89">
        <f t="shared" si="3"/>
        <v>0</v>
      </c>
      <c r="F44" s="91"/>
      <c r="G44" s="89"/>
      <c r="H44" s="89"/>
      <c r="I44" s="11">
        <v>2334.1</v>
      </c>
      <c r="J44" s="17">
        <v>0.021400000000000002</v>
      </c>
    </row>
    <row r="45" spans="1:10" s="15" customFormat="1" ht="15">
      <c r="A45" s="25" t="s">
        <v>20</v>
      </c>
      <c r="B45" s="20" t="s">
        <v>18</v>
      </c>
      <c r="C45" s="26">
        <f>F45*12</f>
        <v>0</v>
      </c>
      <c r="D45" s="90">
        <v>3314.05</v>
      </c>
      <c r="E45" s="89">
        <f t="shared" si="3"/>
        <v>0</v>
      </c>
      <c r="F45" s="91"/>
      <c r="G45" s="89"/>
      <c r="H45" s="89"/>
      <c r="I45" s="11">
        <v>2334.1</v>
      </c>
      <c r="J45" s="17">
        <v>0.10700000000000001</v>
      </c>
    </row>
    <row r="46" spans="1:10" s="15" customFormat="1" ht="15">
      <c r="A46" s="25" t="s">
        <v>21</v>
      </c>
      <c r="B46" s="20" t="s">
        <v>18</v>
      </c>
      <c r="C46" s="26">
        <f>F46*12</f>
        <v>0</v>
      </c>
      <c r="D46" s="90">
        <v>780.14</v>
      </c>
      <c r="E46" s="89">
        <f t="shared" si="3"/>
        <v>0</v>
      </c>
      <c r="F46" s="91"/>
      <c r="G46" s="89"/>
      <c r="H46" s="89"/>
      <c r="I46" s="11">
        <v>2334.1</v>
      </c>
      <c r="J46" s="17">
        <v>0.021400000000000002</v>
      </c>
    </row>
    <row r="47" spans="1:10" s="15" customFormat="1" ht="15">
      <c r="A47" s="25" t="s">
        <v>55</v>
      </c>
      <c r="B47" s="20" t="s">
        <v>18</v>
      </c>
      <c r="C47" s="26"/>
      <c r="D47" s="90">
        <v>371.66</v>
      </c>
      <c r="E47" s="89"/>
      <c r="F47" s="91"/>
      <c r="G47" s="89"/>
      <c r="H47" s="89"/>
      <c r="I47" s="11">
        <v>2334.1</v>
      </c>
      <c r="J47" s="17">
        <v>0.010700000000000001</v>
      </c>
    </row>
    <row r="48" spans="1:10" s="15" customFormat="1" ht="15">
      <c r="A48" s="25" t="s">
        <v>56</v>
      </c>
      <c r="B48" s="20" t="s">
        <v>23</v>
      </c>
      <c r="C48" s="26"/>
      <c r="D48" s="90">
        <v>1486.7</v>
      </c>
      <c r="E48" s="89"/>
      <c r="F48" s="91"/>
      <c r="G48" s="89"/>
      <c r="H48" s="89"/>
      <c r="I48" s="11">
        <v>2334.1</v>
      </c>
      <c r="J48" s="17">
        <v>0.053500000000000006</v>
      </c>
    </row>
    <row r="49" spans="1:10" s="15" customFormat="1" ht="25.5">
      <c r="A49" s="25" t="s">
        <v>22</v>
      </c>
      <c r="B49" s="20" t="s">
        <v>18</v>
      </c>
      <c r="C49" s="26">
        <f>F49*12</f>
        <v>0</v>
      </c>
      <c r="D49" s="90">
        <v>1972.19</v>
      </c>
      <c r="E49" s="89">
        <f>H49*12</f>
        <v>0</v>
      </c>
      <c r="F49" s="91"/>
      <c r="G49" s="89"/>
      <c r="H49" s="89"/>
      <c r="I49" s="11">
        <v>2334.1</v>
      </c>
      <c r="J49" s="17">
        <v>0.06420000000000001</v>
      </c>
    </row>
    <row r="50" spans="1:10" s="15" customFormat="1" ht="15">
      <c r="A50" s="25" t="s">
        <v>104</v>
      </c>
      <c r="B50" s="20" t="s">
        <v>18</v>
      </c>
      <c r="C50" s="26"/>
      <c r="D50" s="90">
        <v>2617.3</v>
      </c>
      <c r="E50" s="89"/>
      <c r="F50" s="91"/>
      <c r="G50" s="89"/>
      <c r="H50" s="89"/>
      <c r="I50" s="11">
        <v>2334.1</v>
      </c>
      <c r="J50" s="17">
        <v>0.010700000000000001</v>
      </c>
    </row>
    <row r="51" spans="1:10" s="15" customFormat="1" ht="14.25" customHeight="1" hidden="1">
      <c r="A51" s="25" t="s">
        <v>62</v>
      </c>
      <c r="B51" s="20" t="s">
        <v>18</v>
      </c>
      <c r="C51" s="44"/>
      <c r="D51" s="90"/>
      <c r="E51" s="92"/>
      <c r="F51" s="91"/>
      <c r="G51" s="89"/>
      <c r="H51" s="89"/>
      <c r="I51" s="11">
        <v>2334.1</v>
      </c>
      <c r="J51" s="17">
        <v>0</v>
      </c>
    </row>
    <row r="52" spans="1:10" s="15" customFormat="1" ht="15" hidden="1">
      <c r="A52" s="43"/>
      <c r="B52" s="20"/>
      <c r="C52" s="26"/>
      <c r="D52" s="90"/>
      <c r="E52" s="89"/>
      <c r="F52" s="91"/>
      <c r="G52" s="89"/>
      <c r="H52" s="89"/>
      <c r="I52" s="11"/>
      <c r="J52" s="17"/>
    </row>
    <row r="53" spans="1:10" s="15" customFormat="1" ht="25.5" hidden="1">
      <c r="A53" s="43" t="s">
        <v>105</v>
      </c>
      <c r="B53" s="76" t="s">
        <v>13</v>
      </c>
      <c r="C53" s="26"/>
      <c r="D53" s="90"/>
      <c r="E53" s="89"/>
      <c r="F53" s="91"/>
      <c r="G53" s="89"/>
      <c r="H53" s="89"/>
      <c r="I53" s="11">
        <v>2334.1</v>
      </c>
      <c r="J53" s="17">
        <v>0.04563044285449068</v>
      </c>
    </row>
    <row r="54" spans="1:10" s="23" customFormat="1" ht="30">
      <c r="A54" s="21" t="s">
        <v>44</v>
      </c>
      <c r="B54" s="22"/>
      <c r="C54" s="16"/>
      <c r="D54" s="80">
        <f>D55+D56+D57+D59+D60+D58+D62</f>
        <v>12051.34</v>
      </c>
      <c r="E54" s="80"/>
      <c r="F54" s="86"/>
      <c r="G54" s="80">
        <f>D54/I54</f>
        <v>5.163163531982349</v>
      </c>
      <c r="H54" s="80">
        <f>G54/12</f>
        <v>0.4302636276651957</v>
      </c>
      <c r="I54" s="11">
        <v>2334.1</v>
      </c>
      <c r="J54" s="69">
        <v>0.5834719642117591</v>
      </c>
    </row>
    <row r="55" spans="1:10" s="15" customFormat="1" ht="15">
      <c r="A55" s="25" t="s">
        <v>38</v>
      </c>
      <c r="B55" s="20" t="s">
        <v>60</v>
      </c>
      <c r="C55" s="26"/>
      <c r="D55" s="90">
        <v>2230.05</v>
      </c>
      <c r="E55" s="89"/>
      <c r="F55" s="91"/>
      <c r="G55" s="89"/>
      <c r="H55" s="89"/>
      <c r="I55" s="11">
        <v>2334.1</v>
      </c>
      <c r="J55" s="17">
        <v>0.07490000000000001</v>
      </c>
    </row>
    <row r="56" spans="1:10" s="15" customFormat="1" ht="25.5">
      <c r="A56" s="25" t="s">
        <v>39</v>
      </c>
      <c r="B56" s="76" t="s">
        <v>18</v>
      </c>
      <c r="C56" s="26"/>
      <c r="D56" s="90">
        <v>1486.7</v>
      </c>
      <c r="E56" s="89"/>
      <c r="F56" s="91"/>
      <c r="G56" s="89"/>
      <c r="H56" s="89"/>
      <c r="I56" s="11">
        <v>2334.1</v>
      </c>
      <c r="J56" s="17">
        <v>0.053500000000000006</v>
      </c>
    </row>
    <row r="57" spans="1:10" s="15" customFormat="1" ht="15">
      <c r="A57" s="25" t="s">
        <v>66</v>
      </c>
      <c r="B57" s="20" t="s">
        <v>65</v>
      </c>
      <c r="C57" s="26"/>
      <c r="D57" s="90">
        <v>1560.23</v>
      </c>
      <c r="E57" s="89"/>
      <c r="F57" s="91"/>
      <c r="G57" s="89"/>
      <c r="H57" s="89"/>
      <c r="I57" s="11">
        <v>2334.1</v>
      </c>
      <c r="J57" s="17">
        <v>0</v>
      </c>
    </row>
    <row r="58" spans="1:10" s="15" customFormat="1" ht="25.5" hidden="1">
      <c r="A58" s="25" t="s">
        <v>106</v>
      </c>
      <c r="B58" s="76" t="s">
        <v>13</v>
      </c>
      <c r="C58" s="26"/>
      <c r="D58" s="90"/>
      <c r="E58" s="89"/>
      <c r="F58" s="91"/>
      <c r="G58" s="89"/>
      <c r="H58" s="89"/>
      <c r="I58" s="11">
        <v>2334.1</v>
      </c>
      <c r="J58" s="17"/>
    </row>
    <row r="59" spans="1:10" s="15" customFormat="1" ht="25.5">
      <c r="A59" s="25" t="s">
        <v>63</v>
      </c>
      <c r="B59" s="20" t="s">
        <v>64</v>
      </c>
      <c r="C59" s="26"/>
      <c r="D59" s="90">
        <v>1486.68</v>
      </c>
      <c r="E59" s="89"/>
      <c r="F59" s="91"/>
      <c r="G59" s="89"/>
      <c r="H59" s="89"/>
      <c r="I59" s="11">
        <v>2334.1</v>
      </c>
      <c r="J59" s="17">
        <v>0</v>
      </c>
    </row>
    <row r="60" spans="1:10" s="15" customFormat="1" ht="15">
      <c r="A60" s="43" t="s">
        <v>57</v>
      </c>
      <c r="B60" s="20" t="s">
        <v>10</v>
      </c>
      <c r="C60" s="44"/>
      <c r="D60" s="90">
        <v>5287.68</v>
      </c>
      <c r="E60" s="92"/>
      <c r="F60" s="91"/>
      <c r="G60" s="89"/>
      <c r="H60" s="89"/>
      <c r="I60" s="11">
        <v>2334.1</v>
      </c>
      <c r="J60" s="17">
        <v>0.17120000000000002</v>
      </c>
    </row>
    <row r="61" spans="1:10" s="15" customFormat="1" ht="15" hidden="1">
      <c r="A61" s="43"/>
      <c r="B61" s="20"/>
      <c r="C61" s="26"/>
      <c r="D61" s="90"/>
      <c r="E61" s="89"/>
      <c r="F61" s="91"/>
      <c r="G61" s="89"/>
      <c r="H61" s="89"/>
      <c r="I61" s="11">
        <v>2334.1</v>
      </c>
      <c r="J61" s="17"/>
    </row>
    <row r="62" spans="1:10" s="15" customFormat="1" ht="25.5" hidden="1">
      <c r="A62" s="43" t="s">
        <v>107</v>
      </c>
      <c r="B62" s="76" t="s">
        <v>13</v>
      </c>
      <c r="C62" s="26"/>
      <c r="D62" s="112"/>
      <c r="E62" s="89"/>
      <c r="F62" s="91"/>
      <c r="G62" s="92"/>
      <c r="H62" s="92"/>
      <c r="I62" s="11">
        <v>2334.1</v>
      </c>
      <c r="J62" s="103"/>
    </row>
    <row r="63" spans="1:10" s="15" customFormat="1" ht="30">
      <c r="A63" s="21" t="s">
        <v>45</v>
      </c>
      <c r="B63" s="20"/>
      <c r="C63" s="26"/>
      <c r="D63" s="80">
        <f>D64+D65+D66</f>
        <v>1428.84</v>
      </c>
      <c r="E63" s="89"/>
      <c r="F63" s="91"/>
      <c r="G63" s="80">
        <f>D63/I63</f>
        <v>0.612158862088171</v>
      </c>
      <c r="H63" s="80">
        <f>G63/12</f>
        <v>0.05101323850734759</v>
      </c>
      <c r="I63" s="11">
        <v>2334.1</v>
      </c>
      <c r="J63" s="69">
        <v>0.08845076617682762</v>
      </c>
    </row>
    <row r="64" spans="1:10" s="15" customFormat="1" ht="25.5" hidden="1">
      <c r="A64" s="43" t="s">
        <v>108</v>
      </c>
      <c r="B64" s="76" t="s">
        <v>13</v>
      </c>
      <c r="C64" s="26"/>
      <c r="D64" s="90"/>
      <c r="E64" s="89"/>
      <c r="F64" s="91"/>
      <c r="G64" s="89"/>
      <c r="H64" s="89"/>
      <c r="I64" s="11">
        <v>2334.1</v>
      </c>
      <c r="J64" s="17">
        <v>0.034950766176827616</v>
      </c>
    </row>
    <row r="65" spans="1:10" s="15" customFormat="1" ht="15">
      <c r="A65" s="25" t="s">
        <v>86</v>
      </c>
      <c r="B65" s="20" t="s">
        <v>18</v>
      </c>
      <c r="C65" s="26"/>
      <c r="D65" s="90">
        <v>1428.84</v>
      </c>
      <c r="E65" s="89"/>
      <c r="F65" s="91"/>
      <c r="G65" s="89"/>
      <c r="H65" s="89"/>
      <c r="I65" s="11">
        <v>2334.1</v>
      </c>
      <c r="J65" s="17">
        <v>0.053500000000000006</v>
      </c>
    </row>
    <row r="66" spans="1:10" s="15" customFormat="1" ht="15" hidden="1">
      <c r="A66" s="25" t="s">
        <v>58</v>
      </c>
      <c r="B66" s="20" t="s">
        <v>10</v>
      </c>
      <c r="C66" s="26"/>
      <c r="D66" s="90">
        <f>G66*I66</f>
        <v>0</v>
      </c>
      <c r="E66" s="89"/>
      <c r="F66" s="91"/>
      <c r="G66" s="89">
        <f>H66*12</f>
        <v>0</v>
      </c>
      <c r="H66" s="89">
        <v>0</v>
      </c>
      <c r="I66" s="11">
        <v>2334.1</v>
      </c>
      <c r="J66" s="69">
        <v>0</v>
      </c>
    </row>
    <row r="67" spans="1:10" s="15" customFormat="1" ht="15">
      <c r="A67" s="21" t="s">
        <v>46</v>
      </c>
      <c r="B67" s="20"/>
      <c r="C67" s="26"/>
      <c r="D67" s="80">
        <f>D69+D70</f>
        <v>6130.05</v>
      </c>
      <c r="E67" s="89"/>
      <c r="F67" s="91"/>
      <c r="G67" s="80">
        <f>D67/I67</f>
        <v>2.6263013581251875</v>
      </c>
      <c r="H67" s="80">
        <f>G67/12</f>
        <v>0.2188584465104323</v>
      </c>
      <c r="I67" s="11">
        <v>2334.1</v>
      </c>
      <c r="J67" s="69">
        <v>0.321</v>
      </c>
    </row>
    <row r="68" spans="1:10" s="15" customFormat="1" ht="15" hidden="1">
      <c r="A68" s="25" t="s">
        <v>40</v>
      </c>
      <c r="B68" s="20" t="s">
        <v>10</v>
      </c>
      <c r="C68" s="26"/>
      <c r="D68" s="90">
        <f>G68*I68</f>
        <v>0</v>
      </c>
      <c r="E68" s="89"/>
      <c r="F68" s="91"/>
      <c r="G68" s="89">
        <f>H68*12</f>
        <v>0</v>
      </c>
      <c r="H68" s="89">
        <v>0</v>
      </c>
      <c r="I68" s="11">
        <v>2334.1</v>
      </c>
      <c r="J68" s="69">
        <v>0</v>
      </c>
    </row>
    <row r="69" spans="1:10" s="15" customFormat="1" ht="15">
      <c r="A69" s="25" t="s">
        <v>73</v>
      </c>
      <c r="B69" s="20" t="s">
        <v>18</v>
      </c>
      <c r="C69" s="26"/>
      <c r="D69" s="90">
        <v>5353.02</v>
      </c>
      <c r="E69" s="89"/>
      <c r="F69" s="91"/>
      <c r="G69" s="89"/>
      <c r="H69" s="89"/>
      <c r="I69" s="11">
        <v>2334.1</v>
      </c>
      <c r="J69" s="17">
        <v>0.18190000000000003</v>
      </c>
    </row>
    <row r="70" spans="1:10" s="15" customFormat="1" ht="15">
      <c r="A70" s="25" t="s">
        <v>41</v>
      </c>
      <c r="B70" s="20" t="s">
        <v>18</v>
      </c>
      <c r="C70" s="26"/>
      <c r="D70" s="90">
        <v>777.03</v>
      </c>
      <c r="E70" s="89"/>
      <c r="F70" s="91"/>
      <c r="G70" s="89"/>
      <c r="H70" s="89"/>
      <c r="I70" s="11">
        <v>2334.1</v>
      </c>
      <c r="J70" s="17">
        <v>0.021400000000000002</v>
      </c>
    </row>
    <row r="71" spans="1:10" s="15" customFormat="1" ht="15">
      <c r="A71" s="21" t="s">
        <v>47</v>
      </c>
      <c r="B71" s="20"/>
      <c r="C71" s="26"/>
      <c r="D71" s="80">
        <f>D72+D73</f>
        <v>1681.99</v>
      </c>
      <c r="E71" s="89"/>
      <c r="F71" s="91"/>
      <c r="G71" s="80">
        <f>D71/I71</f>
        <v>0.7206160832869201</v>
      </c>
      <c r="H71" s="80">
        <f>G71/12</f>
        <v>0.06005134027391001</v>
      </c>
      <c r="I71" s="11">
        <v>2334.1</v>
      </c>
      <c r="J71" s="69">
        <v>0.1391</v>
      </c>
    </row>
    <row r="72" spans="1:10" s="15" customFormat="1" ht="15">
      <c r="A72" s="25" t="s">
        <v>42</v>
      </c>
      <c r="B72" s="20" t="s">
        <v>18</v>
      </c>
      <c r="C72" s="26"/>
      <c r="D72" s="90">
        <v>932.26</v>
      </c>
      <c r="E72" s="89"/>
      <c r="F72" s="91"/>
      <c r="G72" s="89"/>
      <c r="H72" s="89"/>
      <c r="I72" s="11">
        <v>2334.1</v>
      </c>
      <c r="J72" s="17">
        <v>0.032100000000000004</v>
      </c>
    </row>
    <row r="73" spans="1:10" s="15" customFormat="1" ht="15">
      <c r="A73" s="25" t="s">
        <v>43</v>
      </c>
      <c r="B73" s="20" t="s">
        <v>18</v>
      </c>
      <c r="C73" s="26"/>
      <c r="D73" s="90">
        <v>749.73</v>
      </c>
      <c r="E73" s="89"/>
      <c r="F73" s="91"/>
      <c r="G73" s="89"/>
      <c r="H73" s="89"/>
      <c r="I73" s="11">
        <v>2334.1</v>
      </c>
      <c r="J73" s="17">
        <v>0.021400000000000002</v>
      </c>
    </row>
    <row r="74" spans="1:10" s="11" customFormat="1" ht="15">
      <c r="A74" s="21" t="s">
        <v>54</v>
      </c>
      <c r="B74" s="22"/>
      <c r="C74" s="16"/>
      <c r="D74" s="80">
        <f>D75+D76</f>
        <v>1381.39</v>
      </c>
      <c r="E74" s="80"/>
      <c r="F74" s="86"/>
      <c r="G74" s="80">
        <f>D74/I74</f>
        <v>0.5918298273424447</v>
      </c>
      <c r="H74" s="80">
        <f>G74/12</f>
        <v>0.04931915227853706</v>
      </c>
      <c r="I74" s="11">
        <v>2334.1</v>
      </c>
      <c r="J74" s="69">
        <v>0.042800000000000005</v>
      </c>
    </row>
    <row r="75" spans="1:10" s="15" customFormat="1" ht="15">
      <c r="A75" s="25" t="s">
        <v>68</v>
      </c>
      <c r="B75" s="20" t="s">
        <v>18</v>
      </c>
      <c r="C75" s="26"/>
      <c r="D75" s="90">
        <v>1381.39</v>
      </c>
      <c r="E75" s="89"/>
      <c r="F75" s="91"/>
      <c r="G75" s="89"/>
      <c r="H75" s="89"/>
      <c r="I75" s="11">
        <v>2334.1</v>
      </c>
      <c r="J75" s="17">
        <v>0.042800000000000005</v>
      </c>
    </row>
    <row r="76" spans="1:10" s="15" customFormat="1" ht="25.5" hidden="1">
      <c r="A76" s="25" t="s">
        <v>67</v>
      </c>
      <c r="B76" s="20" t="s">
        <v>13</v>
      </c>
      <c r="C76" s="26">
        <f>F76*12</f>
        <v>0</v>
      </c>
      <c r="D76" s="90"/>
      <c r="E76" s="89"/>
      <c r="F76" s="91"/>
      <c r="G76" s="89"/>
      <c r="H76" s="89"/>
      <c r="I76" s="11">
        <v>2334.1</v>
      </c>
      <c r="J76" s="69">
        <v>0</v>
      </c>
    </row>
    <row r="77" spans="1:10" s="11" customFormat="1" ht="15">
      <c r="A77" s="21" t="s">
        <v>53</v>
      </c>
      <c r="B77" s="22"/>
      <c r="C77" s="16"/>
      <c r="D77" s="80">
        <f>D78+D79</f>
        <v>18227.52</v>
      </c>
      <c r="E77" s="80"/>
      <c r="F77" s="86"/>
      <c r="G77" s="80">
        <f>D77/I77</f>
        <v>7.809228396384046</v>
      </c>
      <c r="H77" s="80">
        <f>G77/12</f>
        <v>0.6507690330320038</v>
      </c>
      <c r="I77" s="11">
        <v>2334.1</v>
      </c>
      <c r="J77" s="69">
        <v>0.6099000000000001</v>
      </c>
    </row>
    <row r="78" spans="1:10" s="15" customFormat="1" ht="15">
      <c r="A78" s="25" t="s">
        <v>69</v>
      </c>
      <c r="B78" s="20" t="s">
        <v>60</v>
      </c>
      <c r="C78" s="26"/>
      <c r="D78" s="90">
        <v>14730.75</v>
      </c>
      <c r="E78" s="89"/>
      <c r="F78" s="91"/>
      <c r="G78" s="89"/>
      <c r="H78" s="89"/>
      <c r="I78" s="11">
        <v>2334.1</v>
      </c>
      <c r="J78" s="17">
        <v>0.4922</v>
      </c>
    </row>
    <row r="79" spans="1:10" s="15" customFormat="1" ht="15">
      <c r="A79" s="25" t="s">
        <v>85</v>
      </c>
      <c r="B79" s="20" t="s">
        <v>60</v>
      </c>
      <c r="C79" s="26"/>
      <c r="D79" s="90">
        <v>3496.77</v>
      </c>
      <c r="E79" s="89"/>
      <c r="F79" s="91"/>
      <c r="G79" s="89"/>
      <c r="H79" s="89"/>
      <c r="I79" s="11">
        <v>2334.1</v>
      </c>
      <c r="J79" s="17">
        <v>0.11770000000000001</v>
      </c>
    </row>
    <row r="80" spans="1:10" s="15" customFormat="1" ht="25.5" customHeight="1" hidden="1">
      <c r="A80" s="25" t="s">
        <v>70</v>
      </c>
      <c r="B80" s="20" t="s">
        <v>18</v>
      </c>
      <c r="C80" s="26"/>
      <c r="D80" s="90">
        <f>G80*I80</f>
        <v>0</v>
      </c>
      <c r="E80" s="89"/>
      <c r="F80" s="91"/>
      <c r="G80" s="89">
        <f>H80*12</f>
        <v>0</v>
      </c>
      <c r="H80" s="89">
        <v>0</v>
      </c>
      <c r="I80" s="11">
        <v>2334.1</v>
      </c>
      <c r="J80" s="69">
        <v>0</v>
      </c>
    </row>
    <row r="81" spans="1:10" s="11" customFormat="1" ht="30.75" thickBot="1">
      <c r="A81" s="75" t="s">
        <v>34</v>
      </c>
      <c r="B81" s="22" t="s">
        <v>13</v>
      </c>
      <c r="C81" s="24">
        <f>F81*12</f>
        <v>0</v>
      </c>
      <c r="D81" s="88">
        <f>G81*I81</f>
        <v>8962.944</v>
      </c>
      <c r="E81" s="88">
        <f>H81*12</f>
        <v>3.84</v>
      </c>
      <c r="F81" s="88"/>
      <c r="G81" s="88">
        <f>H81*12</f>
        <v>3.84</v>
      </c>
      <c r="H81" s="88">
        <v>0.32</v>
      </c>
      <c r="I81" s="11">
        <v>2334.1</v>
      </c>
      <c r="J81" s="69">
        <v>0.29960000000000003</v>
      </c>
    </row>
    <row r="82" spans="1:10" s="11" customFormat="1" ht="19.5" thickBot="1">
      <c r="A82" s="104" t="s">
        <v>109</v>
      </c>
      <c r="B82" s="105" t="s">
        <v>12</v>
      </c>
      <c r="C82" s="50"/>
      <c r="D82" s="94">
        <f>G82*I82</f>
        <v>39492.971999999994</v>
      </c>
      <c r="E82" s="93"/>
      <c r="F82" s="95"/>
      <c r="G82" s="93">
        <f>H82*12</f>
        <v>16.919999999999998</v>
      </c>
      <c r="H82" s="93">
        <v>1.41</v>
      </c>
      <c r="I82" s="11">
        <v>2334.1</v>
      </c>
      <c r="J82" s="69"/>
    </row>
    <row r="83" spans="1:10" s="11" customFormat="1" ht="20.25" thickBot="1">
      <c r="A83" s="60" t="s">
        <v>89</v>
      </c>
      <c r="B83" s="49"/>
      <c r="C83" s="50"/>
      <c r="D83" s="95">
        <f>D82+D81+D77+D74+D71+D67+D63+D54+D39+D38+D37+D36+D35+D34+D31+D30+D29+D28+D27+D20+D15</f>
        <v>364154.046</v>
      </c>
      <c r="E83" s="95">
        <f>E82+E81+E77+E74+E71+E67+E63+E54+E39+E38+E37+E36+E35+E34+E31+E30+E29+E28+E27+E20+E15</f>
        <v>106.69679705239706</v>
      </c>
      <c r="F83" s="95">
        <f>F82+F81+F77+F74+F71+F67+F63+F54+F39+F38+F37+F36+F35+F34+F31+F30+F29+F28+F27+F20+F15</f>
        <v>0</v>
      </c>
      <c r="G83" s="95">
        <f>G82+G81+G77+G74+G71+G67+G63+G54+G39+G38+G37+G36+G35+G34+G31+G30+G29+G28+G27+G20+G15+0.01</f>
        <v>156.02475772246262</v>
      </c>
      <c r="H83" s="95">
        <v>13</v>
      </c>
      <c r="I83" s="46"/>
      <c r="J83" s="51">
        <v>10.743453173243074</v>
      </c>
    </row>
    <row r="84" spans="4:10" s="30" customFormat="1" ht="12.75">
      <c r="D84" s="96"/>
      <c r="E84" s="96"/>
      <c r="F84" s="96"/>
      <c r="G84" s="96"/>
      <c r="H84" s="96"/>
      <c r="J84" s="73"/>
    </row>
    <row r="85" spans="4:10" s="30" customFormat="1" ht="12.75">
      <c r="D85" s="96"/>
      <c r="E85" s="96"/>
      <c r="F85" s="96"/>
      <c r="G85" s="96"/>
      <c r="H85" s="96"/>
      <c r="J85" s="73"/>
    </row>
    <row r="86" spans="4:10" s="30" customFormat="1" ht="12.75">
      <c r="D86" s="96"/>
      <c r="E86" s="96"/>
      <c r="F86" s="96"/>
      <c r="G86" s="96"/>
      <c r="H86" s="96"/>
      <c r="J86" s="73"/>
    </row>
    <row r="87" spans="4:10" s="30" customFormat="1" ht="13.5" thickBot="1">
      <c r="D87" s="96"/>
      <c r="E87" s="96"/>
      <c r="F87" s="96"/>
      <c r="G87" s="96"/>
      <c r="H87" s="96"/>
      <c r="J87" s="73"/>
    </row>
    <row r="88" spans="1:10" s="11" customFormat="1" ht="30.75" thickBot="1">
      <c r="A88" s="38" t="s">
        <v>92</v>
      </c>
      <c r="B88" s="9"/>
      <c r="C88" s="128">
        <f>F88*12</f>
        <v>0</v>
      </c>
      <c r="D88" s="129">
        <f>D92+D93+D94+D95+D96+D97+D98+D99+D107+D108+D110+D111+D112+D109</f>
        <v>555060.77</v>
      </c>
      <c r="E88" s="129">
        <f>E92+E93+E94+E95+E96+E97+E98+E99+E107+E108+E110+E111+E112+E109</f>
        <v>0</v>
      </c>
      <c r="F88" s="129">
        <f>F92+F93+F94+F95+F96+F97+F98+F99+F107+F108+F110+F111+F112+F109</f>
        <v>0</v>
      </c>
      <c r="G88" s="129">
        <f>G92+G93+G94+G95+G96+G97+G98+G99+G107+G108+G110+G111+G112+G109</f>
        <v>237.8103200377019</v>
      </c>
      <c r="H88" s="130">
        <f>H92+H93+H94+H95+H96+H97+H98+H99+H107+H108+H110+H111+H112+H109</f>
        <v>19.824193336475158</v>
      </c>
      <c r="I88" s="11">
        <v>2334.1</v>
      </c>
      <c r="J88" s="69"/>
    </row>
    <row r="89" spans="1:10" s="46" customFormat="1" ht="15" hidden="1">
      <c r="A89" s="117" t="s">
        <v>74</v>
      </c>
      <c r="B89" s="118"/>
      <c r="C89" s="119"/>
      <c r="D89" s="120">
        <f>G89*I89</f>
        <v>0</v>
      </c>
      <c r="E89" s="120"/>
      <c r="F89" s="120"/>
      <c r="G89" s="120">
        <f>12*H89</f>
        <v>0</v>
      </c>
      <c r="H89" s="121"/>
      <c r="I89" s="11">
        <v>2334.1</v>
      </c>
      <c r="J89" s="71"/>
    </row>
    <row r="90" spans="1:10" s="46" customFormat="1" ht="15" hidden="1">
      <c r="A90" s="56" t="s">
        <v>75</v>
      </c>
      <c r="B90" s="47"/>
      <c r="C90" s="48"/>
      <c r="D90" s="97">
        <f>G90*I90</f>
        <v>0</v>
      </c>
      <c r="E90" s="97"/>
      <c r="F90" s="97"/>
      <c r="G90" s="97">
        <f>12*H90</f>
        <v>0</v>
      </c>
      <c r="H90" s="98"/>
      <c r="I90" s="11">
        <v>2334.1</v>
      </c>
      <c r="J90" s="71"/>
    </row>
    <row r="91" spans="1:10" s="46" customFormat="1" ht="15" hidden="1">
      <c r="A91" s="56" t="s">
        <v>76</v>
      </c>
      <c r="B91" s="47"/>
      <c r="C91" s="48"/>
      <c r="D91" s="97">
        <f>G91*I91</f>
        <v>0</v>
      </c>
      <c r="E91" s="97"/>
      <c r="F91" s="97"/>
      <c r="G91" s="97">
        <f>12*H91</f>
        <v>0</v>
      </c>
      <c r="H91" s="98"/>
      <c r="I91" s="11">
        <v>2334.1</v>
      </c>
      <c r="J91" s="71"/>
    </row>
    <row r="92" spans="1:10" s="46" customFormat="1" ht="15" hidden="1">
      <c r="A92" s="56" t="s">
        <v>110</v>
      </c>
      <c r="B92" s="47"/>
      <c r="C92" s="48"/>
      <c r="D92" s="97"/>
      <c r="E92" s="97"/>
      <c r="F92" s="97"/>
      <c r="G92" s="97">
        <f>D92/I92</f>
        <v>0</v>
      </c>
      <c r="H92" s="98">
        <f>G92/12</f>
        <v>0</v>
      </c>
      <c r="I92" s="11">
        <v>2334.1</v>
      </c>
      <c r="J92" s="71"/>
    </row>
    <row r="93" spans="1:10" s="46" customFormat="1" ht="15">
      <c r="A93" s="56" t="s">
        <v>111</v>
      </c>
      <c r="B93" s="47"/>
      <c r="C93" s="48"/>
      <c r="D93" s="97">
        <v>366757.88</v>
      </c>
      <c r="E93" s="97"/>
      <c r="F93" s="97"/>
      <c r="G93" s="97">
        <f aca="true" t="shared" si="4" ref="G93:G112">D93/I93</f>
        <v>157.1303200377019</v>
      </c>
      <c r="H93" s="98">
        <f aca="true" t="shared" si="5" ref="H93:H112">G93/12</f>
        <v>13.094193336475158</v>
      </c>
      <c r="I93" s="11">
        <v>2334.1</v>
      </c>
      <c r="J93" s="71"/>
    </row>
    <row r="94" spans="1:10" s="46" customFormat="1" ht="25.5" hidden="1">
      <c r="A94" s="56" t="s">
        <v>112</v>
      </c>
      <c r="B94" s="47"/>
      <c r="C94" s="48"/>
      <c r="D94" s="97"/>
      <c r="E94" s="97"/>
      <c r="F94" s="97"/>
      <c r="G94" s="97">
        <f t="shared" si="4"/>
        <v>0</v>
      </c>
      <c r="H94" s="98">
        <f t="shared" si="5"/>
        <v>0</v>
      </c>
      <c r="I94" s="11">
        <v>2334.1</v>
      </c>
      <c r="J94" s="71"/>
    </row>
    <row r="95" spans="1:10" s="46" customFormat="1" ht="15" hidden="1">
      <c r="A95" s="56" t="s">
        <v>113</v>
      </c>
      <c r="B95" s="47"/>
      <c r="C95" s="48"/>
      <c r="D95" s="97"/>
      <c r="E95" s="97"/>
      <c r="F95" s="97"/>
      <c r="G95" s="97">
        <f t="shared" si="4"/>
        <v>0</v>
      </c>
      <c r="H95" s="98">
        <f t="shared" si="5"/>
        <v>0</v>
      </c>
      <c r="I95" s="11">
        <v>2334.1</v>
      </c>
      <c r="J95" s="71"/>
    </row>
    <row r="96" spans="1:10" s="46" customFormat="1" ht="15" hidden="1">
      <c r="A96" s="56" t="s">
        <v>114</v>
      </c>
      <c r="B96" s="47"/>
      <c r="C96" s="48"/>
      <c r="D96" s="97"/>
      <c r="E96" s="97"/>
      <c r="F96" s="97"/>
      <c r="G96" s="97">
        <f t="shared" si="4"/>
        <v>0</v>
      </c>
      <c r="H96" s="98">
        <f t="shared" si="5"/>
        <v>0</v>
      </c>
      <c r="I96" s="11">
        <v>2334.1</v>
      </c>
      <c r="J96" s="71"/>
    </row>
    <row r="97" spans="1:10" s="46" customFormat="1" ht="15" hidden="1">
      <c r="A97" s="56" t="s">
        <v>91</v>
      </c>
      <c r="B97" s="47"/>
      <c r="C97" s="48"/>
      <c r="D97" s="97"/>
      <c r="E97" s="97"/>
      <c r="F97" s="97"/>
      <c r="G97" s="97">
        <f t="shared" si="4"/>
        <v>0</v>
      </c>
      <c r="H97" s="98">
        <f t="shared" si="5"/>
        <v>0</v>
      </c>
      <c r="I97" s="11">
        <v>2334.1</v>
      </c>
      <c r="J97" s="71"/>
    </row>
    <row r="98" spans="1:10" s="46" customFormat="1" ht="15" hidden="1">
      <c r="A98" s="56" t="s">
        <v>115</v>
      </c>
      <c r="B98" s="47"/>
      <c r="C98" s="48"/>
      <c r="D98" s="97"/>
      <c r="E98" s="97"/>
      <c r="F98" s="97"/>
      <c r="G98" s="97">
        <f t="shared" si="4"/>
        <v>0</v>
      </c>
      <c r="H98" s="98">
        <f t="shared" si="5"/>
        <v>0</v>
      </c>
      <c r="I98" s="11">
        <v>2334.1</v>
      </c>
      <c r="J98" s="71"/>
    </row>
    <row r="99" spans="1:10" s="46" customFormat="1" ht="15" hidden="1">
      <c r="A99" s="56" t="s">
        <v>116</v>
      </c>
      <c r="B99" s="47"/>
      <c r="C99" s="48"/>
      <c r="D99" s="97"/>
      <c r="E99" s="97"/>
      <c r="F99" s="97"/>
      <c r="G99" s="97">
        <f t="shared" si="4"/>
        <v>0</v>
      </c>
      <c r="H99" s="98">
        <f t="shared" si="5"/>
        <v>0</v>
      </c>
      <c r="I99" s="11">
        <v>2334.1</v>
      </c>
      <c r="J99" s="71"/>
    </row>
    <row r="100" spans="1:10" s="46" customFormat="1" ht="15" hidden="1">
      <c r="A100" s="56"/>
      <c r="B100" s="47"/>
      <c r="C100" s="48"/>
      <c r="D100" s="97"/>
      <c r="E100" s="97"/>
      <c r="F100" s="97"/>
      <c r="G100" s="97">
        <f t="shared" si="4"/>
        <v>0</v>
      </c>
      <c r="H100" s="98">
        <f t="shared" si="5"/>
        <v>0</v>
      </c>
      <c r="I100" s="11">
        <v>2334.1</v>
      </c>
      <c r="J100" s="71"/>
    </row>
    <row r="101" spans="1:10" s="46" customFormat="1" ht="15" hidden="1">
      <c r="A101" s="56"/>
      <c r="B101" s="47"/>
      <c r="C101" s="48"/>
      <c r="D101" s="97"/>
      <c r="E101" s="97"/>
      <c r="F101" s="97"/>
      <c r="G101" s="97">
        <f t="shared" si="4"/>
        <v>0</v>
      </c>
      <c r="H101" s="98">
        <f t="shared" si="5"/>
        <v>0</v>
      </c>
      <c r="I101" s="11">
        <v>2334.1</v>
      </c>
      <c r="J101" s="71"/>
    </row>
    <row r="102" spans="1:10" s="46" customFormat="1" ht="15" hidden="1">
      <c r="A102" s="56"/>
      <c r="B102" s="47"/>
      <c r="C102" s="48"/>
      <c r="D102" s="97"/>
      <c r="E102" s="97"/>
      <c r="F102" s="97"/>
      <c r="G102" s="97">
        <f t="shared" si="4"/>
        <v>0</v>
      </c>
      <c r="H102" s="98">
        <f t="shared" si="5"/>
        <v>0</v>
      </c>
      <c r="I102" s="11">
        <v>2334.1</v>
      </c>
      <c r="J102" s="71"/>
    </row>
    <row r="103" spans="1:10" s="46" customFormat="1" ht="15" hidden="1">
      <c r="A103" s="56"/>
      <c r="B103" s="47"/>
      <c r="C103" s="48"/>
      <c r="D103" s="97"/>
      <c r="E103" s="97"/>
      <c r="F103" s="97"/>
      <c r="G103" s="97">
        <f t="shared" si="4"/>
        <v>0</v>
      </c>
      <c r="H103" s="98">
        <f t="shared" si="5"/>
        <v>0</v>
      </c>
      <c r="I103" s="11">
        <v>2334.1</v>
      </c>
      <c r="J103" s="71"/>
    </row>
    <row r="104" spans="1:10" s="46" customFormat="1" ht="15" hidden="1">
      <c r="A104" s="56"/>
      <c r="B104" s="47"/>
      <c r="C104" s="48"/>
      <c r="D104" s="97"/>
      <c r="E104" s="97"/>
      <c r="F104" s="97"/>
      <c r="G104" s="97">
        <f t="shared" si="4"/>
        <v>0</v>
      </c>
      <c r="H104" s="98">
        <f t="shared" si="5"/>
        <v>0</v>
      </c>
      <c r="I104" s="11">
        <v>2334.1</v>
      </c>
      <c r="J104" s="71"/>
    </row>
    <row r="105" spans="1:10" s="46" customFormat="1" ht="15" hidden="1">
      <c r="A105" s="56" t="s">
        <v>77</v>
      </c>
      <c r="B105" s="47"/>
      <c r="C105" s="48"/>
      <c r="D105" s="97"/>
      <c r="E105" s="97"/>
      <c r="F105" s="97"/>
      <c r="G105" s="97">
        <f t="shared" si="4"/>
        <v>0</v>
      </c>
      <c r="H105" s="98">
        <f t="shared" si="5"/>
        <v>0</v>
      </c>
      <c r="I105" s="11">
        <v>2334.1</v>
      </c>
      <c r="J105" s="71"/>
    </row>
    <row r="106" spans="1:10" s="28" customFormat="1" ht="20.25" hidden="1" thickBot="1">
      <c r="A106" s="39" t="s">
        <v>30</v>
      </c>
      <c r="B106" s="40" t="s">
        <v>12</v>
      </c>
      <c r="C106" s="40" t="s">
        <v>31</v>
      </c>
      <c r="D106" s="100"/>
      <c r="E106" s="99" t="s">
        <v>31</v>
      </c>
      <c r="F106" s="101"/>
      <c r="G106" s="97">
        <f t="shared" si="4"/>
        <v>0</v>
      </c>
      <c r="H106" s="98">
        <f t="shared" si="5"/>
        <v>0</v>
      </c>
      <c r="I106" s="11">
        <v>2334.1</v>
      </c>
      <c r="J106" s="72"/>
    </row>
    <row r="107" spans="1:10" s="28" customFormat="1" ht="15.75" customHeight="1" hidden="1">
      <c r="A107" s="107" t="s">
        <v>117</v>
      </c>
      <c r="B107" s="106"/>
      <c r="C107" s="106"/>
      <c r="D107" s="113"/>
      <c r="E107" s="114"/>
      <c r="F107" s="113"/>
      <c r="G107" s="97">
        <f t="shared" si="4"/>
        <v>0</v>
      </c>
      <c r="H107" s="98">
        <f t="shared" si="5"/>
        <v>0</v>
      </c>
      <c r="I107" s="11">
        <v>2334.1</v>
      </c>
      <c r="J107" s="72"/>
    </row>
    <row r="108" spans="1:10" s="28" customFormat="1" ht="15.75" customHeight="1" hidden="1">
      <c r="A108" s="122" t="s">
        <v>118</v>
      </c>
      <c r="B108" s="108"/>
      <c r="C108" s="108"/>
      <c r="D108" s="115"/>
      <c r="E108" s="114"/>
      <c r="F108" s="113"/>
      <c r="G108" s="97">
        <f t="shared" si="4"/>
        <v>0</v>
      </c>
      <c r="H108" s="98">
        <f t="shared" si="5"/>
        <v>0</v>
      </c>
      <c r="I108" s="11">
        <v>2334.1</v>
      </c>
      <c r="J108" s="72"/>
    </row>
    <row r="109" spans="1:10" s="46" customFormat="1" ht="15.75" thickBot="1">
      <c r="A109" s="123" t="s">
        <v>94</v>
      </c>
      <c r="B109" s="124"/>
      <c r="C109" s="125"/>
      <c r="D109" s="126">
        <v>188302.89</v>
      </c>
      <c r="E109" s="126"/>
      <c r="F109" s="126"/>
      <c r="G109" s="126">
        <v>80.68</v>
      </c>
      <c r="H109" s="127">
        <v>6.73</v>
      </c>
      <c r="I109" s="11">
        <v>2334.1</v>
      </c>
      <c r="J109" s="71"/>
    </row>
    <row r="110" spans="1:10" s="46" customFormat="1" ht="15" hidden="1">
      <c r="A110" s="117" t="s">
        <v>119</v>
      </c>
      <c r="B110" s="118"/>
      <c r="C110" s="119"/>
      <c r="D110" s="120"/>
      <c r="E110" s="120"/>
      <c r="F110" s="120"/>
      <c r="G110" s="120">
        <f t="shared" si="4"/>
        <v>0</v>
      </c>
      <c r="H110" s="121">
        <f t="shared" si="5"/>
        <v>0</v>
      </c>
      <c r="I110" s="11">
        <v>2334.1</v>
      </c>
      <c r="J110" s="71"/>
    </row>
    <row r="111" spans="1:10" s="30" customFormat="1" ht="15.75" customHeight="1" hidden="1">
      <c r="A111" s="110" t="s">
        <v>120</v>
      </c>
      <c r="B111" s="109"/>
      <c r="C111" s="109"/>
      <c r="D111" s="116"/>
      <c r="E111" s="116"/>
      <c r="F111" s="116"/>
      <c r="G111" s="97">
        <f t="shared" si="4"/>
        <v>0</v>
      </c>
      <c r="H111" s="98">
        <f t="shared" si="5"/>
        <v>0</v>
      </c>
      <c r="I111" s="11">
        <v>2334.1</v>
      </c>
      <c r="J111" s="73"/>
    </row>
    <row r="112" spans="1:10" s="30" customFormat="1" ht="15.75" customHeight="1" hidden="1">
      <c r="A112" s="110" t="s">
        <v>121</v>
      </c>
      <c r="B112" s="109"/>
      <c r="C112" s="109"/>
      <c r="D112" s="116"/>
      <c r="E112" s="116"/>
      <c r="F112" s="116"/>
      <c r="G112" s="97">
        <f t="shared" si="4"/>
        <v>0</v>
      </c>
      <c r="H112" s="98">
        <f t="shared" si="5"/>
        <v>0</v>
      </c>
      <c r="I112" s="11">
        <v>2334.1</v>
      </c>
      <c r="J112" s="73"/>
    </row>
    <row r="113" spans="6:10" s="30" customFormat="1" ht="12.75">
      <c r="F113" s="31"/>
      <c r="H113" s="31"/>
      <c r="J113" s="73"/>
    </row>
    <row r="114" spans="6:10" s="30" customFormat="1" ht="13.5" thickBot="1">
      <c r="F114" s="31"/>
      <c r="H114" s="31"/>
      <c r="J114" s="73"/>
    </row>
    <row r="115" spans="1:10" s="27" customFormat="1" ht="20.25" thickBot="1">
      <c r="A115" s="61" t="s">
        <v>90</v>
      </c>
      <c r="B115" s="62"/>
      <c r="C115" s="63"/>
      <c r="D115" s="111">
        <f>D83+D88</f>
        <v>919214.816</v>
      </c>
      <c r="E115" s="111">
        <f>E83+E88</f>
        <v>106.69679705239706</v>
      </c>
      <c r="F115" s="111">
        <f>F83+F88</f>
        <v>0</v>
      </c>
      <c r="G115" s="111">
        <f>G83+G88-0.01</f>
        <v>393.8250777601645</v>
      </c>
      <c r="H115" s="111">
        <v>32.82</v>
      </c>
      <c r="J115" s="74"/>
    </row>
    <row r="116" spans="1:10" s="11" customFormat="1" ht="19.5">
      <c r="A116" s="57"/>
      <c r="B116" s="58"/>
      <c r="C116" s="59"/>
      <c r="D116" s="32"/>
      <c r="E116" s="59"/>
      <c r="F116" s="32"/>
      <c r="G116" s="32"/>
      <c r="H116" s="32"/>
      <c r="I116" s="46"/>
      <c r="J116" s="69"/>
    </row>
    <row r="117" spans="1:10" s="11" customFormat="1" ht="19.5">
      <c r="A117" s="57"/>
      <c r="B117" s="58"/>
      <c r="C117" s="59"/>
      <c r="D117" s="32"/>
      <c r="E117" s="59"/>
      <c r="F117" s="32"/>
      <c r="G117" s="32"/>
      <c r="H117" s="32"/>
      <c r="I117" s="46"/>
      <c r="J117" s="69"/>
    </row>
    <row r="118" spans="1:10" s="27" customFormat="1" ht="19.5">
      <c r="A118" s="64"/>
      <c r="B118" s="65"/>
      <c r="C118" s="34"/>
      <c r="D118" s="34"/>
      <c r="E118" s="34"/>
      <c r="F118" s="66"/>
      <c r="G118" s="34"/>
      <c r="H118" s="66"/>
      <c r="J118" s="74"/>
    </row>
    <row r="119" spans="1:10" s="28" customFormat="1" ht="19.5">
      <c r="A119" s="33"/>
      <c r="B119" s="34"/>
      <c r="C119" s="35"/>
      <c r="D119" s="35"/>
      <c r="E119" s="35"/>
      <c r="F119" s="36"/>
      <c r="G119" s="35"/>
      <c r="H119" s="36"/>
      <c r="J119" s="72"/>
    </row>
    <row r="120" spans="1:10" s="30" customFormat="1" ht="14.25">
      <c r="A120" s="139" t="s">
        <v>32</v>
      </c>
      <c r="B120" s="139"/>
      <c r="C120" s="139"/>
      <c r="D120" s="139"/>
      <c r="E120" s="139"/>
      <c r="F120" s="139"/>
      <c r="J120" s="73"/>
    </row>
    <row r="121" spans="6:10" s="30" customFormat="1" ht="12.75">
      <c r="F121" s="31"/>
      <c r="H121" s="31"/>
      <c r="J121" s="73"/>
    </row>
    <row r="122" spans="1:10" s="30" customFormat="1" ht="12.75">
      <c r="A122" s="29" t="s">
        <v>33</v>
      </c>
      <c r="F122" s="31"/>
      <c r="H122" s="31"/>
      <c r="J122" s="73"/>
    </row>
    <row r="123" spans="6:10" s="30" customFormat="1" ht="12.75">
      <c r="F123" s="31"/>
      <c r="H123" s="31"/>
      <c r="J123" s="73"/>
    </row>
    <row r="124" spans="6:10" s="30" customFormat="1" ht="12.75">
      <c r="F124" s="31"/>
      <c r="H124" s="31"/>
      <c r="J124" s="73"/>
    </row>
    <row r="125" spans="6:10" s="30" customFormat="1" ht="12.75">
      <c r="F125" s="31"/>
      <c r="H125" s="31"/>
      <c r="J125" s="73"/>
    </row>
    <row r="126" spans="6:10" s="30" customFormat="1" ht="12.75">
      <c r="F126" s="31"/>
      <c r="H126" s="31"/>
      <c r="J126" s="73"/>
    </row>
    <row r="127" spans="6:10" s="30" customFormat="1" ht="12.75">
      <c r="F127" s="31"/>
      <c r="H127" s="31"/>
      <c r="J127" s="73"/>
    </row>
    <row r="128" spans="6:10" s="30" customFormat="1" ht="12.75">
      <c r="F128" s="31"/>
      <c r="H128" s="31"/>
      <c r="J128" s="73"/>
    </row>
    <row r="129" spans="6:10" s="30" customFormat="1" ht="12.75">
      <c r="F129" s="31"/>
      <c r="H129" s="31"/>
      <c r="J129" s="73"/>
    </row>
    <row r="130" spans="6:10" s="30" customFormat="1" ht="12.75">
      <c r="F130" s="31"/>
      <c r="H130" s="31"/>
      <c r="J130" s="73"/>
    </row>
    <row r="131" spans="6:10" s="30" customFormat="1" ht="12.75">
      <c r="F131" s="31"/>
      <c r="H131" s="31"/>
      <c r="J131" s="73"/>
    </row>
    <row r="132" spans="6:10" s="30" customFormat="1" ht="12.75">
      <c r="F132" s="31"/>
      <c r="H132" s="31"/>
      <c r="J132" s="73"/>
    </row>
    <row r="133" spans="6:10" s="30" customFormat="1" ht="12.75">
      <c r="F133" s="31"/>
      <c r="H133" s="31"/>
      <c r="J133" s="73"/>
    </row>
    <row r="134" spans="6:10" s="30" customFormat="1" ht="12.75">
      <c r="F134" s="31"/>
      <c r="H134" s="31"/>
      <c r="J134" s="73"/>
    </row>
    <row r="135" spans="6:10" s="30" customFormat="1" ht="12.75">
      <c r="F135" s="31"/>
      <c r="H135" s="31"/>
      <c r="J135" s="73"/>
    </row>
    <row r="136" spans="6:10" s="30" customFormat="1" ht="12.75">
      <c r="F136" s="31"/>
      <c r="H136" s="31"/>
      <c r="J136" s="73"/>
    </row>
    <row r="137" spans="6:10" s="30" customFormat="1" ht="12.75">
      <c r="F137" s="31"/>
      <c r="H137" s="31"/>
      <c r="J137" s="73"/>
    </row>
    <row r="138" spans="6:10" s="30" customFormat="1" ht="12.75">
      <c r="F138" s="31"/>
      <c r="H138" s="31"/>
      <c r="J138" s="73"/>
    </row>
    <row r="139" spans="6:10" s="30" customFormat="1" ht="12.75">
      <c r="F139" s="31"/>
      <c r="H139" s="31"/>
      <c r="J139" s="73"/>
    </row>
    <row r="140" spans="6:10" s="30" customFormat="1" ht="12.75">
      <c r="F140" s="31"/>
      <c r="H140" s="31"/>
      <c r="J140" s="73"/>
    </row>
  </sheetData>
  <sheetProtection/>
  <mergeCells count="12">
    <mergeCell ref="A8:H8"/>
    <mergeCell ref="A9:H9"/>
    <mergeCell ref="A10:H10"/>
    <mergeCell ref="A11:H11"/>
    <mergeCell ref="A14:H14"/>
    <mergeCell ref="A120:F120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2013-08-08T10:26:03Z</cp:lastPrinted>
  <dcterms:created xsi:type="dcterms:W3CDTF">2010-04-02T14:46:04Z</dcterms:created>
  <dcterms:modified xsi:type="dcterms:W3CDTF">2014-08-13T05:51:38Z</dcterms:modified>
  <cp:category/>
  <cp:version/>
  <cp:contentType/>
  <cp:contentStatus/>
</cp:coreProperties>
</file>