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голосованию'!$A$1:$H$142</definedName>
  </definedNames>
  <calcPr fullCalcOnLoad="1" fullPrecision="0"/>
</workbook>
</file>

<file path=xl/sharedStrings.xml><?xml version="1.0" encoding="utf-8"?>
<sst xmlns="http://schemas.openxmlformats.org/spreadsheetml/2006/main" count="166" uniqueCount="121">
  <si>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</si>
  <si>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</si>
  <si>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</si>
  <si>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</si>
  <si>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</si>
  <si>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</si>
  <si>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</si>
  <si>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</si>
  <si>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</si>
  <si>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</si>
  <si>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</si>
  <si>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</si>
  <si>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</si>
  <si>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</si>
  <si>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</si>
  <si>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</si>
  <si>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</si>
  <si>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</si>
  <si>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</si>
  <si>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</si>
  <si>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</si>
  <si>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</si>
  <si>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</si>
  <si>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</si>
  <si>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</si>
  <si>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</si>
  <si>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</si>
  <si>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</si>
  <si>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</si>
  <si>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</si>
  <si>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</si>
  <si>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</si>
  <si>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</si>
  <si>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</si>
  <si>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</si>
  <si>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</si>
  <si>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</si>
  <si>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</si>
  <si>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</si>
  <si>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</si>
  <si>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</si>
  <si>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</si>
  <si>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</si>
  <si>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</si>
  <si>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</si>
  <si>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</si>
  <si>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</si>
  <si>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</si>
  <si>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</si>
  <si>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</si>
  <si>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</si>
  <si>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</si>
  <si>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</si>
  <si>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</si>
  <si>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</si>
  <si>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</si>
  <si>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</si>
  <si>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</si>
  <si>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</si>
  <si>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</si>
  <si>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</si>
  <si>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</si>
  <si>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</si>
  <si>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</si>
  <si>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</si>
  <si>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</si>
  <si>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</si>
  <si>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</si>
  <si>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</si>
  <si>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</si>
  <si>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</si>
  <si>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</si>
  <si>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</si>
  <si>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</si>
  <si>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</si>
  <si>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панельных швов</t>
  </si>
  <si>
    <t>ремонт отмостки</t>
  </si>
  <si>
    <t>КИП и автоматика</t>
  </si>
  <si>
    <t>запорная арматура ( водоснабжение)</t>
  </si>
  <si>
    <t>запорная арматура ( отопление )</t>
  </si>
  <si>
    <t>изоляция трубопроводов</t>
  </si>
  <si>
    <t>ремонт системы электроснабжения</t>
  </si>
  <si>
    <t>ремонт кровли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</si>
  <si>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</si>
  <si>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</si>
  <si>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</si>
  <si>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</si>
  <si>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</si>
  <si>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</si>
  <si>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</si>
  <si>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</si>
  <si>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</si>
  <si>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</si>
  <si>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</si>
  <si>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</si>
  <si>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</si>
  <si>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</si>
  <si>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</si>
  <si>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1 раз в 4 месяца</t>
  </si>
  <si>
    <t>ревизия задвижек  ХВС(диам.50мм-1шт., диам.80мм-1 шт)</t>
  </si>
  <si>
    <t>ВСЕГО:</t>
  </si>
  <si>
    <t>Погашение задолженности прошлых периодов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</si>
  <si>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</si>
  <si>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</si>
  <si>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по адресу: ул.Ленинского Комсомола, д.33(S общ.=2339,20м2, S зем.уч.=3453,87м2)</t>
  </si>
  <si>
    <t>окос травы</t>
  </si>
  <si>
    <t>2-3 раза</t>
  </si>
  <si>
    <t>замена КИП манометр 1 шт.</t>
  </si>
  <si>
    <t>ремонт приямка 1 шт.</t>
  </si>
  <si>
    <t>ремонт освещения в подвале</t>
  </si>
  <si>
    <t>замена насоса ГВС (резерв)</t>
  </si>
  <si>
    <t>2013 - 2014 г.</t>
  </si>
  <si>
    <t>ревизия задвижек отопления ( диам.80мм-5 шт)</t>
  </si>
  <si>
    <t>подключение системы отопления с регулировкой</t>
  </si>
  <si>
    <t>замена  КИП 4 манометра, 4 термометра</t>
  </si>
  <si>
    <t>замена КИП на ВВП 5 манометров, 5 термометров</t>
  </si>
  <si>
    <t>Сбор, вывоз и утилизация ТБО*, руб./м2</t>
  </si>
  <si>
    <t>ремонт панельных швов 100 м.п.</t>
  </si>
  <si>
    <t>Ремонт кровли 25 м2</t>
  </si>
  <si>
    <t>смена задвижек на эл.узлах диам.80 - 3 шт.(требование ТПК)</t>
  </si>
  <si>
    <t>смена задвижек на ВВП (диам.50 - 2 шт.)(требование ТПК)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</si>
</sst>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textRotation="90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left" vertical="center" wrapText="1"/>
    </xf>
    <xf numFmtId="0" fontId="25" fillId="24" borderId="24" xfId="0" applyFont="1" applyFill="1" applyBorder="1" applyAlignment="1">
      <alignment horizontal="center" vertical="center" wrapText="1"/>
    </xf>
    <xf numFmtId="2" fontId="25" fillId="24" borderId="24" xfId="0" applyNumberFormat="1" applyFont="1" applyFill="1" applyBorder="1" applyAlignment="1">
      <alignment horizontal="center" vertical="center" wrapText="1"/>
    </xf>
    <xf numFmtId="2" fontId="25" fillId="24" borderId="25" xfId="0" applyNumberFormat="1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4" fillId="24" borderId="32" xfId="0" applyFont="1" applyFill="1" applyBorder="1" applyAlignment="1">
      <alignment horizontal="left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3" fillId="24" borderId="18" xfId="0" applyFont="1" applyFill="1" applyBorder="1" applyAlignment="1">
      <alignment horizontal="center" vertical="center" wrapText="1"/>
    </xf>
    <xf numFmtId="2" fontId="23" fillId="24" borderId="18" xfId="0" applyNumberFormat="1" applyFont="1" applyFill="1" applyBorder="1" applyAlignment="1">
      <alignment horizontal="center" vertical="center" wrapText="1"/>
    </xf>
    <xf numFmtId="2" fontId="23" fillId="24" borderId="2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center" vertical="center"/>
    </xf>
    <xf numFmtId="2" fontId="23" fillId="24" borderId="15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center"/>
    </xf>
    <xf numFmtId="0" fontId="0" fillId="24" borderId="28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2" fontId="23" fillId="24" borderId="34" xfId="0" applyNumberFormat="1" applyFont="1" applyFill="1" applyBorder="1" applyAlignment="1">
      <alignment horizontal="center" vertical="center" wrapText="1"/>
    </xf>
    <xf numFmtId="2" fontId="23" fillId="24" borderId="35" xfId="0" applyNumberFormat="1" applyFont="1" applyFill="1" applyBorder="1" applyAlignment="1">
      <alignment horizont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2" fontId="21" fillId="24" borderId="0" xfId="0" applyNumberFormat="1" applyFont="1" applyFill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="75" zoomScaleNormal="75" zoomScalePageLayoutView="0" workbookViewId="0" topLeftCell="A99">
      <selection activeCell="A1" sqref="A1:H128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7.75390625" style="6" bestFit="1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7" hidden="1" customWidth="1"/>
    <col min="12" max="14" width="15.375" style="6" customWidth="1"/>
    <col min="15" max="16384" width="9.125" style="6" customWidth="1"/>
  </cols>
  <sheetData>
    <row r="1" spans="1:8" ht="16.5" customHeight="1">
      <c r="A1" s="96" t="s">
        <v>0</v>
      </c>
      <c r="B1" s="96"/>
      <c r="C1" s="96"/>
      <c r="D1" s="96"/>
      <c r="E1" s="96"/>
      <c r="F1" s="96"/>
      <c r="G1" s="96"/>
      <c r="H1" s="96"/>
    </row>
    <row r="2" spans="2:8" ht="12.75" customHeight="1">
      <c r="B2" s="97" t="s">
        <v>1</v>
      </c>
      <c r="C2" s="97"/>
      <c r="D2" s="97"/>
      <c r="E2" s="97"/>
      <c r="F2" s="97"/>
      <c r="G2" s="97"/>
      <c r="H2" s="97"/>
    </row>
    <row r="3" spans="1:8" ht="23.25" customHeight="1">
      <c r="A3" s="91" t="s">
        <v>111</v>
      </c>
      <c r="B3" s="97" t="s">
        <v>2</v>
      </c>
      <c r="C3" s="97"/>
      <c r="D3" s="97"/>
      <c r="E3" s="97"/>
      <c r="F3" s="97"/>
      <c r="G3" s="97"/>
      <c r="H3" s="97"/>
    </row>
    <row r="4" spans="2:8" ht="14.25" customHeight="1">
      <c r="B4" s="97" t="s">
        <v>37</v>
      </c>
      <c r="C4" s="97"/>
      <c r="D4" s="97"/>
      <c r="E4" s="97"/>
      <c r="F4" s="97"/>
      <c r="G4" s="97"/>
      <c r="H4" s="97"/>
    </row>
    <row r="5" spans="1:11" ht="33" customHeight="1">
      <c r="A5" s="98"/>
      <c r="B5" s="98"/>
      <c r="C5" s="98"/>
      <c r="D5" s="98"/>
      <c r="E5" s="98"/>
      <c r="F5" s="98"/>
      <c r="G5" s="98"/>
      <c r="H5" s="98"/>
      <c r="K5" s="6"/>
    </row>
    <row r="6" spans="2:9" ht="35.25" customHeight="1" hidden="1">
      <c r="B6" s="8"/>
      <c r="C6" s="8"/>
      <c r="D6" s="8"/>
      <c r="E6" s="8"/>
      <c r="F6" s="8"/>
      <c r="G6" s="8"/>
      <c r="H6" s="8"/>
      <c r="I6" s="8"/>
    </row>
    <row r="7" spans="1:11" s="9" customFormat="1" ht="22.5" customHeight="1">
      <c r="A7" s="99" t="s">
        <v>3</v>
      </c>
      <c r="B7" s="99"/>
      <c r="C7" s="99"/>
      <c r="D7" s="99"/>
      <c r="E7" s="99"/>
      <c r="F7" s="99"/>
      <c r="G7" s="99"/>
      <c r="H7" s="99"/>
      <c r="K7" s="10"/>
    </row>
    <row r="8" spans="1:8" s="11" customFormat="1" ht="18.75" customHeight="1">
      <c r="A8" s="99" t="s">
        <v>104</v>
      </c>
      <c r="B8" s="99"/>
      <c r="C8" s="99"/>
      <c r="D8" s="99"/>
      <c r="E8" s="99"/>
      <c r="F8" s="99"/>
      <c r="G8" s="99"/>
      <c r="H8" s="99"/>
    </row>
    <row r="9" spans="1:8" s="12" customFormat="1" ht="17.25" customHeight="1">
      <c r="A9" s="100" t="s">
        <v>73</v>
      </c>
      <c r="B9" s="100"/>
      <c r="C9" s="100"/>
      <c r="D9" s="100"/>
      <c r="E9" s="100"/>
      <c r="F9" s="100"/>
      <c r="G9" s="100"/>
      <c r="H9" s="100"/>
    </row>
    <row r="10" spans="1:8" s="11" customFormat="1" ht="30" customHeight="1" thickBot="1">
      <c r="A10" s="101" t="s">
        <v>97</v>
      </c>
      <c r="B10" s="101"/>
      <c r="C10" s="101"/>
      <c r="D10" s="101"/>
      <c r="E10" s="102"/>
      <c r="F10" s="102"/>
      <c r="G10" s="102"/>
      <c r="H10" s="102"/>
    </row>
    <row r="11" spans="1:11" s="17" customFormat="1" ht="139.5" customHeight="1" thickBot="1">
      <c r="A11" s="13" t="s">
        <v>4</v>
      </c>
      <c r="B11" s="14" t="s">
        <v>5</v>
      </c>
      <c r="C11" s="15" t="s">
        <v>6</v>
      </c>
      <c r="D11" s="15" t="s">
        <v>38</v>
      </c>
      <c r="E11" s="15" t="s">
        <v>6</v>
      </c>
      <c r="F11" s="16" t="s">
        <v>7</v>
      </c>
      <c r="G11" s="15" t="s">
        <v>6</v>
      </c>
      <c r="H11" s="16" t="s">
        <v>7</v>
      </c>
      <c r="K11" s="18"/>
    </row>
    <row r="12" spans="1:11" s="25" customFormat="1" ht="12.75">
      <c r="A12" s="19">
        <v>1</v>
      </c>
      <c r="B12" s="20">
        <v>2</v>
      </c>
      <c r="C12" s="20">
        <v>3</v>
      </c>
      <c r="D12" s="21"/>
      <c r="E12" s="20">
        <v>3</v>
      </c>
      <c r="F12" s="22">
        <v>4</v>
      </c>
      <c r="G12" s="23">
        <v>3</v>
      </c>
      <c r="H12" s="24">
        <v>4</v>
      </c>
      <c r="K12" s="26"/>
    </row>
    <row r="13" spans="1:11" s="25" customFormat="1" ht="49.5" customHeight="1">
      <c r="A13" s="103" t="s">
        <v>8</v>
      </c>
      <c r="B13" s="104"/>
      <c r="C13" s="104"/>
      <c r="D13" s="104"/>
      <c r="E13" s="104"/>
      <c r="F13" s="104"/>
      <c r="G13" s="104"/>
      <c r="H13" s="105"/>
      <c r="K13" s="26"/>
    </row>
    <row r="14" spans="1:11" s="17" customFormat="1" ht="15">
      <c r="A14" s="27" t="s">
        <v>9</v>
      </c>
      <c r="B14" s="28"/>
      <c r="C14" s="29">
        <f>F14*12</f>
        <v>0</v>
      </c>
      <c r="D14" s="30">
        <f>G14*I14</f>
        <v>67368.96</v>
      </c>
      <c r="E14" s="29">
        <f>H14*12</f>
        <v>28.8</v>
      </c>
      <c r="F14" s="31"/>
      <c r="G14" s="29">
        <f>H14*12</f>
        <v>28.8</v>
      </c>
      <c r="H14" s="29">
        <v>2.4</v>
      </c>
      <c r="I14" s="17">
        <v>2339.2</v>
      </c>
      <c r="J14" s="17">
        <v>1.07</v>
      </c>
      <c r="K14" s="18">
        <v>2.24</v>
      </c>
    </row>
    <row r="15" spans="1:11" s="17" customFormat="1" ht="29.25" customHeight="1">
      <c r="A15" s="32" t="s">
        <v>83</v>
      </c>
      <c r="B15" s="33" t="s">
        <v>84</v>
      </c>
      <c r="C15" s="34"/>
      <c r="D15" s="35"/>
      <c r="E15" s="34"/>
      <c r="F15" s="36"/>
      <c r="G15" s="34"/>
      <c r="H15" s="34"/>
      <c r="I15" s="17">
        <v>2339.2</v>
      </c>
      <c r="K15" s="18"/>
    </row>
    <row r="16" spans="1:11" s="17" customFormat="1" ht="15">
      <c r="A16" s="32" t="s">
        <v>85</v>
      </c>
      <c r="B16" s="33" t="s">
        <v>84</v>
      </c>
      <c r="C16" s="34"/>
      <c r="D16" s="35"/>
      <c r="E16" s="34"/>
      <c r="F16" s="36"/>
      <c r="G16" s="34"/>
      <c r="H16" s="34"/>
      <c r="I16" s="17">
        <v>2339.2</v>
      </c>
      <c r="K16" s="18"/>
    </row>
    <row r="17" spans="1:11" s="17" customFormat="1" ht="15">
      <c r="A17" s="32" t="s">
        <v>86</v>
      </c>
      <c r="B17" s="33" t="s">
        <v>87</v>
      </c>
      <c r="C17" s="34"/>
      <c r="D17" s="35"/>
      <c r="E17" s="34"/>
      <c r="F17" s="36"/>
      <c r="G17" s="34"/>
      <c r="H17" s="34"/>
      <c r="I17" s="17">
        <v>2339.2</v>
      </c>
      <c r="K17" s="18"/>
    </row>
    <row r="18" spans="1:11" s="17" customFormat="1" ht="15">
      <c r="A18" s="32" t="s">
        <v>88</v>
      </c>
      <c r="B18" s="33" t="s">
        <v>84</v>
      </c>
      <c r="C18" s="34"/>
      <c r="D18" s="35"/>
      <c r="E18" s="34"/>
      <c r="F18" s="36"/>
      <c r="G18" s="34"/>
      <c r="H18" s="34"/>
      <c r="I18" s="17">
        <v>2339.2</v>
      </c>
      <c r="K18" s="18"/>
    </row>
    <row r="19" spans="1:11" s="17" customFormat="1" ht="30">
      <c r="A19" s="27" t="s">
        <v>11</v>
      </c>
      <c r="B19" s="37"/>
      <c r="C19" s="29">
        <f>F19*12</f>
        <v>0</v>
      </c>
      <c r="D19" s="30">
        <f>G19*I19</f>
        <v>128281.73</v>
      </c>
      <c r="E19" s="29">
        <f>H19*12</f>
        <v>54.84</v>
      </c>
      <c r="F19" s="31"/>
      <c r="G19" s="29">
        <f>H19*12</f>
        <v>54.84</v>
      </c>
      <c r="H19" s="29">
        <v>4.57</v>
      </c>
      <c r="I19" s="17">
        <v>2339.2</v>
      </c>
      <c r="J19" s="17">
        <v>1.07</v>
      </c>
      <c r="K19" s="18">
        <v>4.27</v>
      </c>
    </row>
    <row r="20" spans="1:11" s="17" customFormat="1" ht="15">
      <c r="A20" s="38" t="s">
        <v>89</v>
      </c>
      <c r="B20" s="2" t="s">
        <v>12</v>
      </c>
      <c r="C20" s="29"/>
      <c r="D20" s="30"/>
      <c r="E20" s="29"/>
      <c r="F20" s="31"/>
      <c r="G20" s="29"/>
      <c r="H20" s="29"/>
      <c r="I20" s="17">
        <v>2339.2</v>
      </c>
      <c r="K20" s="18"/>
    </row>
    <row r="21" spans="1:11" s="17" customFormat="1" ht="15">
      <c r="A21" s="38" t="s">
        <v>90</v>
      </c>
      <c r="B21" s="2" t="s">
        <v>12</v>
      </c>
      <c r="C21" s="29"/>
      <c r="D21" s="30"/>
      <c r="E21" s="29"/>
      <c r="F21" s="31"/>
      <c r="G21" s="29"/>
      <c r="H21" s="29"/>
      <c r="I21" s="17">
        <v>2339.2</v>
      </c>
      <c r="K21" s="18"/>
    </row>
    <row r="22" spans="1:11" s="17" customFormat="1" ht="15">
      <c r="A22" s="90" t="s">
        <v>105</v>
      </c>
      <c r="B22" s="58" t="s">
        <v>106</v>
      </c>
      <c r="C22" s="29"/>
      <c r="D22" s="30"/>
      <c r="E22" s="29"/>
      <c r="F22" s="31"/>
      <c r="G22" s="29"/>
      <c r="H22" s="29"/>
      <c r="K22" s="18"/>
    </row>
    <row r="23" spans="1:11" s="17" customFormat="1" ht="15">
      <c r="A23" s="38" t="s">
        <v>91</v>
      </c>
      <c r="B23" s="2" t="s">
        <v>12</v>
      </c>
      <c r="C23" s="29"/>
      <c r="D23" s="30"/>
      <c r="E23" s="29"/>
      <c r="F23" s="31"/>
      <c r="G23" s="29"/>
      <c r="H23" s="29"/>
      <c r="I23" s="17">
        <v>2339.2</v>
      </c>
      <c r="K23" s="18"/>
    </row>
    <row r="24" spans="1:11" s="17" customFormat="1" ht="25.5">
      <c r="A24" s="38" t="s">
        <v>92</v>
      </c>
      <c r="B24" s="2" t="s">
        <v>13</v>
      </c>
      <c r="C24" s="29"/>
      <c r="D24" s="30"/>
      <c r="E24" s="29"/>
      <c r="F24" s="31"/>
      <c r="G24" s="29"/>
      <c r="H24" s="29"/>
      <c r="I24" s="17">
        <v>2339.2</v>
      </c>
      <c r="K24" s="18"/>
    </row>
    <row r="25" spans="1:11" s="17" customFormat="1" ht="15">
      <c r="A25" s="38" t="s">
        <v>93</v>
      </c>
      <c r="B25" s="2" t="s">
        <v>12</v>
      </c>
      <c r="C25" s="29"/>
      <c r="D25" s="30"/>
      <c r="E25" s="29"/>
      <c r="F25" s="31"/>
      <c r="G25" s="29"/>
      <c r="H25" s="29"/>
      <c r="I25" s="17">
        <v>2339.2</v>
      </c>
      <c r="K25" s="18"/>
    </row>
    <row r="26" spans="1:11" s="17" customFormat="1" ht="15">
      <c r="A26" s="39" t="s">
        <v>94</v>
      </c>
      <c r="B26" s="40" t="s">
        <v>12</v>
      </c>
      <c r="C26" s="29"/>
      <c r="D26" s="30"/>
      <c r="E26" s="29"/>
      <c r="F26" s="31"/>
      <c r="G26" s="29"/>
      <c r="H26" s="29"/>
      <c r="I26" s="17">
        <v>2339.2</v>
      </c>
      <c r="K26" s="18"/>
    </row>
    <row r="27" spans="1:11" s="17" customFormat="1" ht="26.25" thickBot="1">
      <c r="A27" s="41" t="s">
        <v>95</v>
      </c>
      <c r="B27" s="42" t="s">
        <v>96</v>
      </c>
      <c r="C27" s="29"/>
      <c r="D27" s="30"/>
      <c r="E27" s="29"/>
      <c r="F27" s="31"/>
      <c r="G27" s="29"/>
      <c r="H27" s="29"/>
      <c r="I27" s="17">
        <v>2339.2</v>
      </c>
      <c r="K27" s="18"/>
    </row>
    <row r="28" spans="1:11" s="45" customFormat="1" ht="15">
      <c r="A28" s="43" t="s">
        <v>14</v>
      </c>
      <c r="B28" s="28" t="s">
        <v>15</v>
      </c>
      <c r="C28" s="29">
        <f>F28*12</f>
        <v>0</v>
      </c>
      <c r="D28" s="30">
        <f>G28*I28</f>
        <v>17965.06</v>
      </c>
      <c r="E28" s="29">
        <f>H28*12</f>
        <v>7.68</v>
      </c>
      <c r="F28" s="44"/>
      <c r="G28" s="29">
        <f>H28*12</f>
        <v>7.68</v>
      </c>
      <c r="H28" s="29">
        <v>0.64</v>
      </c>
      <c r="I28" s="17">
        <v>2339.2</v>
      </c>
      <c r="J28" s="17">
        <v>1.07</v>
      </c>
      <c r="K28" s="18">
        <v>0.6</v>
      </c>
    </row>
    <row r="29" spans="1:11" s="17" customFormat="1" ht="15">
      <c r="A29" s="43" t="s">
        <v>16</v>
      </c>
      <c r="B29" s="28" t="s">
        <v>17</v>
      </c>
      <c r="C29" s="29">
        <f>F29*12</f>
        <v>0</v>
      </c>
      <c r="D29" s="30">
        <f>G29*I29</f>
        <v>58386.43</v>
      </c>
      <c r="E29" s="29">
        <f>H29*12</f>
        <v>24.96</v>
      </c>
      <c r="F29" s="44"/>
      <c r="G29" s="29">
        <f>H29*12</f>
        <v>24.96</v>
      </c>
      <c r="H29" s="29">
        <v>2.08</v>
      </c>
      <c r="I29" s="17">
        <v>2339.2</v>
      </c>
      <c r="J29" s="17">
        <v>1.07</v>
      </c>
      <c r="K29" s="18">
        <v>1.94</v>
      </c>
    </row>
    <row r="30" spans="1:11" s="25" customFormat="1" ht="30">
      <c r="A30" s="43" t="s">
        <v>52</v>
      </c>
      <c r="B30" s="28" t="s">
        <v>10</v>
      </c>
      <c r="C30" s="46"/>
      <c r="D30" s="30">
        <v>1733.72</v>
      </c>
      <c r="E30" s="46"/>
      <c r="F30" s="44"/>
      <c r="G30" s="29">
        <f>D30/I30</f>
        <v>0.74</v>
      </c>
      <c r="H30" s="29">
        <f>G30/12</f>
        <v>0.06</v>
      </c>
      <c r="I30" s="17">
        <v>2339.2</v>
      </c>
      <c r="J30" s="17">
        <v>1.07</v>
      </c>
      <c r="K30" s="18">
        <v>0.12</v>
      </c>
    </row>
    <row r="31" spans="1:11" s="25" customFormat="1" ht="30">
      <c r="A31" s="43" t="s">
        <v>72</v>
      </c>
      <c r="B31" s="28" t="s">
        <v>10</v>
      </c>
      <c r="C31" s="46"/>
      <c r="D31" s="30">
        <v>1733.72</v>
      </c>
      <c r="E31" s="46"/>
      <c r="F31" s="44"/>
      <c r="G31" s="29">
        <f>D31/I31</f>
        <v>0.74</v>
      </c>
      <c r="H31" s="29">
        <f>G31/12</f>
        <v>0.06</v>
      </c>
      <c r="I31" s="17">
        <v>2339.2</v>
      </c>
      <c r="J31" s="17">
        <v>1.07</v>
      </c>
      <c r="K31" s="18">
        <v>0</v>
      </c>
    </row>
    <row r="32" spans="1:11" s="25" customFormat="1" ht="21.75" customHeight="1">
      <c r="A32" s="43" t="s">
        <v>53</v>
      </c>
      <c r="B32" s="28" t="s">
        <v>10</v>
      </c>
      <c r="C32" s="46"/>
      <c r="D32" s="30">
        <v>10948.1</v>
      </c>
      <c r="E32" s="46"/>
      <c r="F32" s="44"/>
      <c r="G32" s="29">
        <f>D32/I32</f>
        <v>4.68</v>
      </c>
      <c r="H32" s="29">
        <f>G32/12</f>
        <v>0.39</v>
      </c>
      <c r="I32" s="17">
        <v>2339.2</v>
      </c>
      <c r="J32" s="17">
        <v>1.07</v>
      </c>
      <c r="K32" s="18">
        <v>0.36</v>
      </c>
    </row>
    <row r="33" spans="1:11" s="25" customFormat="1" ht="30" customHeight="1" hidden="1">
      <c r="A33" s="43" t="s">
        <v>54</v>
      </c>
      <c r="B33" s="28" t="s">
        <v>13</v>
      </c>
      <c r="C33" s="46"/>
      <c r="D33" s="30">
        <f>G33*I33</f>
        <v>0</v>
      </c>
      <c r="E33" s="46"/>
      <c r="F33" s="44"/>
      <c r="G33" s="29">
        <f>D33/I33</f>
        <v>4.68</v>
      </c>
      <c r="H33" s="29">
        <f>G33/12</f>
        <v>0.39</v>
      </c>
      <c r="I33" s="17">
        <v>2339.2</v>
      </c>
      <c r="J33" s="17">
        <v>1.07</v>
      </c>
      <c r="K33" s="18">
        <v>0</v>
      </c>
    </row>
    <row r="34" spans="1:11" s="25" customFormat="1" ht="30" customHeight="1" hidden="1">
      <c r="A34" s="43" t="s">
        <v>55</v>
      </c>
      <c r="B34" s="28" t="s">
        <v>13</v>
      </c>
      <c r="C34" s="46"/>
      <c r="D34" s="30">
        <f>G34*I34</f>
        <v>0</v>
      </c>
      <c r="E34" s="46"/>
      <c r="F34" s="44"/>
      <c r="G34" s="29">
        <f>D34/I34</f>
        <v>4.68</v>
      </c>
      <c r="H34" s="29">
        <f>G34/12</f>
        <v>0.39</v>
      </c>
      <c r="I34" s="17">
        <v>2339.2</v>
      </c>
      <c r="J34" s="17">
        <v>1.07</v>
      </c>
      <c r="K34" s="18">
        <v>0</v>
      </c>
    </row>
    <row r="35" spans="1:11" s="25" customFormat="1" ht="30">
      <c r="A35" s="43" t="s">
        <v>24</v>
      </c>
      <c r="B35" s="28"/>
      <c r="C35" s="46">
        <f>F35*12</f>
        <v>0</v>
      </c>
      <c r="D35" s="30">
        <f>G35*I35</f>
        <v>5052.67</v>
      </c>
      <c r="E35" s="46">
        <f>H35*12</f>
        <v>2.16</v>
      </c>
      <c r="F35" s="44"/>
      <c r="G35" s="29">
        <f>H35*12</f>
        <v>2.16</v>
      </c>
      <c r="H35" s="29">
        <v>0.18</v>
      </c>
      <c r="I35" s="17">
        <v>2339.2</v>
      </c>
      <c r="J35" s="17">
        <v>1.07</v>
      </c>
      <c r="K35" s="18">
        <v>0.14</v>
      </c>
    </row>
    <row r="36" spans="1:11" s="17" customFormat="1" ht="15">
      <c r="A36" s="43" t="s">
        <v>26</v>
      </c>
      <c r="B36" s="28" t="s">
        <v>27</v>
      </c>
      <c r="C36" s="46">
        <f>F36*12</f>
        <v>0</v>
      </c>
      <c r="D36" s="30">
        <f>G36*I36</f>
        <v>1122.82</v>
      </c>
      <c r="E36" s="46">
        <f>H36*12</f>
        <v>0.48</v>
      </c>
      <c r="F36" s="44"/>
      <c r="G36" s="29">
        <f>H36*12</f>
        <v>0.48</v>
      </c>
      <c r="H36" s="29">
        <v>0.04</v>
      </c>
      <c r="I36" s="17">
        <v>2339.2</v>
      </c>
      <c r="J36" s="17">
        <v>1.07</v>
      </c>
      <c r="K36" s="18">
        <v>0.03</v>
      </c>
    </row>
    <row r="37" spans="1:11" s="17" customFormat="1" ht="15">
      <c r="A37" s="43" t="s">
        <v>28</v>
      </c>
      <c r="B37" s="47" t="s">
        <v>29</v>
      </c>
      <c r="C37" s="48">
        <f>F37*12</f>
        <v>0</v>
      </c>
      <c r="D37" s="30">
        <v>602.56</v>
      </c>
      <c r="E37" s="48">
        <f>H37*12</f>
        <v>0.24</v>
      </c>
      <c r="F37" s="49"/>
      <c r="G37" s="29">
        <f>D37/I37</f>
        <v>0.26</v>
      </c>
      <c r="H37" s="29">
        <f>G37/12</f>
        <v>0.02</v>
      </c>
      <c r="I37" s="17">
        <v>2339.2</v>
      </c>
      <c r="J37" s="17">
        <v>1.07</v>
      </c>
      <c r="K37" s="18">
        <v>0.02</v>
      </c>
    </row>
    <row r="38" spans="1:11" s="45" customFormat="1" ht="30">
      <c r="A38" s="43" t="s">
        <v>25</v>
      </c>
      <c r="B38" s="28" t="s">
        <v>98</v>
      </c>
      <c r="C38" s="46">
        <f>F38*12</f>
        <v>0</v>
      </c>
      <c r="D38" s="30">
        <v>903.83</v>
      </c>
      <c r="E38" s="46">
        <f>H38*12</f>
        <v>0.36</v>
      </c>
      <c r="F38" s="44"/>
      <c r="G38" s="29">
        <f>D38/I38</f>
        <v>0.39</v>
      </c>
      <c r="H38" s="29">
        <f>G38/12</f>
        <v>0.03</v>
      </c>
      <c r="I38" s="17">
        <v>2339.2</v>
      </c>
      <c r="J38" s="17">
        <v>1.07</v>
      </c>
      <c r="K38" s="18">
        <v>0.03</v>
      </c>
    </row>
    <row r="39" spans="1:11" s="45" customFormat="1" ht="15">
      <c r="A39" s="43" t="s">
        <v>39</v>
      </c>
      <c r="B39" s="28"/>
      <c r="C39" s="29"/>
      <c r="D39" s="29">
        <f>D41+D42+D43+D44+D45+D46+D47+D48+D49+D50+D53</f>
        <v>18148.23</v>
      </c>
      <c r="E39" s="29"/>
      <c r="F39" s="44"/>
      <c r="G39" s="29">
        <f>D39/I39</f>
        <v>7.76</v>
      </c>
      <c r="H39" s="29">
        <f>G39/12</f>
        <v>0.65</v>
      </c>
      <c r="I39" s="17">
        <v>2339.2</v>
      </c>
      <c r="J39" s="17">
        <v>1.07</v>
      </c>
      <c r="K39" s="18">
        <v>0.92</v>
      </c>
    </row>
    <row r="40" spans="1:11" s="25" customFormat="1" ht="15" hidden="1">
      <c r="A40" s="1"/>
      <c r="B40" s="2"/>
      <c r="C40" s="3"/>
      <c r="D40" s="4"/>
      <c r="E40" s="3"/>
      <c r="F40" s="5"/>
      <c r="G40" s="3"/>
      <c r="H40" s="3"/>
      <c r="I40" s="17">
        <v>2339.2</v>
      </c>
      <c r="J40" s="17"/>
      <c r="K40" s="18"/>
    </row>
    <row r="41" spans="1:11" s="25" customFormat="1" ht="15">
      <c r="A41" s="1" t="s">
        <v>49</v>
      </c>
      <c r="B41" s="2" t="s">
        <v>18</v>
      </c>
      <c r="C41" s="3"/>
      <c r="D41" s="4">
        <v>184.33</v>
      </c>
      <c r="E41" s="3"/>
      <c r="F41" s="5"/>
      <c r="G41" s="3"/>
      <c r="H41" s="3"/>
      <c r="I41" s="17">
        <v>2339.2</v>
      </c>
      <c r="J41" s="17">
        <v>1.07</v>
      </c>
      <c r="K41" s="18">
        <v>0.01</v>
      </c>
    </row>
    <row r="42" spans="1:11" s="25" customFormat="1" ht="15">
      <c r="A42" s="1" t="s">
        <v>19</v>
      </c>
      <c r="B42" s="2" t="s">
        <v>23</v>
      </c>
      <c r="C42" s="3">
        <f>F42*12</f>
        <v>0</v>
      </c>
      <c r="D42" s="4">
        <v>390.07</v>
      </c>
      <c r="E42" s="3">
        <f>H42*12</f>
        <v>0</v>
      </c>
      <c r="F42" s="5"/>
      <c r="G42" s="3"/>
      <c r="H42" s="3"/>
      <c r="I42" s="17">
        <v>2339.2</v>
      </c>
      <c r="J42" s="17">
        <v>1.07</v>
      </c>
      <c r="K42" s="18">
        <v>0.01</v>
      </c>
    </row>
    <row r="43" spans="1:11" s="25" customFormat="1" ht="15">
      <c r="A43" s="1" t="s">
        <v>112</v>
      </c>
      <c r="B43" s="2" t="s">
        <v>18</v>
      </c>
      <c r="C43" s="3">
        <f>F43*12</f>
        <v>0</v>
      </c>
      <c r="D43" s="4">
        <v>3572.1</v>
      </c>
      <c r="E43" s="3">
        <f>H43*12</f>
        <v>0</v>
      </c>
      <c r="F43" s="5"/>
      <c r="G43" s="3"/>
      <c r="H43" s="3"/>
      <c r="I43" s="17">
        <v>2339.2</v>
      </c>
      <c r="J43" s="17">
        <v>1.07</v>
      </c>
      <c r="K43" s="18">
        <v>0.28</v>
      </c>
    </row>
    <row r="44" spans="1:11" s="25" customFormat="1" ht="15">
      <c r="A44" s="1" t="s">
        <v>60</v>
      </c>
      <c r="B44" s="2" t="s">
        <v>18</v>
      </c>
      <c r="C44" s="3">
        <f>F44*12</f>
        <v>0</v>
      </c>
      <c r="D44" s="4">
        <v>743.35</v>
      </c>
      <c r="E44" s="3">
        <f>H44*12</f>
        <v>0</v>
      </c>
      <c r="F44" s="5"/>
      <c r="G44" s="3"/>
      <c r="H44" s="3"/>
      <c r="I44" s="17">
        <v>2339.2</v>
      </c>
      <c r="J44" s="17">
        <v>1.07</v>
      </c>
      <c r="K44" s="18">
        <v>0.02</v>
      </c>
    </row>
    <row r="45" spans="1:11" s="25" customFormat="1" ht="15">
      <c r="A45" s="1" t="s">
        <v>20</v>
      </c>
      <c r="B45" s="2" t="s">
        <v>18</v>
      </c>
      <c r="C45" s="3">
        <f>F45*12</f>
        <v>0</v>
      </c>
      <c r="D45" s="4">
        <v>3314.05</v>
      </c>
      <c r="E45" s="3">
        <f>H45*12</f>
        <v>0</v>
      </c>
      <c r="F45" s="5"/>
      <c r="G45" s="3"/>
      <c r="H45" s="3"/>
      <c r="I45" s="17">
        <v>2339.2</v>
      </c>
      <c r="J45" s="17">
        <v>1.07</v>
      </c>
      <c r="K45" s="18">
        <v>0.11</v>
      </c>
    </row>
    <row r="46" spans="1:11" s="25" customFormat="1" ht="15">
      <c r="A46" s="1" t="s">
        <v>21</v>
      </c>
      <c r="B46" s="2" t="s">
        <v>18</v>
      </c>
      <c r="C46" s="3">
        <f>F46*12</f>
        <v>0</v>
      </c>
      <c r="D46" s="4">
        <v>780.14</v>
      </c>
      <c r="E46" s="3">
        <f>H46*12</f>
        <v>0</v>
      </c>
      <c r="F46" s="5"/>
      <c r="G46" s="3"/>
      <c r="H46" s="3"/>
      <c r="I46" s="17">
        <v>2339.2</v>
      </c>
      <c r="J46" s="17">
        <v>1.07</v>
      </c>
      <c r="K46" s="18">
        <v>0.02</v>
      </c>
    </row>
    <row r="47" spans="1:11" s="25" customFormat="1" ht="15">
      <c r="A47" s="1" t="s">
        <v>56</v>
      </c>
      <c r="B47" s="2" t="s">
        <v>18</v>
      </c>
      <c r="C47" s="3"/>
      <c r="D47" s="4">
        <v>371.66</v>
      </c>
      <c r="E47" s="3"/>
      <c r="F47" s="5"/>
      <c r="G47" s="3"/>
      <c r="H47" s="3"/>
      <c r="I47" s="17">
        <v>2339.2</v>
      </c>
      <c r="J47" s="17">
        <v>1.07</v>
      </c>
      <c r="K47" s="18">
        <v>0.01</v>
      </c>
    </row>
    <row r="48" spans="1:11" s="25" customFormat="1" ht="15">
      <c r="A48" s="1" t="s">
        <v>57</v>
      </c>
      <c r="B48" s="2" t="s">
        <v>23</v>
      </c>
      <c r="C48" s="3"/>
      <c r="D48" s="4">
        <v>1486.7</v>
      </c>
      <c r="E48" s="3"/>
      <c r="F48" s="5"/>
      <c r="G48" s="3"/>
      <c r="H48" s="3"/>
      <c r="I48" s="17">
        <v>2339.2</v>
      </c>
      <c r="J48" s="17">
        <v>1.07</v>
      </c>
      <c r="K48" s="18">
        <v>0.05</v>
      </c>
    </row>
    <row r="49" spans="1:11" s="25" customFormat="1" ht="25.5">
      <c r="A49" s="1" t="s">
        <v>22</v>
      </c>
      <c r="B49" s="2" t="s">
        <v>18</v>
      </c>
      <c r="C49" s="3">
        <f>F49*12</f>
        <v>0</v>
      </c>
      <c r="D49" s="4">
        <v>1730.92</v>
      </c>
      <c r="E49" s="3">
        <f>H49*12</f>
        <v>0</v>
      </c>
      <c r="F49" s="5"/>
      <c r="G49" s="3"/>
      <c r="H49" s="3"/>
      <c r="I49" s="17">
        <v>2339.2</v>
      </c>
      <c r="J49" s="17">
        <v>1.07</v>
      </c>
      <c r="K49" s="18">
        <v>0.05</v>
      </c>
    </row>
    <row r="50" spans="1:11" s="25" customFormat="1" ht="15">
      <c r="A50" s="1" t="s">
        <v>113</v>
      </c>
      <c r="B50" s="2" t="s">
        <v>18</v>
      </c>
      <c r="C50" s="3"/>
      <c r="D50" s="4">
        <v>2617.3</v>
      </c>
      <c r="E50" s="3"/>
      <c r="F50" s="5"/>
      <c r="G50" s="3"/>
      <c r="H50" s="3"/>
      <c r="I50" s="17">
        <v>2339.2</v>
      </c>
      <c r="J50" s="17">
        <v>1.07</v>
      </c>
      <c r="K50" s="18">
        <v>0.01</v>
      </c>
    </row>
    <row r="51" spans="1:11" s="25" customFormat="1" ht="15" hidden="1">
      <c r="A51" s="1"/>
      <c r="B51" s="2"/>
      <c r="C51" s="50"/>
      <c r="D51" s="4"/>
      <c r="E51" s="50"/>
      <c r="F51" s="5"/>
      <c r="G51" s="3"/>
      <c r="H51" s="3"/>
      <c r="I51" s="17">
        <v>2339.2</v>
      </c>
      <c r="J51" s="17"/>
      <c r="K51" s="18"/>
    </row>
    <row r="52" spans="1:11" s="25" customFormat="1" ht="15" hidden="1">
      <c r="A52" s="1"/>
      <c r="B52" s="2"/>
      <c r="C52" s="3"/>
      <c r="D52" s="4"/>
      <c r="E52" s="3"/>
      <c r="F52" s="5"/>
      <c r="G52" s="3"/>
      <c r="H52" s="3"/>
      <c r="I52" s="17">
        <v>2339.2</v>
      </c>
      <c r="J52" s="17"/>
      <c r="K52" s="18"/>
    </row>
    <row r="53" spans="1:11" s="55" customFormat="1" ht="25.5">
      <c r="A53" s="1" t="s">
        <v>114</v>
      </c>
      <c r="B53" s="58" t="s">
        <v>13</v>
      </c>
      <c r="C53" s="52"/>
      <c r="D53" s="53">
        <v>2957.61</v>
      </c>
      <c r="E53" s="52"/>
      <c r="F53" s="54"/>
      <c r="G53" s="52"/>
      <c r="H53" s="52"/>
      <c r="I53" s="17">
        <v>2339.2</v>
      </c>
      <c r="J53" s="17">
        <v>1.07</v>
      </c>
      <c r="K53" s="18">
        <v>0.14</v>
      </c>
    </row>
    <row r="54" spans="1:11" s="56" customFormat="1" ht="30">
      <c r="A54" s="43" t="s">
        <v>45</v>
      </c>
      <c r="B54" s="28"/>
      <c r="C54" s="29"/>
      <c r="D54" s="29">
        <f>D55+D56+D57+D58+D59+D60+D62</f>
        <v>26108.66</v>
      </c>
      <c r="E54" s="29"/>
      <c r="F54" s="44"/>
      <c r="G54" s="29">
        <f>D54/I54</f>
        <v>11.16</v>
      </c>
      <c r="H54" s="29">
        <f>G54/12</f>
        <v>0.93</v>
      </c>
      <c r="I54" s="17">
        <v>2339.2</v>
      </c>
      <c r="J54" s="17">
        <v>1.07</v>
      </c>
      <c r="K54" s="18">
        <v>0.91</v>
      </c>
    </row>
    <row r="55" spans="1:11" s="55" customFormat="1" ht="15">
      <c r="A55" s="1" t="s">
        <v>40</v>
      </c>
      <c r="B55" s="51" t="s">
        <v>61</v>
      </c>
      <c r="C55" s="52"/>
      <c r="D55" s="53">
        <v>2230.05</v>
      </c>
      <c r="E55" s="52"/>
      <c r="F55" s="54"/>
      <c r="G55" s="52"/>
      <c r="H55" s="52"/>
      <c r="I55" s="17">
        <v>2339.2</v>
      </c>
      <c r="J55" s="17">
        <v>1.07</v>
      </c>
      <c r="K55" s="18">
        <v>0.07</v>
      </c>
    </row>
    <row r="56" spans="1:11" s="55" customFormat="1" ht="25.5">
      <c r="A56" s="1" t="s">
        <v>41</v>
      </c>
      <c r="B56" s="51" t="s">
        <v>50</v>
      </c>
      <c r="C56" s="52"/>
      <c r="D56" s="53">
        <v>1486.7</v>
      </c>
      <c r="E56" s="52"/>
      <c r="F56" s="54"/>
      <c r="G56" s="52"/>
      <c r="H56" s="52"/>
      <c r="I56" s="17">
        <v>2339.2</v>
      </c>
      <c r="J56" s="17">
        <v>1.07</v>
      </c>
      <c r="K56" s="18">
        <v>0.05</v>
      </c>
    </row>
    <row r="57" spans="1:11" s="55" customFormat="1" ht="15">
      <c r="A57" s="1" t="s">
        <v>65</v>
      </c>
      <c r="B57" s="51" t="s">
        <v>64</v>
      </c>
      <c r="C57" s="52"/>
      <c r="D57" s="53">
        <v>1560.23</v>
      </c>
      <c r="E57" s="52"/>
      <c r="F57" s="54"/>
      <c r="G57" s="52"/>
      <c r="H57" s="52"/>
      <c r="I57" s="17">
        <v>2339.2</v>
      </c>
      <c r="J57" s="17">
        <v>1.07</v>
      </c>
      <c r="K57" s="18">
        <v>0.05</v>
      </c>
    </row>
    <row r="58" spans="1:11" s="55" customFormat="1" ht="29.25" customHeight="1">
      <c r="A58" s="1" t="s">
        <v>62</v>
      </c>
      <c r="B58" s="51" t="s">
        <v>63</v>
      </c>
      <c r="C58" s="52"/>
      <c r="D58" s="53">
        <v>1486.68</v>
      </c>
      <c r="E58" s="52"/>
      <c r="F58" s="54"/>
      <c r="G58" s="52"/>
      <c r="H58" s="52"/>
      <c r="I58" s="17">
        <v>2339.2</v>
      </c>
      <c r="J58" s="17">
        <v>1.07</v>
      </c>
      <c r="K58" s="18">
        <v>0.05</v>
      </c>
    </row>
    <row r="59" spans="1:11" s="55" customFormat="1" ht="25.5">
      <c r="A59" s="1" t="s">
        <v>115</v>
      </c>
      <c r="B59" s="58" t="s">
        <v>13</v>
      </c>
      <c r="C59" s="52"/>
      <c r="D59" s="53">
        <v>3696.76</v>
      </c>
      <c r="E59" s="52"/>
      <c r="F59" s="54"/>
      <c r="G59" s="52"/>
      <c r="H59" s="52"/>
      <c r="I59" s="17">
        <v>2339.2</v>
      </c>
      <c r="J59" s="17">
        <v>1.07</v>
      </c>
      <c r="K59" s="18">
        <v>0.47</v>
      </c>
    </row>
    <row r="60" spans="1:11" s="25" customFormat="1" ht="25.5">
      <c r="A60" s="1" t="s">
        <v>110</v>
      </c>
      <c r="B60" s="58" t="s">
        <v>13</v>
      </c>
      <c r="C60" s="3"/>
      <c r="D60" s="4">
        <v>10360.56</v>
      </c>
      <c r="E60" s="3"/>
      <c r="F60" s="5"/>
      <c r="G60" s="3"/>
      <c r="H60" s="3"/>
      <c r="I60" s="17">
        <v>2339.2</v>
      </c>
      <c r="J60" s="17">
        <v>1.07</v>
      </c>
      <c r="K60" s="18">
        <v>0</v>
      </c>
    </row>
    <row r="61" spans="1:11" s="25" customFormat="1" ht="15" customHeight="1" hidden="1">
      <c r="A61" s="1" t="s">
        <v>59</v>
      </c>
      <c r="B61" s="2" t="s">
        <v>10</v>
      </c>
      <c r="C61" s="3"/>
      <c r="D61" s="4">
        <f>G61*I61</f>
        <v>0</v>
      </c>
      <c r="E61" s="3"/>
      <c r="F61" s="5"/>
      <c r="G61" s="3"/>
      <c r="H61" s="3"/>
      <c r="I61" s="17">
        <v>2339.2</v>
      </c>
      <c r="J61" s="17">
        <v>1.07</v>
      </c>
      <c r="K61" s="18">
        <v>0</v>
      </c>
    </row>
    <row r="62" spans="1:11" s="25" customFormat="1" ht="15">
      <c r="A62" s="1" t="s">
        <v>58</v>
      </c>
      <c r="B62" s="2" t="s">
        <v>10</v>
      </c>
      <c r="C62" s="50"/>
      <c r="D62" s="4">
        <v>5287.68</v>
      </c>
      <c r="E62" s="50"/>
      <c r="F62" s="5"/>
      <c r="G62" s="3"/>
      <c r="H62" s="3"/>
      <c r="I62" s="17">
        <v>2339.2</v>
      </c>
      <c r="J62" s="17">
        <v>1.07</v>
      </c>
      <c r="K62" s="18">
        <v>0.17</v>
      </c>
    </row>
    <row r="63" spans="1:11" s="25" customFormat="1" ht="15" customHeight="1" hidden="1">
      <c r="A63" s="1" t="s">
        <v>69</v>
      </c>
      <c r="B63" s="2" t="s">
        <v>18</v>
      </c>
      <c r="C63" s="3"/>
      <c r="D63" s="4">
        <f>G63*I63</f>
        <v>0</v>
      </c>
      <c r="E63" s="3"/>
      <c r="F63" s="5"/>
      <c r="G63" s="3">
        <f>H63*12</f>
        <v>0</v>
      </c>
      <c r="H63" s="3">
        <v>0</v>
      </c>
      <c r="I63" s="17">
        <v>2339.2</v>
      </c>
      <c r="J63" s="17">
        <v>1.07</v>
      </c>
      <c r="K63" s="18">
        <v>0</v>
      </c>
    </row>
    <row r="64" spans="1:11" s="25" customFormat="1" ht="30">
      <c r="A64" s="43" t="s">
        <v>46</v>
      </c>
      <c r="B64" s="2"/>
      <c r="C64" s="3"/>
      <c r="D64" s="29">
        <f>D65+D66</f>
        <v>1564.24</v>
      </c>
      <c r="E64" s="3"/>
      <c r="F64" s="5"/>
      <c r="G64" s="29">
        <f>D64/I64</f>
        <v>0.67</v>
      </c>
      <c r="H64" s="29">
        <f>G64/12</f>
        <v>0.06</v>
      </c>
      <c r="I64" s="17">
        <v>2339.2</v>
      </c>
      <c r="J64" s="17">
        <v>1.07</v>
      </c>
      <c r="K64" s="18">
        <v>0.07</v>
      </c>
    </row>
    <row r="65" spans="1:11" s="25" customFormat="1" ht="15">
      <c r="A65" s="1" t="s">
        <v>99</v>
      </c>
      <c r="B65" s="58" t="s">
        <v>18</v>
      </c>
      <c r="C65" s="3"/>
      <c r="D65" s="4">
        <v>1243.17</v>
      </c>
      <c r="E65" s="3"/>
      <c r="F65" s="5"/>
      <c r="G65" s="3"/>
      <c r="H65" s="3"/>
      <c r="I65" s="17">
        <v>2339.2</v>
      </c>
      <c r="J65" s="17">
        <v>1.07</v>
      </c>
      <c r="K65" s="18">
        <v>0.04</v>
      </c>
    </row>
    <row r="66" spans="1:11" s="25" customFormat="1" ht="27.75" customHeight="1">
      <c r="A66" s="1" t="s">
        <v>107</v>
      </c>
      <c r="B66" s="58" t="s">
        <v>13</v>
      </c>
      <c r="C66" s="3"/>
      <c r="D66" s="4">
        <v>321.07</v>
      </c>
      <c r="E66" s="3"/>
      <c r="F66" s="5"/>
      <c r="G66" s="3"/>
      <c r="H66" s="3"/>
      <c r="I66" s="17">
        <v>2339.2</v>
      </c>
      <c r="J66" s="17">
        <v>1.07</v>
      </c>
      <c r="K66" s="18">
        <v>0</v>
      </c>
    </row>
    <row r="67" spans="1:11" s="25" customFormat="1" ht="15">
      <c r="A67" s="43" t="s">
        <v>47</v>
      </c>
      <c r="B67" s="2"/>
      <c r="C67" s="3"/>
      <c r="D67" s="29">
        <f>D69+D70</f>
        <v>6130.05</v>
      </c>
      <c r="E67" s="3"/>
      <c r="F67" s="5"/>
      <c r="G67" s="29">
        <f>D67/I67</f>
        <v>2.62</v>
      </c>
      <c r="H67" s="29">
        <f>G67/12</f>
        <v>0.22</v>
      </c>
      <c r="I67" s="17">
        <v>2339.2</v>
      </c>
      <c r="J67" s="17">
        <v>1.07</v>
      </c>
      <c r="K67" s="18">
        <v>0.44</v>
      </c>
    </row>
    <row r="68" spans="1:11" s="25" customFormat="1" ht="15" hidden="1">
      <c r="A68" s="1" t="s">
        <v>42</v>
      </c>
      <c r="B68" s="2" t="s">
        <v>10</v>
      </c>
      <c r="C68" s="3"/>
      <c r="D68" s="4">
        <f aca="true" t="shared" si="0" ref="D68:D75">G68*I68</f>
        <v>0</v>
      </c>
      <c r="E68" s="3"/>
      <c r="F68" s="5"/>
      <c r="G68" s="3">
        <f aca="true" t="shared" si="1" ref="G68:G75">H68*12</f>
        <v>0</v>
      </c>
      <c r="H68" s="3"/>
      <c r="I68" s="17">
        <v>2339.2</v>
      </c>
      <c r="J68" s="17">
        <v>1.07</v>
      </c>
      <c r="K68" s="18">
        <v>0.12</v>
      </c>
    </row>
    <row r="69" spans="1:11" s="25" customFormat="1" ht="15">
      <c r="A69" s="1" t="s">
        <v>74</v>
      </c>
      <c r="B69" s="2" t="s">
        <v>18</v>
      </c>
      <c r="C69" s="3"/>
      <c r="D69" s="4">
        <v>5353.02</v>
      </c>
      <c r="E69" s="3"/>
      <c r="F69" s="5"/>
      <c r="G69" s="3"/>
      <c r="H69" s="3"/>
      <c r="I69" s="17">
        <v>2339.2</v>
      </c>
      <c r="J69" s="17">
        <v>1.07</v>
      </c>
      <c r="K69" s="18">
        <v>0.18</v>
      </c>
    </row>
    <row r="70" spans="1:11" s="25" customFormat="1" ht="15">
      <c r="A70" s="1" t="s">
        <v>43</v>
      </c>
      <c r="B70" s="2" t="s">
        <v>18</v>
      </c>
      <c r="C70" s="3"/>
      <c r="D70" s="4">
        <v>777.03</v>
      </c>
      <c r="E70" s="3"/>
      <c r="F70" s="5"/>
      <c r="G70" s="3"/>
      <c r="H70" s="3"/>
      <c r="I70" s="17">
        <v>2339.2</v>
      </c>
      <c r="J70" s="17">
        <v>1.07</v>
      </c>
      <c r="K70" s="18">
        <v>0.02</v>
      </c>
    </row>
    <row r="71" spans="1:11" s="25" customFormat="1" ht="25.5" hidden="1">
      <c r="A71" s="1" t="s">
        <v>51</v>
      </c>
      <c r="B71" s="2" t="s">
        <v>13</v>
      </c>
      <c r="C71" s="3"/>
      <c r="D71" s="4">
        <v>3000</v>
      </c>
      <c r="E71" s="3"/>
      <c r="F71" s="5"/>
      <c r="G71" s="3">
        <f t="shared" si="1"/>
        <v>0</v>
      </c>
      <c r="H71" s="3"/>
      <c r="I71" s="17">
        <v>2339.2</v>
      </c>
      <c r="J71" s="17">
        <v>1.07</v>
      </c>
      <c r="K71" s="18">
        <v>0.12</v>
      </c>
    </row>
    <row r="72" spans="1:11" s="25" customFormat="1" ht="25.5" hidden="1">
      <c r="A72" s="1" t="s">
        <v>70</v>
      </c>
      <c r="B72" s="2" t="s">
        <v>13</v>
      </c>
      <c r="C72" s="3"/>
      <c r="D72" s="4">
        <f t="shared" si="0"/>
        <v>0</v>
      </c>
      <c r="E72" s="3"/>
      <c r="F72" s="5"/>
      <c r="G72" s="3">
        <f t="shared" si="1"/>
        <v>0</v>
      </c>
      <c r="H72" s="3">
        <v>0</v>
      </c>
      <c r="I72" s="17">
        <v>2339.2</v>
      </c>
      <c r="J72" s="17">
        <v>1.07</v>
      </c>
      <c r="K72" s="18">
        <v>0</v>
      </c>
    </row>
    <row r="73" spans="1:11" s="25" customFormat="1" ht="25.5" hidden="1">
      <c r="A73" s="1" t="s">
        <v>66</v>
      </c>
      <c r="B73" s="2" t="s">
        <v>13</v>
      </c>
      <c r="C73" s="3"/>
      <c r="D73" s="4">
        <f t="shared" si="0"/>
        <v>0</v>
      </c>
      <c r="E73" s="3"/>
      <c r="F73" s="5"/>
      <c r="G73" s="3">
        <f t="shared" si="1"/>
        <v>0</v>
      </c>
      <c r="H73" s="3">
        <v>0</v>
      </c>
      <c r="I73" s="17">
        <v>2339.2</v>
      </c>
      <c r="J73" s="17">
        <v>1.07</v>
      </c>
      <c r="K73" s="18">
        <v>0</v>
      </c>
    </row>
    <row r="74" spans="1:11" s="25" customFormat="1" ht="25.5" hidden="1">
      <c r="A74" s="1" t="s">
        <v>71</v>
      </c>
      <c r="B74" s="2" t="s">
        <v>13</v>
      </c>
      <c r="C74" s="3"/>
      <c r="D74" s="4">
        <f t="shared" si="0"/>
        <v>0</v>
      </c>
      <c r="E74" s="3"/>
      <c r="F74" s="5"/>
      <c r="G74" s="3">
        <f t="shared" si="1"/>
        <v>0</v>
      </c>
      <c r="H74" s="3">
        <v>0</v>
      </c>
      <c r="I74" s="17">
        <v>2339.2</v>
      </c>
      <c r="J74" s="17">
        <v>1.07</v>
      </c>
      <c r="K74" s="18">
        <v>0</v>
      </c>
    </row>
    <row r="75" spans="1:11" s="25" customFormat="1" ht="25.5" hidden="1">
      <c r="A75" s="1" t="s">
        <v>68</v>
      </c>
      <c r="B75" s="2" t="s">
        <v>13</v>
      </c>
      <c r="C75" s="3"/>
      <c r="D75" s="4">
        <f t="shared" si="0"/>
        <v>0</v>
      </c>
      <c r="E75" s="3"/>
      <c r="F75" s="5"/>
      <c r="G75" s="3">
        <f t="shared" si="1"/>
        <v>0</v>
      </c>
      <c r="H75" s="3">
        <v>0</v>
      </c>
      <c r="I75" s="17">
        <v>2339.2</v>
      </c>
      <c r="J75" s="17">
        <v>1.07</v>
      </c>
      <c r="K75" s="18">
        <v>0</v>
      </c>
    </row>
    <row r="76" spans="1:11" s="25" customFormat="1" ht="15">
      <c r="A76" s="43" t="s">
        <v>48</v>
      </c>
      <c r="B76" s="2"/>
      <c r="C76" s="3"/>
      <c r="D76" s="29">
        <f>D77</f>
        <v>932.26</v>
      </c>
      <c r="E76" s="3"/>
      <c r="F76" s="5"/>
      <c r="G76" s="29">
        <f>D76/I76</f>
        <v>0.4</v>
      </c>
      <c r="H76" s="29">
        <f>G76/12</f>
        <v>0.03</v>
      </c>
      <c r="I76" s="17">
        <v>2339.2</v>
      </c>
      <c r="J76" s="17">
        <v>1.07</v>
      </c>
      <c r="K76" s="18">
        <v>0.14</v>
      </c>
    </row>
    <row r="77" spans="1:11" s="25" customFormat="1" ht="15">
      <c r="A77" s="1" t="s">
        <v>44</v>
      </c>
      <c r="B77" s="2" t="s">
        <v>18</v>
      </c>
      <c r="C77" s="3"/>
      <c r="D77" s="4">
        <v>932.26</v>
      </c>
      <c r="E77" s="3"/>
      <c r="F77" s="5"/>
      <c r="G77" s="3"/>
      <c r="H77" s="3"/>
      <c r="I77" s="17">
        <v>2339.2</v>
      </c>
      <c r="J77" s="17">
        <v>1.07</v>
      </c>
      <c r="K77" s="18">
        <v>0.03</v>
      </c>
    </row>
    <row r="78" spans="1:11" s="25" customFormat="1" ht="15" hidden="1">
      <c r="A78" s="1"/>
      <c r="B78" s="2"/>
      <c r="C78" s="3"/>
      <c r="D78" s="4"/>
      <c r="E78" s="3"/>
      <c r="F78" s="5"/>
      <c r="G78" s="3"/>
      <c r="H78" s="3"/>
      <c r="I78" s="17">
        <v>2339.2</v>
      </c>
      <c r="J78" s="17"/>
      <c r="K78" s="18"/>
    </row>
    <row r="79" spans="1:11" s="25" customFormat="1" ht="25.5" customHeight="1" hidden="1">
      <c r="A79" s="1" t="s">
        <v>67</v>
      </c>
      <c r="B79" s="2" t="s">
        <v>18</v>
      </c>
      <c r="C79" s="3"/>
      <c r="D79" s="4">
        <f>G79*I79</f>
        <v>0</v>
      </c>
      <c r="E79" s="3"/>
      <c r="F79" s="5"/>
      <c r="G79" s="3">
        <f>H79*12</f>
        <v>0</v>
      </c>
      <c r="H79" s="3">
        <v>0</v>
      </c>
      <c r="I79" s="17">
        <v>2339.2</v>
      </c>
      <c r="J79" s="17">
        <v>1.07</v>
      </c>
      <c r="K79" s="18">
        <v>0</v>
      </c>
    </row>
    <row r="80" spans="1:10" s="17" customFormat="1" ht="29.25" customHeight="1" hidden="1">
      <c r="A80" s="57"/>
      <c r="B80" s="58"/>
      <c r="C80" s="48"/>
      <c r="D80" s="48"/>
      <c r="E80" s="48"/>
      <c r="F80" s="49"/>
      <c r="G80" s="48"/>
      <c r="H80" s="48"/>
      <c r="I80" s="17">
        <v>2339.2</v>
      </c>
      <c r="J80" s="18"/>
    </row>
    <row r="81" spans="1:11" s="17" customFormat="1" ht="30.75" thickBot="1">
      <c r="A81" s="57" t="s">
        <v>36</v>
      </c>
      <c r="B81" s="28" t="s">
        <v>13</v>
      </c>
      <c r="C81" s="48">
        <f>F81*12</f>
        <v>0</v>
      </c>
      <c r="D81" s="48">
        <f>G81*I81</f>
        <v>8982.53</v>
      </c>
      <c r="E81" s="48">
        <f>H81*12</f>
        <v>3.84</v>
      </c>
      <c r="F81" s="49"/>
      <c r="G81" s="48">
        <f>H81*12</f>
        <v>3.84</v>
      </c>
      <c r="H81" s="48">
        <v>0.32</v>
      </c>
      <c r="I81" s="17">
        <v>2339.2</v>
      </c>
      <c r="J81" s="17">
        <v>1.07</v>
      </c>
      <c r="K81" s="18">
        <v>0.3</v>
      </c>
    </row>
    <row r="82" spans="1:11" s="17" customFormat="1" ht="19.5" hidden="1" thickBot="1">
      <c r="A82" s="59" t="s">
        <v>34</v>
      </c>
      <c r="B82" s="47"/>
      <c r="C82" s="48" t="e">
        <f>F82*12</f>
        <v>#REF!</v>
      </c>
      <c r="D82" s="48">
        <f>SUM(D83:D90)</f>
        <v>0</v>
      </c>
      <c r="E82" s="48">
        <f>H82*12</f>
        <v>0</v>
      </c>
      <c r="F82" s="49" t="e">
        <f>#REF!+#REF!+#REF!+#REF!+#REF!+#REF!+#REF!+#REF!+#REF!+#REF!</f>
        <v>#REF!</v>
      </c>
      <c r="G82" s="48">
        <f>SUM(G84:G90)</f>
        <v>0</v>
      </c>
      <c r="H82" s="49">
        <f>SUM(H83:H90)</f>
        <v>0</v>
      </c>
      <c r="I82" s="17">
        <v>2339.2</v>
      </c>
      <c r="K82" s="18"/>
    </row>
    <row r="83" spans="1:11" s="17" customFormat="1" ht="15.75" hidden="1" thickBot="1">
      <c r="A83" s="60" t="s">
        <v>82</v>
      </c>
      <c r="B83" s="47"/>
      <c r="C83" s="48"/>
      <c r="D83" s="4"/>
      <c r="E83" s="3"/>
      <c r="F83" s="5"/>
      <c r="G83" s="3"/>
      <c r="H83" s="61"/>
      <c r="I83" s="17">
        <v>2339.2</v>
      </c>
      <c r="K83" s="18"/>
    </row>
    <row r="84" spans="1:11" s="25" customFormat="1" ht="15.75" hidden="1" thickBot="1">
      <c r="A84" s="1" t="s">
        <v>75</v>
      </c>
      <c r="B84" s="2"/>
      <c r="C84" s="3"/>
      <c r="D84" s="4"/>
      <c r="E84" s="3"/>
      <c r="F84" s="5"/>
      <c r="G84" s="3"/>
      <c r="H84" s="5"/>
      <c r="I84" s="17">
        <v>2339.2</v>
      </c>
      <c r="K84" s="26"/>
    </row>
    <row r="85" spans="1:11" s="25" customFormat="1" ht="15.75" hidden="1" thickBot="1">
      <c r="A85" s="1" t="s">
        <v>76</v>
      </c>
      <c r="B85" s="2"/>
      <c r="C85" s="3"/>
      <c r="D85" s="4"/>
      <c r="E85" s="3"/>
      <c r="F85" s="5"/>
      <c r="G85" s="3"/>
      <c r="H85" s="5"/>
      <c r="I85" s="17">
        <v>2339.2</v>
      </c>
      <c r="K85" s="26"/>
    </row>
    <row r="86" spans="1:11" s="25" customFormat="1" ht="15.75" hidden="1" thickBot="1">
      <c r="A86" s="1" t="s">
        <v>77</v>
      </c>
      <c r="B86" s="2"/>
      <c r="C86" s="3"/>
      <c r="D86" s="4"/>
      <c r="E86" s="3"/>
      <c r="F86" s="5"/>
      <c r="G86" s="3"/>
      <c r="H86" s="5"/>
      <c r="I86" s="17">
        <v>2339.2</v>
      </c>
      <c r="K86" s="26"/>
    </row>
    <row r="87" spans="1:11" s="25" customFormat="1" ht="15.75" hidden="1" thickBot="1">
      <c r="A87" s="1" t="s">
        <v>78</v>
      </c>
      <c r="B87" s="2"/>
      <c r="C87" s="3"/>
      <c r="D87" s="4"/>
      <c r="E87" s="3"/>
      <c r="F87" s="5"/>
      <c r="G87" s="3"/>
      <c r="H87" s="5"/>
      <c r="I87" s="17">
        <v>2339.2</v>
      </c>
      <c r="K87" s="26"/>
    </row>
    <row r="88" spans="1:11" s="25" customFormat="1" ht="15.75" hidden="1" thickBot="1">
      <c r="A88" s="1" t="s">
        <v>79</v>
      </c>
      <c r="B88" s="2"/>
      <c r="C88" s="3"/>
      <c r="D88" s="4"/>
      <c r="E88" s="3"/>
      <c r="F88" s="5"/>
      <c r="G88" s="3"/>
      <c r="H88" s="5"/>
      <c r="I88" s="17">
        <v>2339.2</v>
      </c>
      <c r="K88" s="26"/>
    </row>
    <row r="89" spans="1:11" s="25" customFormat="1" ht="15.75" hidden="1" thickBot="1">
      <c r="A89" s="1" t="s">
        <v>80</v>
      </c>
      <c r="B89" s="2"/>
      <c r="C89" s="3"/>
      <c r="D89" s="4">
        <v>0</v>
      </c>
      <c r="E89" s="3"/>
      <c r="F89" s="5"/>
      <c r="G89" s="3">
        <f>D89/I89</f>
        <v>0</v>
      </c>
      <c r="H89" s="5">
        <f>G89/12</f>
        <v>0</v>
      </c>
      <c r="I89" s="17">
        <v>2339.2</v>
      </c>
      <c r="K89" s="26"/>
    </row>
    <row r="90" spans="1:11" s="25" customFormat="1" ht="15.75" hidden="1" thickBot="1">
      <c r="A90" s="1" t="s">
        <v>81</v>
      </c>
      <c r="B90" s="2"/>
      <c r="C90" s="3"/>
      <c r="D90" s="4">
        <v>0</v>
      </c>
      <c r="E90" s="3"/>
      <c r="F90" s="5"/>
      <c r="G90" s="3">
        <f>D90/I90</f>
        <v>0</v>
      </c>
      <c r="H90" s="5">
        <v>0</v>
      </c>
      <c r="I90" s="17">
        <v>2339.2</v>
      </c>
      <c r="K90" s="26"/>
    </row>
    <row r="91" spans="1:11" s="17" customFormat="1" ht="26.25" hidden="1" thickBot="1">
      <c r="A91" s="62" t="s">
        <v>101</v>
      </c>
      <c r="B91" s="92" t="s">
        <v>102</v>
      </c>
      <c r="C91" s="48"/>
      <c r="D91" s="48"/>
      <c r="E91" s="48"/>
      <c r="F91" s="49"/>
      <c r="G91" s="48"/>
      <c r="H91" s="48"/>
      <c r="I91" s="17">
        <v>2339.2</v>
      </c>
      <c r="K91" s="18"/>
    </row>
    <row r="92" spans="1:11" s="17" customFormat="1" ht="25.5" customHeight="1" thickBot="1">
      <c r="A92" s="66" t="s">
        <v>116</v>
      </c>
      <c r="B92" s="67" t="s">
        <v>12</v>
      </c>
      <c r="C92" s="46"/>
      <c r="D92" s="46">
        <f>G92*I92</f>
        <v>39579.26</v>
      </c>
      <c r="E92" s="46"/>
      <c r="F92" s="46"/>
      <c r="G92" s="46">
        <f>12*H92</f>
        <v>16.92</v>
      </c>
      <c r="H92" s="46">
        <v>1.41</v>
      </c>
      <c r="I92" s="17">
        <v>2339.2</v>
      </c>
      <c r="K92" s="18"/>
    </row>
    <row r="93" spans="1:11" s="64" customFormat="1" ht="20.25" thickBot="1">
      <c r="A93" s="63" t="s">
        <v>35</v>
      </c>
      <c r="B93" s="93"/>
      <c r="C93" s="94">
        <f>F93*12</f>
        <v>0</v>
      </c>
      <c r="D93" s="95">
        <f>D14+D19+D28+D29+D30+D31+D32+D35+D36+D37+D38+D39+D54+D64+D67+D76+D81+D92</f>
        <v>395544.83</v>
      </c>
      <c r="E93" s="95">
        <f>E14+E19+E28+E29+E30+E31+E32+E35+E36+E37+E38+E39+E54+E64+E67+E76+E81+E92</f>
        <v>123.36</v>
      </c>
      <c r="F93" s="95">
        <f>F14+F19+F28+F29+F30+F31+F32+F35+F36+F37+F38+F39+F54+F64+F67+F76+F81+F92</f>
        <v>0</v>
      </c>
      <c r="G93" s="95">
        <f>G14+G19+G28+G29+G30+G31+G32+G35+G36+G37+G38+G39+G54+G64+G67+G76+G81+G92</f>
        <v>169.1</v>
      </c>
      <c r="H93" s="95">
        <f>H14+H19+H28+H29+H30+H31+H32+H35+H36+H37+H38+H39+H54+H64+H67+H76+H81+H92</f>
        <v>14.09</v>
      </c>
      <c r="I93" s="17">
        <v>2339.2</v>
      </c>
      <c r="K93" s="65"/>
    </row>
    <row r="94" spans="1:11" s="70" customFormat="1" ht="20.25" hidden="1" thickBot="1">
      <c r="A94" s="66" t="s">
        <v>30</v>
      </c>
      <c r="B94" s="67" t="s">
        <v>12</v>
      </c>
      <c r="C94" s="67" t="s">
        <v>31</v>
      </c>
      <c r="D94" s="68"/>
      <c r="E94" s="67" t="s">
        <v>31</v>
      </c>
      <c r="F94" s="69"/>
      <c r="G94" s="67" t="s">
        <v>31</v>
      </c>
      <c r="H94" s="69"/>
      <c r="I94" s="17">
        <v>2339.2</v>
      </c>
      <c r="K94" s="71"/>
    </row>
    <row r="95" spans="1:11" s="73" customFormat="1" ht="15">
      <c r="A95" s="72"/>
      <c r="I95" s="17"/>
      <c r="K95" s="74"/>
    </row>
    <row r="96" spans="1:10" s="17" customFormat="1" ht="29.25" customHeight="1" hidden="1">
      <c r="A96" s="57"/>
      <c r="B96" s="28"/>
      <c r="C96" s="48"/>
      <c r="D96" s="28"/>
      <c r="E96" s="28"/>
      <c r="F96" s="28"/>
      <c r="G96" s="28"/>
      <c r="H96" s="28"/>
      <c r="J96" s="18"/>
    </row>
    <row r="97" spans="1:11" s="73" customFormat="1" ht="15">
      <c r="A97" s="72"/>
      <c r="I97" s="17"/>
      <c r="K97" s="74"/>
    </row>
    <row r="98" spans="1:11" s="73" customFormat="1" ht="15.75" thickBot="1">
      <c r="A98" s="72"/>
      <c r="I98" s="17"/>
      <c r="K98" s="74"/>
    </row>
    <row r="99" spans="1:11" s="73" customFormat="1" ht="30.75" thickBot="1">
      <c r="A99" s="62" t="s">
        <v>103</v>
      </c>
      <c r="B99" s="75"/>
      <c r="C99" s="76" t="e">
        <f>F99*12</f>
        <v>#REF!</v>
      </c>
      <c r="D99" s="76">
        <f>D101+D111+D112+D113+D115+D116</f>
        <v>128647.7</v>
      </c>
      <c r="E99" s="76">
        <f>H99*12</f>
        <v>54.96</v>
      </c>
      <c r="F99" s="77" t="e">
        <f>#REF!+#REF!+#REF!+#REF!+#REF!+#REF!+#REF!+#REF!+#REF!+#REF!</f>
        <v>#REF!</v>
      </c>
      <c r="G99" s="76">
        <f>D99/I99</f>
        <v>55</v>
      </c>
      <c r="H99" s="77">
        <f>G99/12</f>
        <v>4.58</v>
      </c>
      <c r="I99" s="17">
        <v>2339.2</v>
      </c>
      <c r="J99" s="74"/>
      <c r="K99" s="74"/>
    </row>
    <row r="100" spans="1:11" s="73" customFormat="1" ht="15" hidden="1">
      <c r="A100" s="78" t="s">
        <v>82</v>
      </c>
      <c r="B100" s="47"/>
      <c r="C100" s="48"/>
      <c r="D100" s="4">
        <v>0</v>
      </c>
      <c r="E100" s="3"/>
      <c r="F100" s="5"/>
      <c r="G100" s="3">
        <f>D100/I99</f>
        <v>0</v>
      </c>
      <c r="H100" s="61">
        <f>G100/12</f>
        <v>0</v>
      </c>
      <c r="I100" s="17">
        <v>2339.2</v>
      </c>
      <c r="K100" s="74"/>
    </row>
    <row r="101" spans="1:11" s="73" customFormat="1" ht="15">
      <c r="A101" s="1" t="s">
        <v>108</v>
      </c>
      <c r="B101" s="2"/>
      <c r="C101" s="3"/>
      <c r="D101" s="4">
        <v>1818.66</v>
      </c>
      <c r="E101" s="3"/>
      <c r="F101" s="5"/>
      <c r="G101" s="3">
        <f>D101/I101</f>
        <v>0.78</v>
      </c>
      <c r="H101" s="5">
        <f>G101/12</f>
        <v>0.07</v>
      </c>
      <c r="I101" s="17">
        <v>2339.2</v>
      </c>
      <c r="K101" s="74"/>
    </row>
    <row r="102" spans="1:11" s="73" customFormat="1" ht="15" hidden="1">
      <c r="A102" s="1"/>
      <c r="B102" s="2"/>
      <c r="C102" s="3"/>
      <c r="D102" s="4"/>
      <c r="E102" s="3"/>
      <c r="F102" s="5"/>
      <c r="G102" s="3">
        <f aca="true" t="shared" si="2" ref="G102:G116">D102/I102</f>
        <v>0</v>
      </c>
      <c r="H102" s="5">
        <f aca="true" t="shared" si="3" ref="H102:H116">G102/12</f>
        <v>0</v>
      </c>
      <c r="I102" s="17">
        <v>2339.2</v>
      </c>
      <c r="K102" s="74"/>
    </row>
    <row r="103" spans="1:11" s="73" customFormat="1" ht="15" hidden="1">
      <c r="A103" s="1"/>
      <c r="B103" s="2"/>
      <c r="C103" s="3"/>
      <c r="D103" s="4"/>
      <c r="E103" s="3"/>
      <c r="F103" s="5"/>
      <c r="G103" s="3">
        <f t="shared" si="2"/>
        <v>0</v>
      </c>
      <c r="H103" s="5">
        <f t="shared" si="3"/>
        <v>0</v>
      </c>
      <c r="I103" s="17">
        <v>2339.2</v>
      </c>
      <c r="K103" s="74"/>
    </row>
    <row r="104" spans="1:11" s="73" customFormat="1" ht="15" hidden="1">
      <c r="A104" s="1"/>
      <c r="B104" s="2"/>
      <c r="C104" s="3"/>
      <c r="D104" s="4"/>
      <c r="E104" s="3"/>
      <c r="F104" s="5"/>
      <c r="G104" s="3">
        <f t="shared" si="2"/>
        <v>0</v>
      </c>
      <c r="H104" s="5">
        <f t="shared" si="3"/>
        <v>0</v>
      </c>
      <c r="I104" s="17">
        <v>2339.2</v>
      </c>
      <c r="K104" s="74"/>
    </row>
    <row r="105" spans="1:11" s="73" customFormat="1" ht="15" hidden="1">
      <c r="A105" s="1"/>
      <c r="B105" s="2"/>
      <c r="C105" s="3"/>
      <c r="D105" s="4"/>
      <c r="E105" s="3"/>
      <c r="F105" s="5"/>
      <c r="G105" s="3">
        <f t="shared" si="2"/>
        <v>0</v>
      </c>
      <c r="H105" s="5">
        <f t="shared" si="3"/>
        <v>0</v>
      </c>
      <c r="I105" s="17">
        <v>2339.2</v>
      </c>
      <c r="K105" s="74"/>
    </row>
    <row r="106" spans="1:11" s="73" customFormat="1" ht="15" hidden="1">
      <c r="A106" s="1"/>
      <c r="B106" s="2"/>
      <c r="C106" s="3"/>
      <c r="D106" s="4"/>
      <c r="E106" s="3"/>
      <c r="F106" s="5"/>
      <c r="G106" s="3">
        <f t="shared" si="2"/>
        <v>0</v>
      </c>
      <c r="H106" s="5">
        <f t="shared" si="3"/>
        <v>0</v>
      </c>
      <c r="I106" s="17">
        <v>2339.2</v>
      </c>
      <c r="K106" s="74"/>
    </row>
    <row r="107" spans="1:11" s="73" customFormat="1" ht="15" hidden="1">
      <c r="A107" s="1"/>
      <c r="B107" s="2"/>
      <c r="C107" s="3"/>
      <c r="D107" s="4"/>
      <c r="E107" s="3"/>
      <c r="F107" s="5"/>
      <c r="G107" s="3">
        <f t="shared" si="2"/>
        <v>0</v>
      </c>
      <c r="H107" s="5">
        <f t="shared" si="3"/>
        <v>0</v>
      </c>
      <c r="I107" s="17">
        <v>2339.2</v>
      </c>
      <c r="K107" s="74"/>
    </row>
    <row r="108" spans="1:11" s="73" customFormat="1" ht="15" hidden="1">
      <c r="A108" s="1"/>
      <c r="B108" s="2"/>
      <c r="C108" s="3"/>
      <c r="D108" s="4"/>
      <c r="E108" s="3"/>
      <c r="F108" s="5"/>
      <c r="G108" s="3">
        <f t="shared" si="2"/>
        <v>0</v>
      </c>
      <c r="H108" s="5">
        <f t="shared" si="3"/>
        <v>0</v>
      </c>
      <c r="I108" s="17">
        <v>2339.2</v>
      </c>
      <c r="K108" s="74"/>
    </row>
    <row r="109" spans="1:11" s="73" customFormat="1" ht="37.5" customHeight="1" hidden="1">
      <c r="A109" s="1"/>
      <c r="B109" s="2"/>
      <c r="C109" s="3"/>
      <c r="D109" s="4"/>
      <c r="E109" s="3"/>
      <c r="F109" s="5"/>
      <c r="G109" s="3">
        <f t="shared" si="2"/>
        <v>0</v>
      </c>
      <c r="H109" s="5">
        <f t="shared" si="3"/>
        <v>0</v>
      </c>
      <c r="I109" s="17">
        <v>2339.2</v>
      </c>
      <c r="K109" s="74"/>
    </row>
    <row r="110" spans="1:11" s="73" customFormat="1" ht="15" hidden="1">
      <c r="A110" s="1"/>
      <c r="B110" s="2"/>
      <c r="C110" s="3"/>
      <c r="D110" s="4"/>
      <c r="E110" s="3"/>
      <c r="F110" s="5"/>
      <c r="G110" s="3">
        <f t="shared" si="2"/>
        <v>0</v>
      </c>
      <c r="H110" s="5">
        <f t="shared" si="3"/>
        <v>0</v>
      </c>
      <c r="I110" s="17">
        <v>2339.2</v>
      </c>
      <c r="K110" s="74"/>
    </row>
    <row r="111" spans="1:11" s="73" customFormat="1" ht="15">
      <c r="A111" s="1" t="s">
        <v>118</v>
      </c>
      <c r="B111" s="2"/>
      <c r="C111" s="3"/>
      <c r="D111" s="4">
        <v>9607.89</v>
      </c>
      <c r="E111" s="3"/>
      <c r="F111" s="5"/>
      <c r="G111" s="3">
        <f t="shared" si="2"/>
        <v>4.11</v>
      </c>
      <c r="H111" s="5">
        <f t="shared" si="3"/>
        <v>0.34</v>
      </c>
      <c r="I111" s="17">
        <v>2339.2</v>
      </c>
      <c r="K111" s="74"/>
    </row>
    <row r="112" spans="1:11" s="73" customFormat="1" ht="15">
      <c r="A112" s="1" t="s">
        <v>117</v>
      </c>
      <c r="B112" s="2"/>
      <c r="C112" s="3"/>
      <c r="D112" s="4">
        <v>57312.07</v>
      </c>
      <c r="E112" s="3"/>
      <c r="F112" s="5"/>
      <c r="G112" s="3">
        <f t="shared" si="2"/>
        <v>24.5</v>
      </c>
      <c r="H112" s="5">
        <v>2.03</v>
      </c>
      <c r="I112" s="17">
        <v>2339.2</v>
      </c>
      <c r="K112" s="74"/>
    </row>
    <row r="113" spans="1:11" s="73" customFormat="1" ht="15">
      <c r="A113" s="1" t="s">
        <v>119</v>
      </c>
      <c r="B113" s="2"/>
      <c r="C113" s="3"/>
      <c r="D113" s="4">
        <v>19036.74</v>
      </c>
      <c r="E113" s="3"/>
      <c r="F113" s="5"/>
      <c r="G113" s="3">
        <f t="shared" si="2"/>
        <v>8.14</v>
      </c>
      <c r="H113" s="5">
        <f t="shared" si="3"/>
        <v>0.68</v>
      </c>
      <c r="I113" s="17">
        <v>2339.2</v>
      </c>
      <c r="K113" s="74"/>
    </row>
    <row r="114" spans="1:11" s="73" customFormat="1" ht="38.25" customHeight="1" hidden="1">
      <c r="A114" s="1"/>
      <c r="B114" s="2"/>
      <c r="C114" s="3"/>
      <c r="D114" s="4"/>
      <c r="E114" s="3"/>
      <c r="F114" s="5"/>
      <c r="G114" s="3">
        <f t="shared" si="2"/>
        <v>0</v>
      </c>
      <c r="H114" s="5">
        <f t="shared" si="3"/>
        <v>0</v>
      </c>
      <c r="I114" s="17">
        <v>2339.2</v>
      </c>
      <c r="K114" s="74"/>
    </row>
    <row r="115" spans="1:11" s="73" customFormat="1" ht="14.25" customHeight="1">
      <c r="A115" s="1" t="s">
        <v>120</v>
      </c>
      <c r="B115" s="2"/>
      <c r="C115" s="3"/>
      <c r="D115" s="4">
        <v>13924.33</v>
      </c>
      <c r="E115" s="3"/>
      <c r="F115" s="5"/>
      <c r="G115" s="3">
        <f t="shared" si="2"/>
        <v>5.95</v>
      </c>
      <c r="H115" s="5">
        <f t="shared" si="3"/>
        <v>0.5</v>
      </c>
      <c r="I115" s="17">
        <v>2339.2</v>
      </c>
      <c r="K115" s="74"/>
    </row>
    <row r="116" spans="1:11" s="73" customFormat="1" ht="15.75" customHeight="1">
      <c r="A116" s="1" t="s">
        <v>109</v>
      </c>
      <c r="B116" s="2"/>
      <c r="C116" s="3"/>
      <c r="D116" s="4">
        <v>26948.01</v>
      </c>
      <c r="E116" s="3"/>
      <c r="F116" s="5"/>
      <c r="G116" s="3">
        <f t="shared" si="2"/>
        <v>11.52</v>
      </c>
      <c r="H116" s="5">
        <f t="shared" si="3"/>
        <v>0.96</v>
      </c>
      <c r="I116" s="17">
        <v>2339.2</v>
      </c>
      <c r="K116" s="74"/>
    </row>
    <row r="117" spans="1:11" s="73" customFormat="1" ht="12.75">
      <c r="A117" s="72"/>
      <c r="K117" s="74"/>
    </row>
    <row r="118" spans="1:11" s="73" customFormat="1" ht="13.5" thickBot="1">
      <c r="A118" s="72"/>
      <c r="K118" s="74"/>
    </row>
    <row r="119" spans="1:11" s="73" customFormat="1" ht="20.25" thickBot="1">
      <c r="A119" s="79" t="s">
        <v>100</v>
      </c>
      <c r="B119" s="80"/>
      <c r="C119" s="80"/>
      <c r="D119" s="81">
        <f>D93+D96+D99</f>
        <v>524192.53</v>
      </c>
      <c r="E119" s="81">
        <f>E93+E96+E99</f>
        <v>178.32</v>
      </c>
      <c r="F119" s="81" t="e">
        <f>F93+F96+F99</f>
        <v>#REF!</v>
      </c>
      <c r="G119" s="81">
        <f>G93+G96+G99</f>
        <v>224.1</v>
      </c>
      <c r="H119" s="81">
        <f>H93+H96+H99</f>
        <v>18.67</v>
      </c>
      <c r="K119" s="74"/>
    </row>
    <row r="120" spans="1:11" s="85" customFormat="1" ht="18.75">
      <c r="A120" s="82"/>
      <c r="B120" s="83"/>
      <c r="C120" s="84"/>
      <c r="D120" s="84"/>
      <c r="E120" s="84"/>
      <c r="F120" s="84"/>
      <c r="G120" s="84"/>
      <c r="H120" s="84"/>
      <c r="K120" s="86"/>
    </row>
    <row r="121" spans="1:11" s="85" customFormat="1" ht="18.75">
      <c r="A121" s="82"/>
      <c r="B121" s="83"/>
      <c r="C121" s="84"/>
      <c r="D121" s="84"/>
      <c r="E121" s="84"/>
      <c r="F121" s="84"/>
      <c r="G121" s="84"/>
      <c r="H121" s="84"/>
      <c r="K121" s="86"/>
    </row>
    <row r="122" spans="1:11" s="85" customFormat="1" ht="18.75">
      <c r="A122" s="82"/>
      <c r="B122" s="83"/>
      <c r="C122" s="84"/>
      <c r="D122" s="84"/>
      <c r="E122" s="84"/>
      <c r="F122" s="84"/>
      <c r="G122" s="84"/>
      <c r="H122" s="84"/>
      <c r="K122" s="86"/>
    </row>
    <row r="123" spans="1:11" s="70" customFormat="1" ht="19.5">
      <c r="A123" s="87"/>
      <c r="B123" s="88"/>
      <c r="C123" s="89"/>
      <c r="D123" s="89"/>
      <c r="E123" s="89"/>
      <c r="F123" s="89"/>
      <c r="G123" s="89"/>
      <c r="H123" s="89"/>
      <c r="K123" s="71"/>
    </row>
    <row r="124" spans="1:11" s="70" customFormat="1" ht="19.5">
      <c r="A124" s="87"/>
      <c r="B124" s="88"/>
      <c r="C124" s="89"/>
      <c r="D124" s="89"/>
      <c r="E124" s="89"/>
      <c r="F124" s="89"/>
      <c r="G124" s="89"/>
      <c r="H124" s="89"/>
      <c r="K124" s="71"/>
    </row>
    <row r="125" spans="1:11" s="70" customFormat="1" ht="19.5">
      <c r="A125" s="87"/>
      <c r="B125" s="88"/>
      <c r="C125" s="89"/>
      <c r="D125" s="89"/>
      <c r="E125" s="89"/>
      <c r="F125" s="89"/>
      <c r="G125" s="89"/>
      <c r="H125" s="89"/>
      <c r="K125" s="71"/>
    </row>
    <row r="126" spans="1:11" s="73" customFormat="1" ht="14.25">
      <c r="A126" s="106" t="s">
        <v>32</v>
      </c>
      <c r="B126" s="106"/>
      <c r="C126" s="106"/>
      <c r="D126" s="106"/>
      <c r="E126" s="106"/>
      <c r="F126" s="106"/>
      <c r="K126" s="74"/>
    </row>
    <row r="127" spans="1:11" s="73" customFormat="1" ht="12.75">
      <c r="A127" s="72" t="s">
        <v>33</v>
      </c>
      <c r="K127" s="74"/>
    </row>
    <row r="128" s="73" customFormat="1" ht="12.75">
      <c r="K128" s="74"/>
    </row>
    <row r="129" s="73" customFormat="1" ht="12.75">
      <c r="K129" s="74"/>
    </row>
    <row r="130" s="73" customFormat="1" ht="12.75">
      <c r="K130" s="74"/>
    </row>
    <row r="131" s="73" customFormat="1" ht="12.75">
      <c r="K131" s="74"/>
    </row>
    <row r="132" s="73" customFormat="1" ht="12.75">
      <c r="K132" s="74"/>
    </row>
    <row r="133" s="73" customFormat="1" ht="12.75">
      <c r="K133" s="74"/>
    </row>
    <row r="134" s="73" customFormat="1" ht="12.75">
      <c r="K134" s="74"/>
    </row>
    <row r="135" s="73" customFormat="1" ht="12.75">
      <c r="K135" s="74"/>
    </row>
    <row r="136" s="73" customFormat="1" ht="12.75">
      <c r="K136" s="74"/>
    </row>
    <row r="137" s="73" customFormat="1" ht="12.75">
      <c r="K137" s="74"/>
    </row>
    <row r="138" s="73" customFormat="1" ht="12.75">
      <c r="K138" s="74"/>
    </row>
    <row r="139" s="73" customFormat="1" ht="12.75">
      <c r="K139" s="74"/>
    </row>
    <row r="140" s="73" customFormat="1" ht="12.75">
      <c r="K140" s="74"/>
    </row>
    <row r="141" s="73" customFormat="1" ht="12.75">
      <c r="K141" s="74"/>
    </row>
    <row r="142" s="73" customFormat="1" ht="12.75">
      <c r="K142" s="74"/>
    </row>
    <row r="143" s="73" customFormat="1" ht="12.75">
      <c r="K143" s="74"/>
    </row>
    <row r="144" s="73" customFormat="1" ht="12.75">
      <c r="K144" s="74"/>
    </row>
    <row r="145" s="73" customFormat="1" ht="12.75">
      <c r="K145" s="74"/>
    </row>
  </sheetData>
  <sheetProtection/>
  <mergeCells count="11">
    <mergeCell ref="A1:H1"/>
    <mergeCell ref="B2:H2"/>
    <mergeCell ref="B3:H3"/>
    <mergeCell ref="B4:H4"/>
    <mergeCell ref="A5:H5"/>
    <mergeCell ref="A7:H7"/>
    <mergeCell ref="A8:H8"/>
    <mergeCell ref="A9:H9"/>
    <mergeCell ref="A10:H10"/>
    <mergeCell ref="A13:H13"/>
    <mergeCell ref="A126:F12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2013-09-05T09:39:47Z</cp:lastPrinted>
  <dcterms:created xsi:type="dcterms:W3CDTF">2010-04-02T14:46:04Z</dcterms:created>
  <dcterms:modified xsi:type="dcterms:W3CDTF">2014-08-13T05:52:37Z</dcterms:modified>
  <cp:category/>
  <cp:version/>
  <cp:contentType/>
  <cp:contentStatus/>
</cp:coreProperties>
</file>