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/>
  <calcPr fullCalcOnLoad="1"/>
</workbook>
</file>

<file path=xl/sharedStrings.xml><?xml version="1.0" encoding="utf-8"?>
<sst xmlns="http://schemas.openxmlformats.org/spreadsheetml/2006/main" count="201" uniqueCount="144">
  <si>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</si>
  <si>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</si>
  <si>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</si>
  <si>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</si>
  <si>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</si>
  <si>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</si>
  <si>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</si>
  <si>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</si>
  <si>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</si>
  <si>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</si>
  <si>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</si>
  <si>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</si>
  <si>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</si>
  <si>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</si>
  <si>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</si>
  <si>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</si>
  <si>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</si>
  <si>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</si>
  <si>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</si>
  <si>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</si>
  <si>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</si>
  <si>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</si>
  <si>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</si>
  <si>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</si>
  <si>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</si>
  <si>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</si>
  <si>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</si>
  <si>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</si>
  <si>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</si>
  <si>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</si>
  <si>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</si>
  <si>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</si>
  <si>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</si>
  <si>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</si>
  <si>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</si>
  <si>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</si>
  <si>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</si>
  <si>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</si>
  <si>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</si>
  <si>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</si>
  <si>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</si>
  <si>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установка КИП на ВВП</t>
  </si>
  <si>
    <t>перевод реле времени</t>
  </si>
  <si>
    <t>ревизия ВРУ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</si>
  <si>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</si>
  <si>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</si>
  <si>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</si>
  <si>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</si>
  <si>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</si>
  <si>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</si>
  <si>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</si>
  <si>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установка шарового крана на выходе с ВВП горячей воды для взятия проб,сдачи анализа ГВС ф 15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</si>
  <si>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</si>
  <si>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</si>
  <si>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</si>
  <si>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</si>
  <si>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</si>
  <si>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</si>
  <si>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</si>
  <si>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</si>
  <si>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</si>
  <si>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</si>
  <si>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</si>
  <si>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</si>
  <si>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</si>
  <si>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</si>
  <si>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</si>
  <si>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</si>
  <si>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</si>
  <si>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</si>
  <si>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</si>
  <si>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</si>
  <si>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прочистка вентиляционных каналов и канализационных вытяжек</t>
  </si>
  <si>
    <t>проверка вентиляционных каналов и канализационных вытяжек</t>
  </si>
  <si>
    <t>очистка кровли от снега и скалывание сосулек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</si>
  <si>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</si>
  <si>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</si>
  <si>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</si>
  <si>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</si>
  <si>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</si>
  <si>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</si>
  <si>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</si>
  <si>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ремонт кровли</t>
  </si>
  <si>
    <t>монтаж циркуляционной линии</t>
  </si>
  <si>
    <t>ремонт канализации</t>
  </si>
  <si>
    <t>ремонт электроосвещения (освещение подвала, установка датчиков движения)</t>
  </si>
  <si>
    <t>Погашение задолженности прошлых периодов</t>
  </si>
  <si>
    <t>ВСЕГО: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</si>
  <si>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</si>
  <si>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</si>
  <si>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</si>
  <si>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</si>
  <si>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</si>
  <si>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</si>
  <si>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</si>
  <si>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</si>
  <si>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</si>
  <si>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</si>
  <si>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</si>
  <si>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</si>
  <si>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</si>
  <si>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</si>
  <si>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</si>
  <si>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4 месяца</t>
  </si>
  <si>
    <t>очистка от снега и наледи подъездных козырьков</t>
  </si>
  <si>
    <t>ремонт балконных плит</t>
  </si>
  <si>
    <t>ремонт системы ГВС</t>
  </si>
  <si>
    <t>ремонт секций бойлера-3шт.</t>
  </si>
  <si>
    <t>ремонт системы водоотведения</t>
  </si>
  <si>
    <t>по состоянию на 1.05.2012г.</t>
  </si>
  <si>
    <t>Предлагаемый перечень работ по текущему ремонту                                       ( на выбор собственников)</t>
  </si>
  <si>
    <t>замена насоса ГВС (резерв)</t>
  </si>
  <si>
    <t>2013-2014гг.</t>
  </si>
  <si>
    <t>замена  КИП манометр 4 шт.,термометр 4 шт.</t>
  </si>
  <si>
    <t>замена  КИП на ВВП манометр 6 шт.</t>
  </si>
  <si>
    <t>замена  КИП манометр 1 шт.</t>
  </si>
  <si>
    <t xml:space="preserve">Работы заявочного характера </t>
  </si>
  <si>
    <t>установка дверей выхода на кровлю - 1 шт.</t>
  </si>
  <si>
    <t>ремонт подъездных козырьков ( 4 шт)</t>
  </si>
  <si>
    <t>ремонт отмостки</t>
  </si>
  <si>
    <t>установка фильтров (отопление)</t>
  </si>
  <si>
    <t xml:space="preserve">смена шаровых кранов (отопление) диам.20 мм - 60 шт., диам.15мм - 60 шт., </t>
  </si>
  <si>
    <t>укрепление элеваторного узла</t>
  </si>
  <si>
    <t>смена задвижек (отопление) диам.80 - 2 шт.,диам.100 - 1 шт.</t>
  </si>
  <si>
    <t>смена задвижек ВВП диам.50 - 2 шт.</t>
  </si>
  <si>
    <t>смена задвижек (ХВС) диам.50 мм - 2 шт.</t>
  </si>
  <si>
    <t>окраска трубопроводов отопления составом "Корунд"</t>
  </si>
  <si>
    <t>окраска секций ВВП</t>
  </si>
  <si>
    <t>уборка мусора в подвале</t>
  </si>
  <si>
    <t>ремонт освещения в подвале</t>
  </si>
  <si>
    <t>окраска газопровода</t>
  </si>
  <si>
    <t>монтаж установки "Термит Т- 60" с целью защиты бойлера от закипания</t>
  </si>
  <si>
    <t>Энергоаудит</t>
  </si>
  <si>
    <t>окос травы</t>
  </si>
  <si>
    <t>2-3 раза</t>
  </si>
  <si>
    <t>ревизия задвижек отопления ( д.80мм-2 шт., д.100мм-1шт.)</t>
  </si>
  <si>
    <t>ревизия задвижек  ХВС (д.50мм - 4 шт)</t>
  </si>
  <si>
    <t>подключение системы отопления с регулировкой</t>
  </si>
  <si>
    <t>электроизмерения (замеры сопротивления изоляции)</t>
  </si>
  <si>
    <t>Сбор, вывоз и утилизация ТБО*, руб./м2</t>
  </si>
  <si>
    <t>по адресу: ул.Ленинского Комсомола, д.38 (S=2524,3 м2, Sзем.уч.=1908,74 м2)</t>
  </si>
  <si>
    <t>установка электронного регулятора температуры на ВВП</t>
  </si>
  <si>
    <t>1 раз в 3 года</t>
  </si>
  <si>
    <t>ремонт кровли 400 м2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</si>
</sst>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4" fillId="24" borderId="10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center" vertical="center" wrapText="1"/>
    </xf>
    <xf numFmtId="2" fontId="25" fillId="24" borderId="11" xfId="0" applyNumberFormat="1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24" fillId="24" borderId="12" xfId="0" applyFont="1" applyFill="1" applyBorder="1" applyAlignment="1">
      <alignment horizontal="left" vertical="center" wrapText="1"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textRotation="90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center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2" fontId="18" fillId="24" borderId="24" xfId="0" applyNumberFormat="1" applyFont="1" applyFill="1" applyBorder="1" applyAlignment="1">
      <alignment horizontal="center" vertical="center" wrapText="1"/>
    </xf>
    <xf numFmtId="4" fontId="25" fillId="24" borderId="10" xfId="0" applyNumberFormat="1" applyFont="1" applyFill="1" applyBorder="1" applyAlignment="1">
      <alignment horizontal="left" vertical="center" wrapText="1"/>
    </xf>
    <xf numFmtId="4" fontId="25" fillId="24" borderId="22" xfId="0" applyNumberFormat="1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left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11" xfId="0" applyNumberFormat="1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2" fontId="18" fillId="24" borderId="27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center" vertical="center" wrapText="1"/>
    </xf>
    <xf numFmtId="2" fontId="0" fillId="24" borderId="11" xfId="0" applyNumberFormat="1" applyFont="1" applyFill="1" applyBorder="1" applyAlignment="1">
      <alignment horizontal="center" vertical="center" wrapText="1"/>
    </xf>
    <xf numFmtId="2" fontId="0" fillId="24" borderId="28" xfId="0" applyNumberFormat="1" applyFont="1" applyFill="1" applyBorder="1" applyAlignment="1">
      <alignment horizontal="center" vertical="center" wrapText="1"/>
    </xf>
    <xf numFmtId="2" fontId="0" fillId="24" borderId="25" xfId="0" applyNumberFormat="1" applyFont="1" applyFill="1" applyBorder="1" applyAlignment="1">
      <alignment horizontal="center" vertical="center" wrapText="1"/>
    </xf>
    <xf numFmtId="2" fontId="0" fillId="24" borderId="22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2" fontId="0" fillId="24" borderId="24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2" fontId="0" fillId="24" borderId="11" xfId="0" applyNumberFormat="1" applyFont="1" applyFill="1" applyBorder="1" applyAlignment="1">
      <alignment horizontal="center" vertical="center" wrapText="1"/>
    </xf>
    <xf numFmtId="2" fontId="0" fillId="24" borderId="25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0" fillId="24" borderId="29" xfId="0" applyFont="1" applyFill="1" applyBorder="1" applyAlignment="1">
      <alignment horizontal="left" vertical="center" wrapText="1"/>
    </xf>
    <xf numFmtId="0" fontId="0" fillId="24" borderId="26" xfId="0" applyFont="1" applyFill="1" applyBorder="1" applyAlignment="1">
      <alignment horizontal="center" vertical="center" wrapText="1"/>
    </xf>
    <xf numFmtId="2" fontId="0" fillId="24" borderId="26" xfId="0" applyNumberFormat="1" applyFont="1" applyFill="1" applyBorder="1" applyAlignment="1">
      <alignment horizontal="center" vertical="center" wrapText="1"/>
    </xf>
    <xf numFmtId="2" fontId="0" fillId="24" borderId="30" xfId="0" applyNumberFormat="1" applyFont="1" applyFill="1" applyBorder="1" applyAlignment="1">
      <alignment horizontal="center" vertical="center" wrapText="1"/>
    </xf>
    <xf numFmtId="2" fontId="0" fillId="24" borderId="27" xfId="0" applyNumberFormat="1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left" vertical="center" wrapText="1"/>
    </xf>
    <xf numFmtId="2" fontId="18" fillId="24" borderId="14" xfId="0" applyNumberFormat="1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0" fontId="18" fillId="24" borderId="31" xfId="0" applyFont="1" applyFill="1" applyBorder="1" applyAlignment="1">
      <alignment horizontal="left" vertical="center" wrapText="1"/>
    </xf>
    <xf numFmtId="0" fontId="18" fillId="24" borderId="32" xfId="0" applyFont="1" applyFill="1" applyBorder="1" applyAlignment="1">
      <alignment horizontal="center" vertical="center" wrapText="1"/>
    </xf>
    <xf numFmtId="2" fontId="18" fillId="24" borderId="32" xfId="0" applyNumberFormat="1" applyFont="1" applyFill="1" applyBorder="1" applyAlignment="1">
      <alignment horizontal="center" vertical="center" wrapText="1"/>
    </xf>
    <xf numFmtId="2" fontId="19" fillId="24" borderId="33" xfId="0" applyNumberFormat="1" applyFont="1" applyFill="1" applyBorder="1" applyAlignment="1">
      <alignment horizontal="center"/>
    </xf>
    <xf numFmtId="2" fontId="19" fillId="24" borderId="34" xfId="0" applyNumberFormat="1" applyFont="1" applyFill="1" applyBorder="1" applyAlignment="1">
      <alignment horizontal="center"/>
    </xf>
    <xf numFmtId="0" fontId="19" fillId="24" borderId="29" xfId="0" applyFont="1" applyFill="1" applyBorder="1" applyAlignment="1">
      <alignment horizontal="left" vertical="center" wrapText="1"/>
    </xf>
    <xf numFmtId="2" fontId="25" fillId="24" borderId="26" xfId="0" applyNumberFormat="1" applyFont="1" applyFill="1" applyBorder="1" applyAlignment="1">
      <alignment horizontal="center" vertical="center" wrapText="1"/>
    </xf>
    <xf numFmtId="2" fontId="25" fillId="24" borderId="27" xfId="0" applyNumberFormat="1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left" vertical="center" wrapText="1"/>
    </xf>
    <xf numFmtId="2" fontId="19" fillId="24" borderId="35" xfId="0" applyNumberFormat="1" applyFont="1" applyFill="1" applyBorder="1" applyAlignment="1">
      <alignment horizontal="center"/>
    </xf>
    <xf numFmtId="2" fontId="19" fillId="24" borderId="15" xfId="0" applyNumberFormat="1" applyFont="1" applyFill="1" applyBorder="1" applyAlignment="1">
      <alignment horizontal="center"/>
    </xf>
    <xf numFmtId="0" fontId="18" fillId="24" borderId="14" xfId="0" applyFont="1" applyFill="1" applyBorder="1" applyAlignment="1">
      <alignment horizontal="center" vertical="center"/>
    </xf>
    <xf numFmtId="0" fontId="18" fillId="24" borderId="35" xfId="0" applyFont="1" applyFill="1" applyBorder="1" applyAlignment="1">
      <alignment horizontal="center" vertical="center"/>
    </xf>
    <xf numFmtId="0" fontId="18" fillId="24" borderId="15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2" fontId="23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19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 wrapText="1"/>
    </xf>
    <xf numFmtId="2" fontId="18" fillId="24" borderId="0" xfId="0" applyNumberFormat="1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left" vertical="center"/>
    </xf>
    <xf numFmtId="0" fontId="18" fillId="24" borderId="14" xfId="0" applyFont="1" applyFill="1" applyBorder="1" applyAlignment="1">
      <alignment horizontal="center" vertical="center"/>
    </xf>
    <xf numFmtId="2" fontId="18" fillId="24" borderId="14" xfId="0" applyNumberFormat="1" applyFont="1" applyFill="1" applyBorder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2" fontId="18" fillId="24" borderId="0" xfId="0" applyNumberFormat="1" applyFont="1" applyFill="1" applyAlignment="1">
      <alignment horizontal="center" vertical="center"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left" vertical="center"/>
    </xf>
    <xf numFmtId="0" fontId="0" fillId="24" borderId="11" xfId="0" applyFill="1" applyBorder="1" applyAlignment="1">
      <alignment horizontal="center" vertical="center"/>
    </xf>
    <xf numFmtId="0" fontId="26" fillId="25" borderId="0" xfId="0" applyFont="1" applyFill="1" applyAlignment="1">
      <alignment horizontal="center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Border="1" applyAlignment="1">
      <alignment horizontal="left" vertical="center"/>
    </xf>
    <xf numFmtId="2" fontId="0" fillId="24" borderId="11" xfId="0" applyNumberFormat="1" applyFill="1" applyBorder="1" applyAlignment="1">
      <alignment horizontal="center" vertical="center"/>
    </xf>
    <xf numFmtId="2" fontId="0" fillId="24" borderId="28" xfId="0" applyNumberFormat="1" applyFont="1" applyFill="1" applyBorder="1" applyAlignment="1">
      <alignment horizontal="center" vertical="center" wrapText="1"/>
    </xf>
    <xf numFmtId="2" fontId="18" fillId="24" borderId="33" xfId="0" applyNumberFormat="1" applyFont="1" applyFill="1" applyBorder="1" applyAlignment="1">
      <alignment horizontal="center" vertical="center" wrapText="1"/>
    </xf>
    <xf numFmtId="0" fontId="25" fillId="24" borderId="22" xfId="0" applyFont="1" applyFill="1" applyBorder="1" applyAlignment="1">
      <alignment horizontal="center" vertical="center" wrapText="1"/>
    </xf>
    <xf numFmtId="2" fontId="25" fillId="24" borderId="22" xfId="0" applyNumberFormat="1" applyFon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left" vertical="center"/>
    </xf>
    <xf numFmtId="0" fontId="0" fillId="24" borderId="22" xfId="0" applyFill="1" applyBorder="1" applyAlignment="1">
      <alignment horizontal="center" vertical="center"/>
    </xf>
    <xf numFmtId="2" fontId="25" fillId="24" borderId="24" xfId="0" applyNumberFormat="1" applyFont="1" applyFill="1" applyBorder="1" applyAlignment="1">
      <alignment horizontal="center" vertical="center" wrapText="1"/>
    </xf>
    <xf numFmtId="2" fontId="25" fillId="24" borderId="25" xfId="0" applyNumberFormat="1" applyFont="1" applyFill="1" applyBorder="1" applyAlignment="1">
      <alignment horizontal="center" vertical="center" wrapText="1"/>
    </xf>
    <xf numFmtId="0" fontId="24" fillId="24" borderId="36" xfId="0" applyFont="1" applyFill="1" applyBorder="1" applyAlignment="1">
      <alignment horizontal="left" vertical="center" wrapText="1"/>
    </xf>
    <xf numFmtId="0" fontId="25" fillId="24" borderId="37" xfId="0" applyFont="1" applyFill="1" applyBorder="1" applyAlignment="1">
      <alignment horizontal="center" vertical="center" wrapText="1"/>
    </xf>
    <xf numFmtId="2" fontId="25" fillId="25" borderId="37" xfId="0" applyNumberFormat="1" applyFont="1" applyFill="1" applyBorder="1" applyAlignment="1">
      <alignment horizontal="center" vertical="center" wrapText="1"/>
    </xf>
    <xf numFmtId="2" fontId="25" fillId="24" borderId="37" xfId="0" applyNumberFormat="1" applyFont="1" applyFill="1" applyBorder="1" applyAlignment="1">
      <alignment horizontal="center" vertical="center" wrapText="1"/>
    </xf>
    <xf numFmtId="2" fontId="25" fillId="24" borderId="38" xfId="0" applyNumberFormat="1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0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39" xfId="0" applyNumberFormat="1" applyFont="1" applyFill="1" applyBorder="1" applyAlignment="1">
      <alignment horizontal="center" vertical="center" wrapText="1"/>
    </xf>
    <xf numFmtId="0" fontId="0" fillId="24" borderId="39" xfId="0" applyFill="1" applyBorder="1" applyAlignment="1">
      <alignment horizontal="center" vertical="center" wrapText="1"/>
    </xf>
    <xf numFmtId="0" fontId="19" fillId="24" borderId="40" xfId="0" applyFont="1" applyFill="1" applyBorder="1" applyAlignment="1">
      <alignment horizontal="center" vertical="center" wrapText="1"/>
    </xf>
    <xf numFmtId="0" fontId="19" fillId="24" borderId="41" xfId="0" applyFont="1" applyFill="1" applyBorder="1" applyAlignment="1">
      <alignment horizontal="center" vertical="center" wrapText="1"/>
    </xf>
    <xf numFmtId="0" fontId="0" fillId="24" borderId="41" xfId="0" applyFill="1" applyBorder="1" applyAlignment="1">
      <alignment horizontal="center" vertical="center" wrapText="1"/>
    </xf>
    <xf numFmtId="0" fontId="0" fillId="24" borderId="42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1"/>
  <sheetViews>
    <sheetView tabSelected="1" zoomScale="75" zoomScaleNormal="75" zoomScalePageLayoutView="0" workbookViewId="0" topLeftCell="A85">
      <selection activeCell="A1" sqref="A1:H154"/>
    </sheetView>
  </sheetViews>
  <sheetFormatPr defaultColWidth="9.00390625" defaultRowHeight="12.75"/>
  <cols>
    <col min="1" max="1" width="72.75390625" style="7" customWidth="1"/>
    <col min="2" max="2" width="19.125" style="7" customWidth="1"/>
    <col min="3" max="3" width="13.875" style="7" hidden="1" customWidth="1"/>
    <col min="4" max="4" width="14.875" style="7" customWidth="1"/>
    <col min="5" max="5" width="13.875" style="7" hidden="1" customWidth="1"/>
    <col min="6" max="6" width="20.875" style="7" hidden="1" customWidth="1"/>
    <col min="7" max="7" width="13.875" style="7" customWidth="1"/>
    <col min="8" max="8" width="20.875" style="7" customWidth="1"/>
    <col min="9" max="9" width="15.375" style="7" customWidth="1"/>
    <col min="10" max="10" width="15.375" style="8" hidden="1" customWidth="1"/>
    <col min="11" max="14" width="15.375" style="7" customWidth="1"/>
    <col min="15" max="16384" width="9.125" style="7" customWidth="1"/>
  </cols>
  <sheetData>
    <row r="1" spans="1:8" ht="16.5" customHeight="1">
      <c r="A1" s="110" t="s">
        <v>0</v>
      </c>
      <c r="B1" s="111"/>
      <c r="C1" s="111"/>
      <c r="D1" s="111"/>
      <c r="E1" s="111"/>
      <c r="F1" s="111"/>
      <c r="G1" s="111"/>
      <c r="H1" s="111"/>
    </row>
    <row r="2" spans="2:8" ht="12.75" customHeight="1">
      <c r="B2" s="112" t="s">
        <v>1</v>
      </c>
      <c r="C2" s="112"/>
      <c r="D2" s="112"/>
      <c r="E2" s="112"/>
      <c r="F2" s="112"/>
      <c r="G2" s="111"/>
      <c r="H2" s="111"/>
    </row>
    <row r="3" spans="2:8" ht="14.25" customHeight="1">
      <c r="B3" s="112" t="s">
        <v>2</v>
      </c>
      <c r="C3" s="112"/>
      <c r="D3" s="112"/>
      <c r="E3" s="112"/>
      <c r="F3" s="112"/>
      <c r="G3" s="111"/>
      <c r="H3" s="111"/>
    </row>
    <row r="4" spans="1:8" ht="20.25" customHeight="1">
      <c r="A4" s="93" t="s">
        <v>112</v>
      </c>
      <c r="B4" s="112" t="s">
        <v>36</v>
      </c>
      <c r="C4" s="112"/>
      <c r="D4" s="112"/>
      <c r="E4" s="112"/>
      <c r="F4" s="112"/>
      <c r="G4" s="111"/>
      <c r="H4" s="111"/>
    </row>
    <row r="5" spans="1:10" ht="33" customHeight="1">
      <c r="A5" s="113"/>
      <c r="B5" s="113"/>
      <c r="C5" s="113"/>
      <c r="D5" s="113"/>
      <c r="E5" s="113"/>
      <c r="F5" s="113"/>
      <c r="G5" s="113"/>
      <c r="H5" s="113"/>
      <c r="J5" s="7"/>
    </row>
    <row r="6" spans="1:10" s="9" customFormat="1" ht="22.5" customHeight="1">
      <c r="A6" s="114" t="s">
        <v>3</v>
      </c>
      <c r="B6" s="114"/>
      <c r="C6" s="114"/>
      <c r="D6" s="114"/>
      <c r="E6" s="115"/>
      <c r="F6" s="115"/>
      <c r="G6" s="115"/>
      <c r="H6" s="115"/>
      <c r="J6" s="10"/>
    </row>
    <row r="7" spans="1:8" s="11" customFormat="1" ht="18.75" customHeight="1">
      <c r="A7" s="114" t="s">
        <v>140</v>
      </c>
      <c r="B7" s="114"/>
      <c r="C7" s="114"/>
      <c r="D7" s="114"/>
      <c r="E7" s="115"/>
      <c r="F7" s="115"/>
      <c r="G7" s="115"/>
      <c r="H7" s="115"/>
    </row>
    <row r="8" spans="1:8" s="12" customFormat="1" ht="17.25" customHeight="1">
      <c r="A8" s="116" t="s">
        <v>80</v>
      </c>
      <c r="B8" s="116"/>
      <c r="C8" s="116"/>
      <c r="D8" s="116"/>
      <c r="E8" s="117"/>
      <c r="F8" s="117"/>
      <c r="G8" s="117"/>
      <c r="H8" s="117"/>
    </row>
    <row r="9" spans="1:8" s="11" customFormat="1" ht="30" customHeight="1" thickBot="1">
      <c r="A9" s="118" t="s">
        <v>93</v>
      </c>
      <c r="B9" s="118"/>
      <c r="C9" s="118"/>
      <c r="D9" s="118"/>
      <c r="E9" s="119"/>
      <c r="F9" s="119"/>
      <c r="G9" s="119"/>
      <c r="H9" s="119"/>
    </row>
    <row r="10" spans="1:10" s="4" customFormat="1" ht="139.5" customHeight="1" thickBot="1">
      <c r="A10" s="13" t="s">
        <v>4</v>
      </c>
      <c r="B10" s="14" t="s">
        <v>5</v>
      </c>
      <c r="C10" s="15" t="s">
        <v>6</v>
      </c>
      <c r="D10" s="15" t="s">
        <v>37</v>
      </c>
      <c r="E10" s="15" t="s">
        <v>6</v>
      </c>
      <c r="F10" s="16" t="s">
        <v>7</v>
      </c>
      <c r="G10" s="15" t="s">
        <v>6</v>
      </c>
      <c r="H10" s="16" t="s">
        <v>7</v>
      </c>
      <c r="J10" s="5"/>
    </row>
    <row r="11" spans="1:10" s="23" customFormat="1" ht="12.75">
      <c r="A11" s="17">
        <v>1</v>
      </c>
      <c r="B11" s="18">
        <v>2</v>
      </c>
      <c r="C11" s="18">
        <v>3</v>
      </c>
      <c r="D11" s="19"/>
      <c r="E11" s="18">
        <v>3</v>
      </c>
      <c r="F11" s="20">
        <v>4</v>
      </c>
      <c r="G11" s="21">
        <v>3</v>
      </c>
      <c r="H11" s="22">
        <v>4</v>
      </c>
      <c r="J11" s="24"/>
    </row>
    <row r="12" spans="1:10" s="23" customFormat="1" ht="49.5" customHeight="1">
      <c r="A12" s="120" t="s">
        <v>8</v>
      </c>
      <c r="B12" s="121"/>
      <c r="C12" s="121"/>
      <c r="D12" s="121"/>
      <c r="E12" s="121"/>
      <c r="F12" s="121"/>
      <c r="G12" s="122"/>
      <c r="H12" s="123"/>
      <c r="J12" s="24"/>
    </row>
    <row r="13" spans="1:10" s="4" customFormat="1" ht="15">
      <c r="A13" s="25" t="s">
        <v>9</v>
      </c>
      <c r="B13" s="26"/>
      <c r="C13" s="27">
        <f>F13*12</f>
        <v>0</v>
      </c>
      <c r="D13" s="28">
        <f>G13*I13</f>
        <v>72699.84</v>
      </c>
      <c r="E13" s="27">
        <f>H13*12</f>
        <v>28.799999999999997</v>
      </c>
      <c r="F13" s="29"/>
      <c r="G13" s="27">
        <f>H13*12</f>
        <v>28.799999999999997</v>
      </c>
      <c r="H13" s="27">
        <v>2.4</v>
      </c>
      <c r="I13" s="4">
        <v>2524.3</v>
      </c>
      <c r="J13" s="5">
        <v>2.2363</v>
      </c>
    </row>
    <row r="14" spans="1:10" s="4" customFormat="1" ht="27.75" customHeight="1">
      <c r="A14" s="30" t="s">
        <v>94</v>
      </c>
      <c r="B14" s="31" t="s">
        <v>95</v>
      </c>
      <c r="C14" s="27"/>
      <c r="D14" s="28"/>
      <c r="E14" s="27"/>
      <c r="F14" s="29"/>
      <c r="G14" s="27"/>
      <c r="H14" s="27"/>
      <c r="J14" s="5"/>
    </row>
    <row r="15" spans="1:10" s="4" customFormat="1" ht="15">
      <c r="A15" s="30" t="s">
        <v>96</v>
      </c>
      <c r="B15" s="31" t="s">
        <v>95</v>
      </c>
      <c r="C15" s="27"/>
      <c r="D15" s="28"/>
      <c r="E15" s="27"/>
      <c r="F15" s="29"/>
      <c r="G15" s="27"/>
      <c r="H15" s="27"/>
      <c r="J15" s="5"/>
    </row>
    <row r="16" spans="1:10" s="4" customFormat="1" ht="15">
      <c r="A16" s="30" t="s">
        <v>97</v>
      </c>
      <c r="B16" s="31" t="s">
        <v>98</v>
      </c>
      <c r="C16" s="27"/>
      <c r="D16" s="28"/>
      <c r="E16" s="27"/>
      <c r="F16" s="29"/>
      <c r="G16" s="27"/>
      <c r="H16" s="27"/>
      <c r="J16" s="5"/>
    </row>
    <row r="17" spans="1:10" s="4" customFormat="1" ht="15">
      <c r="A17" s="30" t="s">
        <v>99</v>
      </c>
      <c r="B17" s="31" t="s">
        <v>95</v>
      </c>
      <c r="C17" s="27"/>
      <c r="D17" s="28"/>
      <c r="E17" s="27"/>
      <c r="F17" s="29"/>
      <c r="G17" s="27"/>
      <c r="H17" s="27"/>
      <c r="J17" s="5"/>
    </row>
    <row r="18" spans="1:10" s="4" customFormat="1" ht="30">
      <c r="A18" s="25" t="s">
        <v>11</v>
      </c>
      <c r="B18" s="32"/>
      <c r="C18" s="27">
        <f>F18*12</f>
        <v>0</v>
      </c>
      <c r="D18" s="28">
        <f>G18*I18</f>
        <v>70882.344</v>
      </c>
      <c r="E18" s="27">
        <f>H18*12</f>
        <v>28.08</v>
      </c>
      <c r="F18" s="29"/>
      <c r="G18" s="27">
        <f>H18*12</f>
        <v>28.08</v>
      </c>
      <c r="H18" s="27">
        <v>2.34</v>
      </c>
      <c r="I18" s="4">
        <v>2524.3</v>
      </c>
      <c r="J18" s="5">
        <v>2.1828000000000003</v>
      </c>
    </row>
    <row r="19" spans="1:10" s="4" customFormat="1" ht="15">
      <c r="A19" s="30" t="s">
        <v>88</v>
      </c>
      <c r="B19" s="31" t="s">
        <v>12</v>
      </c>
      <c r="C19" s="27"/>
      <c r="D19" s="28"/>
      <c r="E19" s="27"/>
      <c r="F19" s="29"/>
      <c r="G19" s="27"/>
      <c r="H19" s="27"/>
      <c r="J19" s="5"/>
    </row>
    <row r="20" spans="1:10" s="4" customFormat="1" ht="15">
      <c r="A20" s="30" t="s">
        <v>89</v>
      </c>
      <c r="B20" s="31" t="s">
        <v>12</v>
      </c>
      <c r="C20" s="27"/>
      <c r="D20" s="28"/>
      <c r="E20" s="27"/>
      <c r="F20" s="29"/>
      <c r="G20" s="27"/>
      <c r="H20" s="27"/>
      <c r="J20" s="5"/>
    </row>
    <row r="21" spans="1:10" s="4" customFormat="1" ht="15">
      <c r="A21" s="30" t="s">
        <v>133</v>
      </c>
      <c r="B21" s="31" t="s">
        <v>134</v>
      </c>
      <c r="C21" s="27"/>
      <c r="D21" s="28"/>
      <c r="E21" s="27"/>
      <c r="F21" s="29"/>
      <c r="G21" s="27"/>
      <c r="H21" s="27"/>
      <c r="J21" s="5"/>
    </row>
    <row r="22" spans="1:10" s="4" customFormat="1" ht="15">
      <c r="A22" s="30" t="s">
        <v>90</v>
      </c>
      <c r="B22" s="31" t="s">
        <v>12</v>
      </c>
      <c r="C22" s="27"/>
      <c r="D22" s="28"/>
      <c r="E22" s="27"/>
      <c r="F22" s="29"/>
      <c r="G22" s="27"/>
      <c r="H22" s="27"/>
      <c r="J22" s="5"/>
    </row>
    <row r="23" spans="1:10" s="4" customFormat="1" ht="25.5">
      <c r="A23" s="30" t="s">
        <v>91</v>
      </c>
      <c r="B23" s="31" t="s">
        <v>13</v>
      </c>
      <c r="C23" s="27"/>
      <c r="D23" s="28"/>
      <c r="E23" s="27"/>
      <c r="F23" s="29"/>
      <c r="G23" s="27"/>
      <c r="H23" s="27"/>
      <c r="J23" s="5"/>
    </row>
    <row r="24" spans="1:10" s="4" customFormat="1" ht="15">
      <c r="A24" s="30" t="s">
        <v>100</v>
      </c>
      <c r="B24" s="31" t="s">
        <v>12</v>
      </c>
      <c r="C24" s="27"/>
      <c r="D24" s="28"/>
      <c r="E24" s="27"/>
      <c r="F24" s="29"/>
      <c r="G24" s="27"/>
      <c r="H24" s="27"/>
      <c r="J24" s="5"/>
    </row>
    <row r="25" spans="1:10" s="4" customFormat="1" ht="15">
      <c r="A25" s="30" t="s">
        <v>101</v>
      </c>
      <c r="B25" s="31" t="s">
        <v>12</v>
      </c>
      <c r="C25" s="27"/>
      <c r="D25" s="28"/>
      <c r="E25" s="27"/>
      <c r="F25" s="29"/>
      <c r="G25" s="27"/>
      <c r="H25" s="27"/>
      <c r="J25" s="5"/>
    </row>
    <row r="26" spans="1:10" s="4" customFormat="1" ht="25.5">
      <c r="A26" s="30" t="s">
        <v>102</v>
      </c>
      <c r="B26" s="31" t="s">
        <v>92</v>
      </c>
      <c r="C26" s="27"/>
      <c r="D26" s="28"/>
      <c r="E26" s="27"/>
      <c r="F26" s="29"/>
      <c r="G26" s="27"/>
      <c r="H26" s="27"/>
      <c r="J26" s="5"/>
    </row>
    <row r="27" spans="1:10" s="35" customFormat="1" ht="15">
      <c r="A27" s="33" t="s">
        <v>14</v>
      </c>
      <c r="B27" s="26" t="s">
        <v>15</v>
      </c>
      <c r="C27" s="27">
        <f>F27*12</f>
        <v>0</v>
      </c>
      <c r="D27" s="28">
        <f>G27*I27</f>
        <v>19386.624</v>
      </c>
      <c r="E27" s="27">
        <f>H27*12</f>
        <v>7.68</v>
      </c>
      <c r="F27" s="34"/>
      <c r="G27" s="27">
        <f>H27*12</f>
        <v>7.68</v>
      </c>
      <c r="H27" s="27">
        <v>0.64</v>
      </c>
      <c r="I27" s="4">
        <v>2524.3</v>
      </c>
      <c r="J27" s="5">
        <v>0.5992000000000001</v>
      </c>
    </row>
    <row r="28" spans="1:10" s="4" customFormat="1" ht="15">
      <c r="A28" s="33" t="s">
        <v>16</v>
      </c>
      <c r="B28" s="26" t="s">
        <v>17</v>
      </c>
      <c r="C28" s="27">
        <f>F28*12</f>
        <v>0</v>
      </c>
      <c r="D28" s="28">
        <f>G28*I28</f>
        <v>63006.528000000006</v>
      </c>
      <c r="E28" s="27">
        <f>H28*12</f>
        <v>24.96</v>
      </c>
      <c r="F28" s="34"/>
      <c r="G28" s="27">
        <f>H28*12</f>
        <v>24.96</v>
      </c>
      <c r="H28" s="27">
        <v>2.08</v>
      </c>
      <c r="I28" s="4">
        <v>2524.3</v>
      </c>
      <c r="J28" s="5">
        <v>1.9367</v>
      </c>
    </row>
    <row r="29" spans="1:10" s="23" customFormat="1" ht="30">
      <c r="A29" s="33" t="s">
        <v>54</v>
      </c>
      <c r="B29" s="26" t="s">
        <v>10</v>
      </c>
      <c r="C29" s="36"/>
      <c r="D29" s="28">
        <v>1733.72</v>
      </c>
      <c r="E29" s="36"/>
      <c r="F29" s="34"/>
      <c r="G29" s="27">
        <f aca="true" t="shared" si="0" ref="G29:G34">D29/I29</f>
        <v>0.6868121855563918</v>
      </c>
      <c r="H29" s="27">
        <f aca="true" t="shared" si="1" ref="H29:H34">G29/12</f>
        <v>0.057234348796365984</v>
      </c>
      <c r="I29" s="4">
        <v>2524.3</v>
      </c>
      <c r="J29" s="5">
        <v>0.053500000000000006</v>
      </c>
    </row>
    <row r="30" spans="1:10" s="23" customFormat="1" ht="30.75" customHeight="1">
      <c r="A30" s="33" t="s">
        <v>79</v>
      </c>
      <c r="B30" s="26" t="s">
        <v>10</v>
      </c>
      <c r="C30" s="36"/>
      <c r="D30" s="28">
        <v>1733.72</v>
      </c>
      <c r="E30" s="36"/>
      <c r="F30" s="34"/>
      <c r="G30" s="27">
        <f t="shared" si="0"/>
        <v>0.6868121855563918</v>
      </c>
      <c r="H30" s="27">
        <f t="shared" si="1"/>
        <v>0.057234348796365984</v>
      </c>
      <c r="I30" s="4">
        <v>2524.3</v>
      </c>
      <c r="J30" s="5">
        <v>0.053500000000000006</v>
      </c>
    </row>
    <row r="31" spans="1:10" s="23" customFormat="1" ht="15">
      <c r="A31" s="33" t="s">
        <v>55</v>
      </c>
      <c r="B31" s="26" t="s">
        <v>10</v>
      </c>
      <c r="C31" s="36"/>
      <c r="D31" s="28">
        <v>10948.1</v>
      </c>
      <c r="E31" s="36"/>
      <c r="F31" s="34"/>
      <c r="G31" s="27">
        <f t="shared" si="0"/>
        <v>4.337083547914273</v>
      </c>
      <c r="H31" s="27">
        <f t="shared" si="1"/>
        <v>0.36142362899285607</v>
      </c>
      <c r="I31" s="4">
        <v>2524.3</v>
      </c>
      <c r="J31" s="5">
        <v>0.34240000000000004</v>
      </c>
    </row>
    <row r="32" spans="1:10" s="23" customFormat="1" ht="30" hidden="1">
      <c r="A32" s="33" t="s">
        <v>56</v>
      </c>
      <c r="B32" s="26" t="s">
        <v>13</v>
      </c>
      <c r="C32" s="36"/>
      <c r="D32" s="28">
        <f>G32*I32</f>
        <v>0</v>
      </c>
      <c r="E32" s="36"/>
      <c r="F32" s="34"/>
      <c r="G32" s="27">
        <f t="shared" si="0"/>
        <v>4.337083547914273</v>
      </c>
      <c r="H32" s="27">
        <f t="shared" si="1"/>
        <v>0.36142362899285607</v>
      </c>
      <c r="I32" s="4">
        <v>2524.3</v>
      </c>
      <c r="J32" s="5">
        <v>0</v>
      </c>
    </row>
    <row r="33" spans="1:10" s="23" customFormat="1" ht="30" hidden="1">
      <c r="A33" s="33" t="s">
        <v>57</v>
      </c>
      <c r="B33" s="26" t="s">
        <v>13</v>
      </c>
      <c r="C33" s="36"/>
      <c r="D33" s="28">
        <f>G33*I33</f>
        <v>0</v>
      </c>
      <c r="E33" s="36"/>
      <c r="F33" s="34"/>
      <c r="G33" s="27">
        <f t="shared" si="0"/>
        <v>4.337083547914273</v>
      </c>
      <c r="H33" s="27">
        <f t="shared" si="1"/>
        <v>0.36142362899285607</v>
      </c>
      <c r="I33" s="4">
        <v>2524.3</v>
      </c>
      <c r="J33" s="5">
        <v>0</v>
      </c>
    </row>
    <row r="34" spans="1:10" s="23" customFormat="1" ht="30">
      <c r="A34" s="33" t="s">
        <v>57</v>
      </c>
      <c r="B34" s="26" t="s">
        <v>13</v>
      </c>
      <c r="C34" s="36"/>
      <c r="D34" s="28">
        <v>3100.59</v>
      </c>
      <c r="E34" s="36"/>
      <c r="F34" s="34"/>
      <c r="G34" s="27">
        <f t="shared" si="0"/>
        <v>1.228296953610902</v>
      </c>
      <c r="H34" s="27">
        <f t="shared" si="1"/>
        <v>0.10235807946757518</v>
      </c>
      <c r="I34" s="4">
        <v>2524.3</v>
      </c>
      <c r="J34" s="5"/>
    </row>
    <row r="35" spans="1:10" s="23" customFormat="1" ht="30">
      <c r="A35" s="33" t="s">
        <v>24</v>
      </c>
      <c r="B35" s="26"/>
      <c r="C35" s="36">
        <f>F35*12</f>
        <v>0</v>
      </c>
      <c r="D35" s="28">
        <f>G35*I35</f>
        <v>5452.488000000001</v>
      </c>
      <c r="E35" s="36">
        <f>H35*12</f>
        <v>2.16</v>
      </c>
      <c r="F35" s="34"/>
      <c r="G35" s="27">
        <f>H35*12</f>
        <v>2.16</v>
      </c>
      <c r="H35" s="27">
        <v>0.18</v>
      </c>
      <c r="I35" s="4">
        <v>2524.3</v>
      </c>
      <c r="J35" s="5">
        <v>0.1391</v>
      </c>
    </row>
    <row r="36" spans="1:10" s="4" customFormat="1" ht="15">
      <c r="A36" s="33" t="s">
        <v>26</v>
      </c>
      <c r="B36" s="26" t="s">
        <v>27</v>
      </c>
      <c r="C36" s="36">
        <f>F36*12</f>
        <v>0</v>
      </c>
      <c r="D36" s="28">
        <v>1211.66</v>
      </c>
      <c r="E36" s="36">
        <f>H36*12</f>
        <v>0.48</v>
      </c>
      <c r="F36" s="34"/>
      <c r="G36" s="27">
        <f>D36/I36</f>
        <v>0.47999841540228977</v>
      </c>
      <c r="H36" s="27">
        <v>0.04</v>
      </c>
      <c r="I36" s="4">
        <v>2524.3</v>
      </c>
      <c r="J36" s="5">
        <v>0.032100000000000004</v>
      </c>
    </row>
    <row r="37" spans="1:10" s="4" customFormat="1" ht="15">
      <c r="A37" s="33" t="s">
        <v>28</v>
      </c>
      <c r="B37" s="37" t="s">
        <v>29</v>
      </c>
      <c r="C37" s="38">
        <f>F37*12</f>
        <v>0</v>
      </c>
      <c r="D37" s="28">
        <v>648.24</v>
      </c>
      <c r="E37" s="38">
        <f>H37*12</f>
        <v>0.25679990492413735</v>
      </c>
      <c r="F37" s="39"/>
      <c r="G37" s="27">
        <f>D37/I37</f>
        <v>0.25679990492413735</v>
      </c>
      <c r="H37" s="27">
        <f>G37/12</f>
        <v>0.021399992077011445</v>
      </c>
      <c r="I37" s="4">
        <v>2524.3</v>
      </c>
      <c r="J37" s="5">
        <v>0.021400000000000002</v>
      </c>
    </row>
    <row r="38" spans="1:10" s="35" customFormat="1" ht="30">
      <c r="A38" s="33" t="s">
        <v>25</v>
      </c>
      <c r="B38" s="26" t="s">
        <v>103</v>
      </c>
      <c r="C38" s="36">
        <f>F38*12</f>
        <v>0</v>
      </c>
      <c r="D38" s="28">
        <v>972.36</v>
      </c>
      <c r="E38" s="36">
        <f>H38*12</f>
        <v>0.385199857386206</v>
      </c>
      <c r="F38" s="34"/>
      <c r="G38" s="27">
        <f>D38/I38</f>
        <v>0.38519985738620605</v>
      </c>
      <c r="H38" s="27">
        <f>G38/12</f>
        <v>0.03209998811551717</v>
      </c>
      <c r="I38" s="4">
        <v>2524.3</v>
      </c>
      <c r="J38" s="5">
        <v>0.032100000000000004</v>
      </c>
    </row>
    <row r="39" spans="1:10" s="35" customFormat="1" ht="15">
      <c r="A39" s="33" t="s">
        <v>38</v>
      </c>
      <c r="B39" s="26"/>
      <c r="C39" s="27"/>
      <c r="D39" s="27">
        <f>D41+D42+D43+D44+D45+D46+D47+D48+D49+D50+D53</f>
        <v>16955.7</v>
      </c>
      <c r="E39" s="27"/>
      <c r="F39" s="34"/>
      <c r="G39" s="27">
        <f>D39/I39</f>
        <v>6.716990848948223</v>
      </c>
      <c r="H39" s="27">
        <f>G39/12</f>
        <v>0.5597492374123519</v>
      </c>
      <c r="I39" s="4">
        <v>2524.3</v>
      </c>
      <c r="J39" s="5">
        <v>0.7269922975346302</v>
      </c>
    </row>
    <row r="40" spans="1:10" s="23" customFormat="1" ht="15" hidden="1">
      <c r="A40" s="40"/>
      <c r="B40" s="41"/>
      <c r="C40" s="42"/>
      <c r="D40" s="43"/>
      <c r="E40" s="42"/>
      <c r="F40" s="44"/>
      <c r="G40" s="42"/>
      <c r="H40" s="42"/>
      <c r="I40" s="4"/>
      <c r="J40" s="44"/>
    </row>
    <row r="41" spans="1:10" s="23" customFormat="1" ht="15">
      <c r="A41" s="40" t="s">
        <v>50</v>
      </c>
      <c r="B41" s="41" t="s">
        <v>18</v>
      </c>
      <c r="C41" s="42"/>
      <c r="D41" s="43">
        <v>184.33</v>
      </c>
      <c r="E41" s="42"/>
      <c r="F41" s="44"/>
      <c r="G41" s="42"/>
      <c r="H41" s="42"/>
      <c r="I41" s="4">
        <v>2524.3</v>
      </c>
      <c r="J41" s="44">
        <v>0.010700000000000001</v>
      </c>
    </row>
    <row r="42" spans="1:10" s="23" customFormat="1" ht="15">
      <c r="A42" s="40" t="s">
        <v>19</v>
      </c>
      <c r="B42" s="41" t="s">
        <v>23</v>
      </c>
      <c r="C42" s="42">
        <f>F42*12</f>
        <v>0</v>
      </c>
      <c r="D42" s="43">
        <v>390.07</v>
      </c>
      <c r="E42" s="42">
        <f>H42*12</f>
        <v>0</v>
      </c>
      <c r="F42" s="44"/>
      <c r="G42" s="42"/>
      <c r="H42" s="42"/>
      <c r="I42" s="4">
        <v>2524.3</v>
      </c>
      <c r="J42" s="44">
        <v>0.010700000000000001</v>
      </c>
    </row>
    <row r="43" spans="1:10" s="23" customFormat="1" ht="15">
      <c r="A43" s="40" t="s">
        <v>135</v>
      </c>
      <c r="B43" s="41" t="s">
        <v>18</v>
      </c>
      <c r="C43" s="42">
        <f>F43*12</f>
        <v>0</v>
      </c>
      <c r="D43" s="43">
        <v>2143.26</v>
      </c>
      <c r="E43" s="42">
        <f>H43*12</f>
        <v>0</v>
      </c>
      <c r="F43" s="44"/>
      <c r="G43" s="42"/>
      <c r="H43" s="42"/>
      <c r="I43" s="4">
        <v>2524.3</v>
      </c>
      <c r="J43" s="44">
        <v>0.2461</v>
      </c>
    </row>
    <row r="44" spans="1:10" s="23" customFormat="1" ht="15">
      <c r="A44" s="40" t="s">
        <v>64</v>
      </c>
      <c r="B44" s="41" t="s">
        <v>18</v>
      </c>
      <c r="C44" s="42">
        <f>F44*12</f>
        <v>0</v>
      </c>
      <c r="D44" s="43">
        <v>743.35</v>
      </c>
      <c r="E44" s="42">
        <f>H44*12</f>
        <v>0</v>
      </c>
      <c r="F44" s="44"/>
      <c r="G44" s="42"/>
      <c r="H44" s="42"/>
      <c r="I44" s="4">
        <v>2524.3</v>
      </c>
      <c r="J44" s="44">
        <v>0.021400000000000002</v>
      </c>
    </row>
    <row r="45" spans="1:10" s="23" customFormat="1" ht="15">
      <c r="A45" s="40" t="s">
        <v>20</v>
      </c>
      <c r="B45" s="41" t="s">
        <v>18</v>
      </c>
      <c r="C45" s="42">
        <f>F45*12</f>
        <v>0</v>
      </c>
      <c r="D45" s="43">
        <v>3314.05</v>
      </c>
      <c r="E45" s="42">
        <f>H45*12</f>
        <v>0</v>
      </c>
      <c r="F45" s="44"/>
      <c r="G45" s="42"/>
      <c r="H45" s="42"/>
      <c r="I45" s="4">
        <v>2524.3</v>
      </c>
      <c r="J45" s="44">
        <v>0.10700000000000001</v>
      </c>
    </row>
    <row r="46" spans="1:10" s="23" customFormat="1" ht="15">
      <c r="A46" s="40" t="s">
        <v>21</v>
      </c>
      <c r="B46" s="41" t="s">
        <v>18</v>
      </c>
      <c r="C46" s="42">
        <f>F46*12</f>
        <v>0</v>
      </c>
      <c r="D46" s="43">
        <v>780.14</v>
      </c>
      <c r="E46" s="42">
        <f>H46*12</f>
        <v>0</v>
      </c>
      <c r="F46" s="44"/>
      <c r="G46" s="42"/>
      <c r="H46" s="42"/>
      <c r="I46" s="4">
        <v>2524.3</v>
      </c>
      <c r="J46" s="44">
        <v>0.021400000000000002</v>
      </c>
    </row>
    <row r="47" spans="1:10" s="23" customFormat="1" ht="15">
      <c r="A47" s="40" t="s">
        <v>60</v>
      </c>
      <c r="B47" s="41" t="s">
        <v>18</v>
      </c>
      <c r="C47" s="42"/>
      <c r="D47" s="43">
        <v>371.66</v>
      </c>
      <c r="E47" s="42"/>
      <c r="F47" s="44"/>
      <c r="G47" s="42"/>
      <c r="H47" s="42"/>
      <c r="I47" s="4">
        <v>2524.3</v>
      </c>
      <c r="J47" s="44">
        <v>0.010700000000000001</v>
      </c>
    </row>
    <row r="48" spans="1:10" s="23" customFormat="1" ht="15">
      <c r="A48" s="40" t="s">
        <v>61</v>
      </c>
      <c r="B48" s="41" t="s">
        <v>23</v>
      </c>
      <c r="C48" s="42"/>
      <c r="D48" s="43">
        <v>1486.7</v>
      </c>
      <c r="E48" s="42"/>
      <c r="F48" s="44"/>
      <c r="G48" s="42"/>
      <c r="H48" s="42"/>
      <c r="I48" s="4">
        <v>2524.3</v>
      </c>
      <c r="J48" s="44">
        <v>0.042800000000000005</v>
      </c>
    </row>
    <row r="49" spans="1:10" s="23" customFormat="1" ht="25.5">
      <c r="A49" s="40" t="s">
        <v>22</v>
      </c>
      <c r="B49" s="41" t="s">
        <v>18</v>
      </c>
      <c r="C49" s="42">
        <f>F49*12</f>
        <v>0</v>
      </c>
      <c r="D49" s="43">
        <v>1967.23</v>
      </c>
      <c r="E49" s="42">
        <f>H49*12</f>
        <v>0</v>
      </c>
      <c r="F49" s="44"/>
      <c r="G49" s="42"/>
      <c r="H49" s="42"/>
      <c r="I49" s="4">
        <v>2524.3</v>
      </c>
      <c r="J49" s="44">
        <v>0.06420000000000001</v>
      </c>
    </row>
    <row r="50" spans="1:10" s="23" customFormat="1" ht="15">
      <c r="A50" s="40" t="s">
        <v>137</v>
      </c>
      <c r="B50" s="41" t="s">
        <v>18</v>
      </c>
      <c r="C50" s="42"/>
      <c r="D50" s="43">
        <v>2617.3</v>
      </c>
      <c r="E50" s="42"/>
      <c r="F50" s="44"/>
      <c r="G50" s="42"/>
      <c r="H50" s="42"/>
      <c r="I50" s="4">
        <v>2524.3</v>
      </c>
      <c r="J50" s="44">
        <v>0.010700000000000001</v>
      </c>
    </row>
    <row r="51" spans="1:10" s="23" customFormat="1" ht="15" hidden="1">
      <c r="A51" s="40"/>
      <c r="B51" s="41"/>
      <c r="C51" s="45"/>
      <c r="D51" s="43"/>
      <c r="E51" s="45"/>
      <c r="F51" s="44"/>
      <c r="G51" s="42"/>
      <c r="H51" s="42"/>
      <c r="I51" s="4"/>
      <c r="J51" s="44"/>
    </row>
    <row r="52" spans="1:10" s="23" customFormat="1" ht="15" hidden="1">
      <c r="A52" s="40"/>
      <c r="B52" s="41"/>
      <c r="C52" s="42"/>
      <c r="D52" s="43"/>
      <c r="E52" s="42"/>
      <c r="F52" s="44"/>
      <c r="G52" s="42"/>
      <c r="H52" s="42"/>
      <c r="I52" s="4"/>
      <c r="J52" s="44"/>
    </row>
    <row r="53" spans="1:10" s="23" customFormat="1" ht="25.5">
      <c r="A53" s="40" t="s">
        <v>113</v>
      </c>
      <c r="B53" s="46" t="s">
        <v>13</v>
      </c>
      <c r="C53" s="42"/>
      <c r="D53" s="43">
        <v>2957.61</v>
      </c>
      <c r="E53" s="42"/>
      <c r="F53" s="44"/>
      <c r="G53" s="42"/>
      <c r="H53" s="42"/>
      <c r="I53" s="4">
        <v>2524.3</v>
      </c>
      <c r="J53" s="44">
        <v>0.042192297534630066</v>
      </c>
    </row>
    <row r="54" spans="1:10" s="35" customFormat="1" ht="30">
      <c r="A54" s="33" t="s">
        <v>46</v>
      </c>
      <c r="B54" s="26"/>
      <c r="C54" s="27"/>
      <c r="D54" s="27">
        <f>D55+D56+D57+D58+D63+D64+D65</f>
        <v>26108.660000000003</v>
      </c>
      <c r="E54" s="27"/>
      <c r="F54" s="34"/>
      <c r="G54" s="27">
        <f>D54/I54</f>
        <v>10.342930713465119</v>
      </c>
      <c r="H54" s="27">
        <f>G54/12</f>
        <v>0.8619108927887599</v>
      </c>
      <c r="I54" s="4">
        <v>2524.3</v>
      </c>
      <c r="J54" s="5">
        <v>0.8206878382125737</v>
      </c>
    </row>
    <row r="55" spans="1:10" s="23" customFormat="1" ht="15">
      <c r="A55" s="40" t="s">
        <v>39</v>
      </c>
      <c r="B55" s="41" t="s">
        <v>65</v>
      </c>
      <c r="C55" s="42"/>
      <c r="D55" s="43">
        <v>2230.05</v>
      </c>
      <c r="E55" s="42"/>
      <c r="F55" s="44"/>
      <c r="G55" s="42"/>
      <c r="H55" s="42"/>
      <c r="I55" s="4">
        <v>2524.3</v>
      </c>
      <c r="J55" s="44">
        <v>0.06420000000000001</v>
      </c>
    </row>
    <row r="56" spans="1:10" s="23" customFormat="1" ht="25.5">
      <c r="A56" s="40" t="s">
        <v>40</v>
      </c>
      <c r="B56" s="46" t="s">
        <v>18</v>
      </c>
      <c r="C56" s="42"/>
      <c r="D56" s="43">
        <v>1486.7</v>
      </c>
      <c r="E56" s="42"/>
      <c r="F56" s="44"/>
      <c r="G56" s="42"/>
      <c r="H56" s="42"/>
      <c r="I56" s="4">
        <v>2524.3</v>
      </c>
      <c r="J56" s="44">
        <v>0.042800000000000005</v>
      </c>
    </row>
    <row r="57" spans="1:10" s="23" customFormat="1" ht="15">
      <c r="A57" s="40" t="s">
        <v>70</v>
      </c>
      <c r="B57" s="41" t="s">
        <v>69</v>
      </c>
      <c r="C57" s="42"/>
      <c r="D57" s="43">
        <v>1560.23</v>
      </c>
      <c r="E57" s="42"/>
      <c r="F57" s="44"/>
      <c r="G57" s="42"/>
      <c r="H57" s="42"/>
      <c r="I57" s="4">
        <v>2524.3</v>
      </c>
      <c r="J57" s="44">
        <v>0.042800000000000005</v>
      </c>
    </row>
    <row r="58" spans="1:10" s="23" customFormat="1" ht="25.5">
      <c r="A58" s="40" t="s">
        <v>66</v>
      </c>
      <c r="B58" s="41" t="s">
        <v>67</v>
      </c>
      <c r="C58" s="42"/>
      <c r="D58" s="43">
        <v>1486.68</v>
      </c>
      <c r="E58" s="42"/>
      <c r="F58" s="44"/>
      <c r="G58" s="42"/>
      <c r="H58" s="42"/>
      <c r="I58" s="4">
        <v>2524.3</v>
      </c>
      <c r="J58" s="44">
        <v>0.042800000000000005</v>
      </c>
    </row>
    <row r="59" spans="1:10" s="23" customFormat="1" ht="15" hidden="1">
      <c r="A59" s="40" t="s">
        <v>41</v>
      </c>
      <c r="B59" s="41" t="s">
        <v>68</v>
      </c>
      <c r="C59" s="42"/>
      <c r="D59" s="43">
        <f>G59*I59</f>
        <v>0</v>
      </c>
      <c r="E59" s="42"/>
      <c r="F59" s="44"/>
      <c r="G59" s="42"/>
      <c r="H59" s="42"/>
      <c r="I59" s="4">
        <v>2524.3</v>
      </c>
      <c r="J59" s="44">
        <v>0</v>
      </c>
    </row>
    <row r="60" spans="1:10" s="23" customFormat="1" ht="15" hidden="1">
      <c r="A60" s="40" t="s">
        <v>52</v>
      </c>
      <c r="B60" s="41" t="s">
        <v>69</v>
      </c>
      <c r="C60" s="42"/>
      <c r="D60" s="43"/>
      <c r="E60" s="42"/>
      <c r="F60" s="44"/>
      <c r="G60" s="42"/>
      <c r="H60" s="42"/>
      <c r="I60" s="4">
        <v>2524.3</v>
      </c>
      <c r="J60" s="44">
        <v>0</v>
      </c>
    </row>
    <row r="61" spans="1:10" s="23" customFormat="1" ht="15" hidden="1">
      <c r="A61" s="40" t="s">
        <v>53</v>
      </c>
      <c r="B61" s="41" t="s">
        <v>18</v>
      </c>
      <c r="C61" s="42"/>
      <c r="D61" s="43"/>
      <c r="E61" s="42"/>
      <c r="F61" s="44"/>
      <c r="G61" s="42"/>
      <c r="H61" s="42"/>
      <c r="I61" s="4">
        <v>2524.3</v>
      </c>
      <c r="J61" s="44">
        <v>0</v>
      </c>
    </row>
    <row r="62" spans="1:10" s="23" customFormat="1" ht="25.5" hidden="1">
      <c r="A62" s="40" t="s">
        <v>51</v>
      </c>
      <c r="B62" s="41" t="s">
        <v>18</v>
      </c>
      <c r="C62" s="42"/>
      <c r="D62" s="43"/>
      <c r="E62" s="42"/>
      <c r="F62" s="44"/>
      <c r="G62" s="42"/>
      <c r="H62" s="42"/>
      <c r="I62" s="4">
        <v>2524.3</v>
      </c>
      <c r="J62" s="44">
        <v>0</v>
      </c>
    </row>
    <row r="63" spans="1:10" s="23" customFormat="1" ht="25.5">
      <c r="A63" s="40" t="s">
        <v>111</v>
      </c>
      <c r="B63" s="41" t="s">
        <v>13</v>
      </c>
      <c r="C63" s="42"/>
      <c r="D63" s="43">
        <v>10360.56</v>
      </c>
      <c r="E63" s="42"/>
      <c r="F63" s="44"/>
      <c r="G63" s="42"/>
      <c r="H63" s="42"/>
      <c r="I63" s="4">
        <v>2524.3</v>
      </c>
      <c r="J63" s="47">
        <v>0</v>
      </c>
    </row>
    <row r="64" spans="1:10" s="23" customFormat="1" ht="15">
      <c r="A64" s="40" t="s">
        <v>62</v>
      </c>
      <c r="B64" s="41" t="s">
        <v>10</v>
      </c>
      <c r="C64" s="45"/>
      <c r="D64" s="43">
        <v>5287.68</v>
      </c>
      <c r="E64" s="45"/>
      <c r="F64" s="44"/>
      <c r="G64" s="42"/>
      <c r="H64" s="42"/>
      <c r="I64" s="4">
        <v>2524.3</v>
      </c>
      <c r="J64" s="44">
        <v>0.1605</v>
      </c>
    </row>
    <row r="65" spans="1:10" s="23" customFormat="1" ht="25.5">
      <c r="A65" s="40" t="s">
        <v>114</v>
      </c>
      <c r="B65" s="46" t="s">
        <v>13</v>
      </c>
      <c r="C65" s="42"/>
      <c r="D65" s="43">
        <v>3696.76</v>
      </c>
      <c r="E65" s="42"/>
      <c r="F65" s="44"/>
      <c r="G65" s="42"/>
      <c r="H65" s="42"/>
      <c r="I65" s="4">
        <v>2524.3</v>
      </c>
      <c r="J65" s="44">
        <v>0.43548783821257375</v>
      </c>
    </row>
    <row r="66" spans="1:10" s="23" customFormat="1" ht="30">
      <c r="A66" s="33" t="s">
        <v>47</v>
      </c>
      <c r="B66" s="41"/>
      <c r="C66" s="42"/>
      <c r="D66" s="27">
        <f>D67+D68</f>
        <v>2436.07</v>
      </c>
      <c r="E66" s="42"/>
      <c r="F66" s="44"/>
      <c r="G66" s="27">
        <f>D66/I66</f>
        <v>0.9650477360060215</v>
      </c>
      <c r="H66" s="27">
        <f>G66/12</f>
        <v>0.08042064466716846</v>
      </c>
      <c r="I66" s="4">
        <v>2524.3</v>
      </c>
      <c r="J66" s="5">
        <v>0.08581730908898838</v>
      </c>
    </row>
    <row r="67" spans="1:10" s="23" customFormat="1" ht="25.5">
      <c r="A67" s="40" t="s">
        <v>115</v>
      </c>
      <c r="B67" s="46" t="s">
        <v>13</v>
      </c>
      <c r="C67" s="42"/>
      <c r="D67" s="43">
        <v>321.07</v>
      </c>
      <c r="E67" s="42"/>
      <c r="F67" s="44"/>
      <c r="G67" s="42"/>
      <c r="H67" s="42"/>
      <c r="I67" s="4">
        <v>2524.3</v>
      </c>
      <c r="J67" s="44">
        <v>0.03231730908898837</v>
      </c>
    </row>
    <row r="68" spans="1:10" s="23" customFormat="1" ht="15">
      <c r="A68" s="40" t="s">
        <v>136</v>
      </c>
      <c r="B68" s="41" t="s">
        <v>18</v>
      </c>
      <c r="C68" s="42"/>
      <c r="D68" s="43">
        <v>2115</v>
      </c>
      <c r="E68" s="42"/>
      <c r="F68" s="44"/>
      <c r="G68" s="42"/>
      <c r="H68" s="42"/>
      <c r="I68" s="4">
        <v>2524.3</v>
      </c>
      <c r="J68" s="44">
        <v>0.053500000000000006</v>
      </c>
    </row>
    <row r="69" spans="1:10" s="23" customFormat="1" ht="15" hidden="1">
      <c r="A69" s="40" t="s">
        <v>63</v>
      </c>
      <c r="B69" s="41" t="s">
        <v>10</v>
      </c>
      <c r="C69" s="42"/>
      <c r="D69" s="43">
        <f>G69*I69</f>
        <v>0</v>
      </c>
      <c r="E69" s="42"/>
      <c r="F69" s="44"/>
      <c r="G69" s="42">
        <f>H69*12</f>
        <v>0</v>
      </c>
      <c r="H69" s="42">
        <v>0</v>
      </c>
      <c r="I69" s="4">
        <v>2524.3</v>
      </c>
      <c r="J69" s="5">
        <v>0</v>
      </c>
    </row>
    <row r="70" spans="1:10" s="23" customFormat="1" ht="15">
      <c r="A70" s="33" t="s">
        <v>48</v>
      </c>
      <c r="B70" s="41"/>
      <c r="C70" s="42"/>
      <c r="D70" s="27">
        <f>SUM(D71:D78)</f>
        <v>20797.71</v>
      </c>
      <c r="E70" s="42"/>
      <c r="F70" s="44"/>
      <c r="G70" s="27">
        <f>D70/I70</f>
        <v>8.239000911143682</v>
      </c>
      <c r="H70" s="27">
        <f>G70/12</f>
        <v>0.6865834092619735</v>
      </c>
      <c r="I70" s="4">
        <v>2524.3</v>
      </c>
      <c r="J70" s="5">
        <v>0.3852</v>
      </c>
    </row>
    <row r="71" spans="1:10" s="23" customFormat="1" ht="15" hidden="1">
      <c r="A71" s="40" t="s">
        <v>42</v>
      </c>
      <c r="B71" s="41" t="s">
        <v>10</v>
      </c>
      <c r="C71" s="42"/>
      <c r="D71" s="43">
        <f aca="true" t="shared" si="2" ref="D71:D78">G71*I71</f>
        <v>0</v>
      </c>
      <c r="E71" s="42"/>
      <c r="F71" s="44"/>
      <c r="G71" s="42">
        <f aca="true" t="shared" si="3" ref="G71:G78">H71*12</f>
        <v>0</v>
      </c>
      <c r="H71" s="42">
        <v>0</v>
      </c>
      <c r="I71" s="4">
        <v>2524.3</v>
      </c>
      <c r="J71" s="5">
        <v>0</v>
      </c>
    </row>
    <row r="72" spans="1:10" s="23" customFormat="1" ht="15">
      <c r="A72" s="40" t="s">
        <v>81</v>
      </c>
      <c r="B72" s="41" t="s">
        <v>18</v>
      </c>
      <c r="C72" s="42"/>
      <c r="D72" s="43">
        <v>8150.1</v>
      </c>
      <c r="E72" s="42"/>
      <c r="F72" s="44"/>
      <c r="G72" s="42"/>
      <c r="H72" s="42"/>
      <c r="I72" s="4">
        <v>2524.3</v>
      </c>
      <c r="J72" s="44">
        <v>0.25680000000000003</v>
      </c>
    </row>
    <row r="73" spans="1:10" s="23" customFormat="1" ht="15">
      <c r="A73" s="40" t="s">
        <v>43</v>
      </c>
      <c r="B73" s="41" t="s">
        <v>18</v>
      </c>
      <c r="C73" s="42"/>
      <c r="D73" s="43">
        <v>777.03</v>
      </c>
      <c r="E73" s="42"/>
      <c r="F73" s="44"/>
      <c r="G73" s="42"/>
      <c r="H73" s="42"/>
      <c r="I73" s="4">
        <v>2524.3</v>
      </c>
      <c r="J73" s="44">
        <v>0.021400000000000002</v>
      </c>
    </row>
    <row r="74" spans="1:10" s="23" customFormat="1" ht="27.75" customHeight="1">
      <c r="A74" s="91" t="s">
        <v>138</v>
      </c>
      <c r="B74" s="92" t="s">
        <v>142</v>
      </c>
      <c r="C74" s="92"/>
      <c r="D74" s="92">
        <v>11870.58</v>
      </c>
      <c r="E74" s="42"/>
      <c r="F74" s="44"/>
      <c r="G74" s="42"/>
      <c r="H74" s="42"/>
      <c r="I74" s="4"/>
      <c r="J74" s="47"/>
    </row>
    <row r="75" spans="1:10" s="23" customFormat="1" ht="25.5" hidden="1">
      <c r="A75" s="40" t="s">
        <v>77</v>
      </c>
      <c r="B75" s="41" t="s">
        <v>13</v>
      </c>
      <c r="C75" s="42"/>
      <c r="D75" s="43">
        <f t="shared" si="2"/>
        <v>0</v>
      </c>
      <c r="E75" s="42"/>
      <c r="F75" s="44"/>
      <c r="G75" s="42">
        <f t="shared" si="3"/>
        <v>0</v>
      </c>
      <c r="H75" s="42">
        <v>0</v>
      </c>
      <c r="I75" s="4">
        <v>2524.3</v>
      </c>
      <c r="J75" s="5">
        <v>0</v>
      </c>
    </row>
    <row r="76" spans="1:10" s="23" customFormat="1" ht="25.5" hidden="1">
      <c r="A76" s="40" t="s">
        <v>71</v>
      </c>
      <c r="B76" s="41" t="s">
        <v>13</v>
      </c>
      <c r="C76" s="42"/>
      <c r="D76" s="43">
        <f t="shared" si="2"/>
        <v>0</v>
      </c>
      <c r="E76" s="42"/>
      <c r="F76" s="44"/>
      <c r="G76" s="42">
        <f t="shared" si="3"/>
        <v>0</v>
      </c>
      <c r="H76" s="42">
        <v>0</v>
      </c>
      <c r="I76" s="4">
        <v>2524.3</v>
      </c>
      <c r="J76" s="5">
        <v>0</v>
      </c>
    </row>
    <row r="77" spans="1:10" s="23" customFormat="1" ht="25.5" hidden="1">
      <c r="A77" s="40" t="s">
        <v>78</v>
      </c>
      <c r="B77" s="41" t="s">
        <v>13</v>
      </c>
      <c r="C77" s="42"/>
      <c r="D77" s="43">
        <f t="shared" si="2"/>
        <v>0</v>
      </c>
      <c r="E77" s="42"/>
      <c r="F77" s="44"/>
      <c r="G77" s="42">
        <f t="shared" si="3"/>
        <v>0</v>
      </c>
      <c r="H77" s="42">
        <v>0</v>
      </c>
      <c r="I77" s="4">
        <v>2524.3</v>
      </c>
      <c r="J77" s="5">
        <v>0</v>
      </c>
    </row>
    <row r="78" spans="1:10" s="23" customFormat="1" ht="25.5" hidden="1">
      <c r="A78" s="40" t="s">
        <v>76</v>
      </c>
      <c r="B78" s="41" t="s">
        <v>13</v>
      </c>
      <c r="C78" s="42"/>
      <c r="D78" s="43">
        <f t="shared" si="2"/>
        <v>0</v>
      </c>
      <c r="E78" s="42"/>
      <c r="F78" s="44"/>
      <c r="G78" s="42">
        <f t="shared" si="3"/>
        <v>0</v>
      </c>
      <c r="H78" s="42">
        <v>0</v>
      </c>
      <c r="I78" s="4">
        <v>2524.3</v>
      </c>
      <c r="J78" s="5">
        <v>0</v>
      </c>
    </row>
    <row r="79" spans="1:10" s="23" customFormat="1" ht="15">
      <c r="A79" s="33" t="s">
        <v>49</v>
      </c>
      <c r="B79" s="41"/>
      <c r="C79" s="42"/>
      <c r="D79" s="27">
        <f>D80+D81</f>
        <v>1681.99</v>
      </c>
      <c r="E79" s="42"/>
      <c r="F79" s="44"/>
      <c r="G79" s="27">
        <f>D79/I79</f>
        <v>0.6663193756685021</v>
      </c>
      <c r="H79" s="27">
        <f>G79/12</f>
        <v>0.05552661463904184</v>
      </c>
      <c r="I79" s="4">
        <v>2524.3</v>
      </c>
      <c r="J79" s="5">
        <v>0.1498</v>
      </c>
    </row>
    <row r="80" spans="1:10" s="23" customFormat="1" ht="15">
      <c r="A80" s="40" t="s">
        <v>44</v>
      </c>
      <c r="B80" s="41" t="s">
        <v>18</v>
      </c>
      <c r="C80" s="42"/>
      <c r="D80" s="43">
        <v>932.26</v>
      </c>
      <c r="E80" s="42"/>
      <c r="F80" s="44"/>
      <c r="G80" s="42"/>
      <c r="H80" s="42"/>
      <c r="I80" s="4">
        <v>2524.3</v>
      </c>
      <c r="J80" s="44">
        <v>0.032100000000000004</v>
      </c>
    </row>
    <row r="81" spans="1:10" s="23" customFormat="1" ht="15">
      <c r="A81" s="40" t="s">
        <v>45</v>
      </c>
      <c r="B81" s="41" t="s">
        <v>18</v>
      </c>
      <c r="C81" s="42"/>
      <c r="D81" s="43">
        <v>749.73</v>
      </c>
      <c r="E81" s="42"/>
      <c r="F81" s="44"/>
      <c r="G81" s="42"/>
      <c r="H81" s="42"/>
      <c r="I81" s="4">
        <v>2524.3</v>
      </c>
      <c r="J81" s="44">
        <v>0.021400000000000002</v>
      </c>
    </row>
    <row r="82" spans="1:10" s="4" customFormat="1" ht="15">
      <c r="A82" s="33" t="s">
        <v>59</v>
      </c>
      <c r="B82" s="26"/>
      <c r="C82" s="27"/>
      <c r="D82" s="27">
        <f>D83+D84</f>
        <v>12801.189999999999</v>
      </c>
      <c r="E82" s="27"/>
      <c r="F82" s="34"/>
      <c r="G82" s="27">
        <f>D82/I82</f>
        <v>5.0711840906389885</v>
      </c>
      <c r="H82" s="27">
        <f>G82/12</f>
        <v>0.4225986742199157</v>
      </c>
      <c r="I82" s="4">
        <v>2524.3</v>
      </c>
      <c r="J82" s="5">
        <v>0.39590000000000003</v>
      </c>
    </row>
    <row r="83" spans="1:10" s="23" customFormat="1" ht="25.5">
      <c r="A83" s="40" t="s">
        <v>73</v>
      </c>
      <c r="B83" s="46" t="s">
        <v>13</v>
      </c>
      <c r="C83" s="42"/>
      <c r="D83" s="43">
        <v>1381.39</v>
      </c>
      <c r="E83" s="42"/>
      <c r="F83" s="44"/>
      <c r="G83" s="42"/>
      <c r="H83" s="42"/>
      <c r="I83" s="4">
        <v>2524.3</v>
      </c>
      <c r="J83" s="44">
        <v>0.042800000000000005</v>
      </c>
    </row>
    <row r="84" spans="1:10" s="23" customFormat="1" ht="25.5">
      <c r="A84" s="40" t="s">
        <v>72</v>
      </c>
      <c r="B84" s="41" t="s">
        <v>13</v>
      </c>
      <c r="C84" s="42">
        <f>F84*12</f>
        <v>0</v>
      </c>
      <c r="D84" s="43">
        <v>11419.8</v>
      </c>
      <c r="E84" s="42">
        <f>H84*12</f>
        <v>0</v>
      </c>
      <c r="F84" s="44"/>
      <c r="G84" s="42"/>
      <c r="H84" s="42"/>
      <c r="I84" s="4">
        <v>2524.3</v>
      </c>
      <c r="J84" s="44">
        <v>0.3531</v>
      </c>
    </row>
    <row r="85" spans="1:10" s="4" customFormat="1" ht="15">
      <c r="A85" s="33" t="s">
        <v>58</v>
      </c>
      <c r="B85" s="26"/>
      <c r="C85" s="27"/>
      <c r="D85" s="27">
        <f>D86+D87</f>
        <v>16347.03</v>
      </c>
      <c r="E85" s="27"/>
      <c r="F85" s="34"/>
      <c r="G85" s="27">
        <f>D85/I85</f>
        <v>6.4758665768727965</v>
      </c>
      <c r="H85" s="27">
        <f>G85/12</f>
        <v>0.5396555480727331</v>
      </c>
      <c r="I85" s="4">
        <v>2524.3</v>
      </c>
      <c r="J85" s="5">
        <v>0.5029</v>
      </c>
    </row>
    <row r="86" spans="1:10" s="51" customFormat="1" ht="15">
      <c r="A86" s="40" t="s">
        <v>74</v>
      </c>
      <c r="B86" s="48" t="s">
        <v>65</v>
      </c>
      <c r="C86" s="49"/>
      <c r="D86" s="97">
        <v>14730.75</v>
      </c>
      <c r="E86" s="49"/>
      <c r="F86" s="50"/>
      <c r="G86" s="49"/>
      <c r="H86" s="49"/>
      <c r="I86" s="4">
        <v>2524.3</v>
      </c>
      <c r="J86" s="50">
        <v>0.4494</v>
      </c>
    </row>
    <row r="87" spans="1:10" s="51" customFormat="1" ht="15.75" thickBot="1">
      <c r="A87" s="40" t="s">
        <v>104</v>
      </c>
      <c r="B87" s="48" t="s">
        <v>65</v>
      </c>
      <c r="C87" s="49"/>
      <c r="D87" s="97">
        <v>1616.28</v>
      </c>
      <c r="E87" s="49"/>
      <c r="F87" s="50"/>
      <c r="G87" s="49"/>
      <c r="H87" s="49"/>
      <c r="I87" s="4">
        <v>2524.3</v>
      </c>
      <c r="J87" s="50">
        <v>0.053500000000000006</v>
      </c>
    </row>
    <row r="88" spans="1:10" s="51" customFormat="1" ht="25.5" customHeight="1" hidden="1" thickBot="1">
      <c r="A88" s="52" t="s">
        <v>75</v>
      </c>
      <c r="B88" s="53" t="s">
        <v>18</v>
      </c>
      <c r="C88" s="54"/>
      <c r="D88" s="55"/>
      <c r="E88" s="54"/>
      <c r="F88" s="56"/>
      <c r="G88" s="54"/>
      <c r="H88" s="54">
        <v>0</v>
      </c>
      <c r="I88" s="4">
        <v>2524.3</v>
      </c>
      <c r="J88" s="5">
        <v>0</v>
      </c>
    </row>
    <row r="89" spans="1:10" s="4" customFormat="1" ht="19.5" hidden="1" thickBot="1">
      <c r="A89" s="57"/>
      <c r="B89" s="46"/>
      <c r="C89" s="58"/>
      <c r="D89" s="58"/>
      <c r="E89" s="58"/>
      <c r="F89" s="59"/>
      <c r="G89" s="58"/>
      <c r="H89" s="58"/>
      <c r="J89" s="5"/>
    </row>
    <row r="90" spans="1:10" s="4" customFormat="1" ht="30.75" thickBot="1">
      <c r="A90" s="57" t="s">
        <v>116</v>
      </c>
      <c r="B90" s="15" t="s">
        <v>13</v>
      </c>
      <c r="C90" s="58">
        <f>F90*12</f>
        <v>0</v>
      </c>
      <c r="D90" s="58">
        <f>G90*I90</f>
        <v>9693.312</v>
      </c>
      <c r="E90" s="58">
        <f>H90*12</f>
        <v>3.84</v>
      </c>
      <c r="F90" s="59"/>
      <c r="G90" s="58">
        <f>H90*12</f>
        <v>3.84</v>
      </c>
      <c r="H90" s="58">
        <v>0.32</v>
      </c>
      <c r="I90" s="4">
        <v>2524.3</v>
      </c>
      <c r="J90" s="5">
        <v>0.29960000000000003</v>
      </c>
    </row>
    <row r="91" spans="1:10" s="4" customFormat="1" ht="19.5" hidden="1" thickBot="1">
      <c r="A91" s="60" t="s">
        <v>86</v>
      </c>
      <c r="B91" s="61"/>
      <c r="C91" s="62"/>
      <c r="D91" s="63"/>
      <c r="E91" s="62"/>
      <c r="F91" s="64"/>
      <c r="G91" s="62"/>
      <c r="H91" s="62"/>
      <c r="I91" s="4">
        <v>2524.3</v>
      </c>
      <c r="J91" s="5"/>
    </row>
    <row r="92" spans="1:10" s="4" customFormat="1" ht="19.5" hidden="1" thickBot="1">
      <c r="A92" s="65" t="s">
        <v>34</v>
      </c>
      <c r="B92" s="37"/>
      <c r="C92" s="38">
        <f>F92*12</f>
        <v>0</v>
      </c>
      <c r="D92" s="38"/>
      <c r="E92" s="38"/>
      <c r="F92" s="39"/>
      <c r="G92" s="38"/>
      <c r="H92" s="38"/>
      <c r="I92" s="4">
        <v>2524.3</v>
      </c>
      <c r="J92" s="5"/>
    </row>
    <row r="93" spans="1:10" s="4" customFormat="1" ht="15.75" hidden="1" thickBot="1">
      <c r="A93" s="6" t="s">
        <v>82</v>
      </c>
      <c r="B93" s="2"/>
      <c r="C93" s="3"/>
      <c r="D93" s="66"/>
      <c r="E93" s="66"/>
      <c r="F93" s="67"/>
      <c r="G93" s="66"/>
      <c r="H93" s="66"/>
      <c r="I93" s="4">
        <v>2524.3</v>
      </c>
      <c r="J93" s="5"/>
    </row>
    <row r="94" spans="1:10" s="4" customFormat="1" ht="15.75" hidden="1" thickBot="1">
      <c r="A94" s="6" t="s">
        <v>105</v>
      </c>
      <c r="B94" s="2"/>
      <c r="C94" s="3"/>
      <c r="D94" s="66"/>
      <c r="E94" s="66"/>
      <c r="F94" s="67"/>
      <c r="G94" s="66"/>
      <c r="H94" s="66"/>
      <c r="I94" s="4">
        <v>2524.3</v>
      </c>
      <c r="J94" s="5"/>
    </row>
    <row r="95" spans="1:10" s="4" customFormat="1" ht="15.75" hidden="1" thickBot="1">
      <c r="A95" s="6" t="s">
        <v>106</v>
      </c>
      <c r="B95" s="2"/>
      <c r="C95" s="3"/>
      <c r="D95" s="66"/>
      <c r="E95" s="66"/>
      <c r="F95" s="67"/>
      <c r="G95" s="66"/>
      <c r="H95" s="66"/>
      <c r="I95" s="4">
        <v>2524.3</v>
      </c>
      <c r="J95" s="5"/>
    </row>
    <row r="96" spans="1:10" s="4" customFormat="1" ht="15.75" hidden="1" thickBot="1">
      <c r="A96" s="6" t="s">
        <v>108</v>
      </c>
      <c r="B96" s="2"/>
      <c r="C96" s="3"/>
      <c r="D96" s="66"/>
      <c r="E96" s="66"/>
      <c r="F96" s="67"/>
      <c r="G96" s="66"/>
      <c r="H96" s="66"/>
      <c r="I96" s="4">
        <v>2524.3</v>
      </c>
      <c r="J96" s="5"/>
    </row>
    <row r="97" spans="1:10" s="4" customFormat="1" ht="15.75" hidden="1" thickBot="1">
      <c r="A97" s="6" t="s">
        <v>107</v>
      </c>
      <c r="B97" s="2"/>
      <c r="C97" s="3"/>
      <c r="D97" s="66"/>
      <c r="E97" s="66"/>
      <c r="F97" s="67"/>
      <c r="G97" s="66"/>
      <c r="H97" s="66"/>
      <c r="I97" s="4">
        <v>2524.3</v>
      </c>
      <c r="J97" s="5"/>
    </row>
    <row r="98" spans="1:10" s="4" customFormat="1" ht="15.75" hidden="1" thickBot="1">
      <c r="A98" s="6" t="s">
        <v>83</v>
      </c>
      <c r="B98" s="2"/>
      <c r="C98" s="3"/>
      <c r="D98" s="66"/>
      <c r="E98" s="66"/>
      <c r="F98" s="67"/>
      <c r="G98" s="66"/>
      <c r="H98" s="66"/>
      <c r="I98" s="4">
        <v>2524.3</v>
      </c>
      <c r="J98" s="5"/>
    </row>
    <row r="99" spans="1:10" s="4" customFormat="1" ht="15.75" hidden="1" thickBot="1">
      <c r="A99" s="6" t="s">
        <v>84</v>
      </c>
      <c r="B99" s="2"/>
      <c r="C99" s="3"/>
      <c r="D99" s="66"/>
      <c r="E99" s="66"/>
      <c r="F99" s="67"/>
      <c r="G99" s="66"/>
      <c r="H99" s="66"/>
      <c r="I99" s="4">
        <v>2524.3</v>
      </c>
      <c r="J99" s="5"/>
    </row>
    <row r="100" spans="1:10" s="4" customFormat="1" ht="29.25" hidden="1" thickBot="1">
      <c r="A100" s="6" t="s">
        <v>85</v>
      </c>
      <c r="B100" s="2"/>
      <c r="C100" s="3"/>
      <c r="D100" s="3"/>
      <c r="E100" s="3"/>
      <c r="F100" s="3"/>
      <c r="G100" s="3"/>
      <c r="H100" s="3"/>
      <c r="I100" s="4">
        <v>2524.3</v>
      </c>
      <c r="J100" s="5"/>
    </row>
    <row r="101" spans="1:9" s="4" customFormat="1" ht="26.25" hidden="1" thickBot="1">
      <c r="A101" s="68" t="s">
        <v>86</v>
      </c>
      <c r="B101" s="46" t="s">
        <v>109</v>
      </c>
      <c r="C101" s="58"/>
      <c r="D101" s="69"/>
      <c r="E101" s="58"/>
      <c r="F101" s="70"/>
      <c r="G101" s="58">
        <f>H101*12</f>
        <v>0</v>
      </c>
      <c r="H101" s="70"/>
      <c r="I101" s="4">
        <v>2524.3</v>
      </c>
    </row>
    <row r="102" spans="1:9" s="4" customFormat="1" ht="19.5" thickBot="1">
      <c r="A102" s="57" t="s">
        <v>139</v>
      </c>
      <c r="B102" s="71" t="s">
        <v>12</v>
      </c>
      <c r="C102" s="62"/>
      <c r="D102" s="63">
        <f>G102*I102</f>
        <v>42711.155999999995</v>
      </c>
      <c r="E102" s="98"/>
      <c r="F102" s="64"/>
      <c r="G102" s="98">
        <f>12*H102</f>
        <v>16.919999999999998</v>
      </c>
      <c r="H102" s="64">
        <v>1.41</v>
      </c>
      <c r="I102" s="4">
        <v>2524.3</v>
      </c>
    </row>
    <row r="103" spans="1:10" s="4" customFormat="1" ht="19.5" thickBot="1">
      <c r="A103" s="68" t="s">
        <v>35</v>
      </c>
      <c r="B103" s="15"/>
      <c r="C103" s="58">
        <f>F103*12</f>
        <v>0</v>
      </c>
      <c r="D103" s="70">
        <f>D13+D18+D27+D28+D29+D30+D31+D34+D35+D36+D37+D38+D39+D54+D66+D70+D79+D82+D85+D90+D102</f>
        <v>401309.03200000006</v>
      </c>
      <c r="E103" s="70">
        <f>E13+E18+E27+E28+E29+E30+E31+E34+E35+E36+E37+E38+E39+E54+E66+E70+E79+E82+E85+E90+E102</f>
        <v>96.64199976231036</v>
      </c>
      <c r="F103" s="70">
        <f>F13+F18+F27+F28+F29+F30+F31+F34+F35+F36+F37+F38+F39+F54+F66+F70+F79+F82+F85+F90+F102</f>
        <v>0</v>
      </c>
      <c r="G103" s="70">
        <v>159.01</v>
      </c>
      <c r="H103" s="70">
        <f>H13+H18+H27+H28+H29+H30+H31+H34+H35+H36+H37+H38+H39+H54+H66+H70+H79+H82+H85+H90+H102</f>
        <v>13.248195407307637</v>
      </c>
      <c r="I103" s="4">
        <v>2524.3</v>
      </c>
      <c r="J103" s="64" t="e">
        <f>J13+J18+J27+J28+J29+J30+J31+J32+J33+#REF!+J35+J36+J37+J38+J39+J54+J66+J70+J79+J82+J85+J90+J92+J91</f>
        <v>#REF!</v>
      </c>
    </row>
    <row r="104" spans="1:10" s="4" customFormat="1" ht="19.5" hidden="1" thickBot="1">
      <c r="A104" s="60" t="s">
        <v>86</v>
      </c>
      <c r="B104" s="61"/>
      <c r="C104" s="62"/>
      <c r="D104" s="63"/>
      <c r="E104" s="62"/>
      <c r="F104" s="64"/>
      <c r="G104" s="62"/>
      <c r="H104" s="64"/>
      <c r="I104" s="4">
        <v>2524.3</v>
      </c>
      <c r="J104" s="5"/>
    </row>
    <row r="105" spans="1:10" s="4" customFormat="1" ht="19.5" hidden="1" thickBot="1">
      <c r="A105" s="60" t="s">
        <v>87</v>
      </c>
      <c r="B105" s="61"/>
      <c r="C105" s="62"/>
      <c r="D105" s="63"/>
      <c r="E105" s="62"/>
      <c r="F105" s="64"/>
      <c r="G105" s="63"/>
      <c r="H105" s="64"/>
      <c r="I105" s="4">
        <v>2524.3</v>
      </c>
      <c r="J105" s="5"/>
    </row>
    <row r="106" spans="1:10" s="74" customFormat="1" ht="20.25" hidden="1" thickBot="1">
      <c r="A106" s="57" t="s">
        <v>30</v>
      </c>
      <c r="B106" s="71" t="s">
        <v>12</v>
      </c>
      <c r="C106" s="71" t="s">
        <v>31</v>
      </c>
      <c r="D106" s="72"/>
      <c r="E106" s="71" t="s">
        <v>31</v>
      </c>
      <c r="F106" s="73"/>
      <c r="G106" s="71" t="s">
        <v>31</v>
      </c>
      <c r="H106" s="73"/>
      <c r="J106" s="75"/>
    </row>
    <row r="107" spans="1:10" s="77" customFormat="1" ht="12.75">
      <c r="A107" s="76"/>
      <c r="J107" s="78"/>
    </row>
    <row r="108" spans="1:10" s="77" customFormat="1" ht="12.75">
      <c r="A108" s="76"/>
      <c r="J108" s="78"/>
    </row>
    <row r="109" spans="1:10" s="4" customFormat="1" ht="19.5" hidden="1" thickBot="1">
      <c r="A109" s="57"/>
      <c r="B109" s="15"/>
      <c r="C109" s="58"/>
      <c r="D109" s="58"/>
      <c r="E109" s="58"/>
      <c r="F109" s="59"/>
      <c r="G109" s="58"/>
      <c r="H109" s="59"/>
      <c r="J109" s="5"/>
    </row>
    <row r="110" spans="1:10" s="4" customFormat="1" ht="18.75">
      <c r="A110" s="79"/>
      <c r="B110" s="80"/>
      <c r="C110" s="81"/>
      <c r="D110" s="81"/>
      <c r="E110" s="81"/>
      <c r="F110" s="81"/>
      <c r="G110" s="81"/>
      <c r="H110" s="81"/>
      <c r="J110" s="5"/>
    </row>
    <row r="111" spans="1:10" s="77" customFormat="1" ht="13.5" thickBot="1">
      <c r="A111" s="76"/>
      <c r="J111" s="78"/>
    </row>
    <row r="112" spans="1:12" s="4" customFormat="1" ht="30.75" thickBot="1">
      <c r="A112" s="68" t="s">
        <v>110</v>
      </c>
      <c r="B112" s="15"/>
      <c r="C112" s="58">
        <f>F112*12</f>
        <v>0</v>
      </c>
      <c r="D112" s="58">
        <f>D113+D115+D120+D124+D126+D127+D128+D129+D130+D131+D132+D133+D134+D135+D136+D137+D138+D139+D140</f>
        <v>192936.58</v>
      </c>
      <c r="E112" s="58">
        <f>E113+E115+E120+E124+E126+E127+E128+E129+E130+E131+E132+E133+E134+E135+E136+E137+E138+E139+E140</f>
        <v>0</v>
      </c>
      <c r="F112" s="58">
        <f>F113+F115+F120+F124+F126+F127+F128+F129+F130+F131+F132+F133+F134+F135+F136+F137+F138+F139+F140</f>
        <v>0</v>
      </c>
      <c r="G112" s="58">
        <f>G113+G115+G120+G124+G126+G127+G128+G129+G130+G131+G132+G133+G134+G135+G136+G137+G138+G139+G140</f>
        <v>76.4317157231708</v>
      </c>
      <c r="H112" s="59">
        <f>H113+H120+H129+H130+H131</f>
        <v>6.374498804949226</v>
      </c>
      <c r="I112" s="4">
        <v>2524.3</v>
      </c>
      <c r="J112" s="5"/>
      <c r="L112" s="5"/>
    </row>
    <row r="113" spans="1:10" s="4" customFormat="1" ht="15">
      <c r="A113" s="1" t="s">
        <v>117</v>
      </c>
      <c r="B113" s="99"/>
      <c r="C113" s="100"/>
      <c r="D113" s="100">
        <v>1554.05</v>
      </c>
      <c r="E113" s="100"/>
      <c r="F113" s="100"/>
      <c r="G113" s="100">
        <f>D113/I113</f>
        <v>0.615636017905954</v>
      </c>
      <c r="H113" s="103">
        <f>G113/12</f>
        <v>0.05130300149216283</v>
      </c>
      <c r="I113" s="4">
        <v>2524.3</v>
      </c>
      <c r="J113" s="5"/>
    </row>
    <row r="114" spans="1:10" s="4" customFormat="1" ht="15" hidden="1">
      <c r="A114" s="6"/>
      <c r="B114" s="2"/>
      <c r="C114" s="3"/>
      <c r="D114" s="3"/>
      <c r="E114" s="3"/>
      <c r="F114" s="3"/>
      <c r="G114" s="100" t="e">
        <f aca="true" t="shared" si="4" ref="G114:G120">D114/I114</f>
        <v>#DIV/0!</v>
      </c>
      <c r="H114" s="103" t="e">
        <f aca="true" t="shared" si="5" ref="H114:H119">G114/12</f>
        <v>#DIV/0!</v>
      </c>
      <c r="J114" s="5"/>
    </row>
    <row r="115" spans="1:10" s="4" customFormat="1" ht="15" hidden="1">
      <c r="A115" s="6" t="s">
        <v>118</v>
      </c>
      <c r="B115" s="2"/>
      <c r="C115" s="3"/>
      <c r="D115" s="3"/>
      <c r="E115" s="3"/>
      <c r="F115" s="3"/>
      <c r="G115" s="100">
        <f t="shared" si="4"/>
        <v>0</v>
      </c>
      <c r="H115" s="103">
        <f t="shared" si="5"/>
        <v>0</v>
      </c>
      <c r="I115" s="4">
        <v>2524.3</v>
      </c>
      <c r="J115" s="5"/>
    </row>
    <row r="116" spans="1:10" s="4" customFormat="1" ht="15" hidden="1">
      <c r="A116" s="6"/>
      <c r="B116" s="2"/>
      <c r="C116" s="3"/>
      <c r="D116" s="3"/>
      <c r="E116" s="3"/>
      <c r="F116" s="3"/>
      <c r="G116" s="100" t="e">
        <f t="shared" si="4"/>
        <v>#DIV/0!</v>
      </c>
      <c r="H116" s="103" t="e">
        <f t="shared" si="5"/>
        <v>#DIV/0!</v>
      </c>
      <c r="J116" s="5"/>
    </row>
    <row r="117" spans="1:10" s="4" customFormat="1" ht="15" hidden="1">
      <c r="A117" s="6"/>
      <c r="B117" s="2"/>
      <c r="C117" s="3"/>
      <c r="D117" s="3"/>
      <c r="E117" s="3"/>
      <c r="F117" s="3"/>
      <c r="G117" s="100" t="e">
        <f t="shared" si="4"/>
        <v>#DIV/0!</v>
      </c>
      <c r="H117" s="103" t="e">
        <f t="shared" si="5"/>
        <v>#DIV/0!</v>
      </c>
      <c r="J117" s="5"/>
    </row>
    <row r="118" spans="1:10" s="4" customFormat="1" ht="15" hidden="1">
      <c r="A118" s="1"/>
      <c r="B118" s="2"/>
      <c r="C118" s="3"/>
      <c r="D118" s="3"/>
      <c r="E118" s="3"/>
      <c r="F118" s="3"/>
      <c r="G118" s="100" t="e">
        <f t="shared" si="4"/>
        <v>#DIV/0!</v>
      </c>
      <c r="H118" s="103" t="e">
        <f t="shared" si="5"/>
        <v>#DIV/0!</v>
      </c>
      <c r="J118" s="5"/>
    </row>
    <row r="119" spans="1:10" s="4" customFormat="1" ht="15" hidden="1">
      <c r="A119" s="6"/>
      <c r="B119" s="2"/>
      <c r="C119" s="3"/>
      <c r="D119" s="3"/>
      <c r="E119" s="3"/>
      <c r="F119" s="3"/>
      <c r="G119" s="100" t="e">
        <f t="shared" si="4"/>
        <v>#DIV/0!</v>
      </c>
      <c r="H119" s="103" t="e">
        <f t="shared" si="5"/>
        <v>#DIV/0!</v>
      </c>
      <c r="J119" s="5"/>
    </row>
    <row r="120" spans="1:10" s="4" customFormat="1" ht="15">
      <c r="A120" s="6" t="s">
        <v>143</v>
      </c>
      <c r="B120" s="2"/>
      <c r="C120" s="3"/>
      <c r="D120" s="3">
        <v>153724.14</v>
      </c>
      <c r="E120" s="3"/>
      <c r="F120" s="3"/>
      <c r="G120" s="100">
        <f t="shared" si="4"/>
        <v>60.89773006378006</v>
      </c>
      <c r="H120" s="103">
        <v>5.08</v>
      </c>
      <c r="I120" s="4">
        <v>2524.3</v>
      </c>
      <c r="J120" s="5"/>
    </row>
    <row r="121" spans="1:10" s="4" customFormat="1" ht="15" hidden="1">
      <c r="A121" s="6"/>
      <c r="B121" s="2"/>
      <c r="C121" s="3"/>
      <c r="D121" s="3"/>
      <c r="E121" s="3"/>
      <c r="F121" s="3"/>
      <c r="G121" s="3" t="e">
        <f>D121/I121</f>
        <v>#DIV/0!</v>
      </c>
      <c r="H121" s="104" t="e">
        <f>G121/12</f>
        <v>#DIV/0!</v>
      </c>
      <c r="J121" s="5"/>
    </row>
    <row r="122" spans="1:10" s="4" customFormat="1" ht="15" hidden="1">
      <c r="A122" s="6"/>
      <c r="B122" s="2"/>
      <c r="C122" s="3"/>
      <c r="D122" s="3"/>
      <c r="E122" s="3"/>
      <c r="F122" s="3"/>
      <c r="G122" s="3" t="e">
        <f>D122/I122</f>
        <v>#DIV/0!</v>
      </c>
      <c r="H122" s="104" t="e">
        <f>G122/12</f>
        <v>#DIV/0!</v>
      </c>
      <c r="J122" s="5"/>
    </row>
    <row r="123" spans="1:10" s="4" customFormat="1" ht="15" hidden="1">
      <c r="A123" s="6"/>
      <c r="B123" s="2"/>
      <c r="C123" s="3"/>
      <c r="D123" s="3"/>
      <c r="E123" s="3"/>
      <c r="F123" s="3"/>
      <c r="G123" s="3" t="e">
        <f>D123/I123</f>
        <v>#DIV/0!</v>
      </c>
      <c r="H123" s="104" t="e">
        <f>G123/12</f>
        <v>#DIV/0!</v>
      </c>
      <c r="J123" s="5"/>
    </row>
    <row r="124" spans="1:10" s="4" customFormat="1" ht="15" hidden="1">
      <c r="A124" s="6" t="s">
        <v>119</v>
      </c>
      <c r="B124" s="2"/>
      <c r="C124" s="3"/>
      <c r="D124" s="3"/>
      <c r="E124" s="3"/>
      <c r="F124" s="3"/>
      <c r="G124" s="3"/>
      <c r="H124" s="104"/>
      <c r="I124" s="4">
        <v>2524.3</v>
      </c>
      <c r="J124" s="5"/>
    </row>
    <row r="125" spans="1:10" s="4" customFormat="1" ht="15" hidden="1">
      <c r="A125" s="6"/>
      <c r="B125" s="2"/>
      <c r="C125" s="3"/>
      <c r="D125" s="2"/>
      <c r="E125" s="2"/>
      <c r="F125" s="2"/>
      <c r="G125" s="3"/>
      <c r="H125" s="104"/>
      <c r="I125" s="4">
        <v>2524.3</v>
      </c>
      <c r="J125" s="5"/>
    </row>
    <row r="126" spans="1:10" s="4" customFormat="1" ht="15" hidden="1">
      <c r="A126" s="6" t="s">
        <v>120</v>
      </c>
      <c r="B126" s="2"/>
      <c r="C126" s="3"/>
      <c r="D126" s="2"/>
      <c r="E126" s="2"/>
      <c r="F126" s="2"/>
      <c r="G126" s="3"/>
      <c r="H126" s="104"/>
      <c r="I126" s="4">
        <v>2524.3</v>
      </c>
      <c r="J126" s="5"/>
    </row>
    <row r="127" spans="1:10" s="4" customFormat="1" ht="28.5" hidden="1">
      <c r="A127" s="6" t="s">
        <v>121</v>
      </c>
      <c r="B127" s="2"/>
      <c r="C127" s="3"/>
      <c r="D127" s="2"/>
      <c r="E127" s="2"/>
      <c r="F127" s="2"/>
      <c r="G127" s="3"/>
      <c r="H127" s="104"/>
      <c r="I127" s="4">
        <v>2524.3</v>
      </c>
      <c r="J127" s="5"/>
    </row>
    <row r="128" spans="1:10" s="4" customFormat="1" ht="15" hidden="1">
      <c r="A128" s="6" t="s">
        <v>122</v>
      </c>
      <c r="B128" s="2"/>
      <c r="C128" s="90"/>
      <c r="D128" s="2"/>
      <c r="E128" s="2"/>
      <c r="F128" s="2"/>
      <c r="G128" s="3"/>
      <c r="H128" s="104"/>
      <c r="I128" s="4">
        <v>2524.3</v>
      </c>
      <c r="J128" s="5"/>
    </row>
    <row r="129" spans="1:10" s="4" customFormat="1" ht="15">
      <c r="A129" s="6" t="s">
        <v>123</v>
      </c>
      <c r="B129" s="2"/>
      <c r="C129" s="90"/>
      <c r="D129" s="2">
        <v>19919.09</v>
      </c>
      <c r="E129" s="2"/>
      <c r="F129" s="2"/>
      <c r="G129" s="3">
        <f>D129/I129</f>
        <v>7.890936101097333</v>
      </c>
      <c r="H129" s="104">
        <f>G129/12</f>
        <v>0.6575780084247778</v>
      </c>
      <c r="I129" s="4">
        <v>2524.3</v>
      </c>
      <c r="J129" s="5"/>
    </row>
    <row r="130" spans="1:10" s="4" customFormat="1" ht="15">
      <c r="A130" s="6" t="s">
        <v>124</v>
      </c>
      <c r="B130" s="2"/>
      <c r="C130" s="90"/>
      <c r="D130" s="2">
        <v>8869.65</v>
      </c>
      <c r="E130" s="2"/>
      <c r="F130" s="2"/>
      <c r="G130" s="3">
        <f>D130/I130</f>
        <v>3.513706770193717</v>
      </c>
      <c r="H130" s="104">
        <f>G130/12</f>
        <v>0.2928088975161431</v>
      </c>
      <c r="I130" s="4">
        <v>2524.3</v>
      </c>
      <c r="J130" s="5"/>
    </row>
    <row r="131" spans="1:10" s="4" customFormat="1" ht="15.75" thickBot="1">
      <c r="A131" s="105" t="s">
        <v>125</v>
      </c>
      <c r="B131" s="106"/>
      <c r="C131" s="107"/>
      <c r="D131" s="106">
        <v>8869.65</v>
      </c>
      <c r="E131" s="106"/>
      <c r="F131" s="106"/>
      <c r="G131" s="108">
        <f>D131/I131</f>
        <v>3.513706770193717</v>
      </c>
      <c r="H131" s="109">
        <f>G131/12</f>
        <v>0.2928088975161431</v>
      </c>
      <c r="I131" s="4">
        <v>2524.3</v>
      </c>
      <c r="J131" s="5"/>
    </row>
    <row r="132" spans="1:10" s="77" customFormat="1" ht="15" hidden="1">
      <c r="A132" s="101" t="s">
        <v>126</v>
      </c>
      <c r="B132" s="102"/>
      <c r="C132" s="102"/>
      <c r="D132" s="102"/>
      <c r="E132" s="102"/>
      <c r="F132" s="102"/>
      <c r="G132" s="100"/>
      <c r="H132" s="100"/>
      <c r="I132" s="4">
        <v>2524.3</v>
      </c>
      <c r="J132" s="78"/>
    </row>
    <row r="133" spans="1:10" s="77" customFormat="1" ht="15" hidden="1">
      <c r="A133" s="91" t="s">
        <v>127</v>
      </c>
      <c r="B133" s="92"/>
      <c r="C133" s="92"/>
      <c r="D133" s="92"/>
      <c r="E133" s="92"/>
      <c r="F133" s="92"/>
      <c r="G133" s="3"/>
      <c r="H133" s="3"/>
      <c r="I133" s="4">
        <v>2524.3</v>
      </c>
      <c r="J133" s="78"/>
    </row>
    <row r="134" spans="1:10" s="77" customFormat="1" ht="15" hidden="1">
      <c r="A134" s="91" t="s">
        <v>128</v>
      </c>
      <c r="B134" s="92"/>
      <c r="C134" s="92"/>
      <c r="D134" s="92"/>
      <c r="E134" s="92"/>
      <c r="F134" s="92"/>
      <c r="G134" s="3"/>
      <c r="H134" s="3"/>
      <c r="I134" s="4">
        <v>2524.3</v>
      </c>
      <c r="J134" s="78"/>
    </row>
    <row r="135" spans="1:10" s="77" customFormat="1" ht="15" hidden="1">
      <c r="A135" s="91" t="s">
        <v>129</v>
      </c>
      <c r="B135" s="92"/>
      <c r="C135" s="92"/>
      <c r="D135" s="92"/>
      <c r="E135" s="92"/>
      <c r="F135" s="92"/>
      <c r="G135" s="3"/>
      <c r="H135" s="3"/>
      <c r="I135" s="4">
        <v>2524.3</v>
      </c>
      <c r="J135" s="78"/>
    </row>
    <row r="136" spans="1:10" s="77" customFormat="1" ht="15" hidden="1">
      <c r="A136" s="91" t="s">
        <v>130</v>
      </c>
      <c r="B136" s="92"/>
      <c r="C136" s="92"/>
      <c r="D136" s="92"/>
      <c r="E136" s="92"/>
      <c r="F136" s="92"/>
      <c r="G136" s="3"/>
      <c r="H136" s="3"/>
      <c r="I136" s="4">
        <v>2524.3</v>
      </c>
      <c r="J136" s="78"/>
    </row>
    <row r="137" spans="1:10" s="77" customFormat="1" ht="15" hidden="1">
      <c r="A137" s="91" t="s">
        <v>131</v>
      </c>
      <c r="B137" s="92"/>
      <c r="C137" s="92"/>
      <c r="D137" s="96"/>
      <c r="E137" s="92"/>
      <c r="F137" s="92"/>
      <c r="G137" s="3"/>
      <c r="H137" s="3"/>
      <c r="I137" s="4">
        <v>2524.3</v>
      </c>
      <c r="J137" s="78"/>
    </row>
    <row r="138" spans="1:10" s="77" customFormat="1" ht="15" hidden="1">
      <c r="A138" s="91" t="s">
        <v>132</v>
      </c>
      <c r="B138" s="92"/>
      <c r="C138" s="92"/>
      <c r="D138" s="96"/>
      <c r="E138" s="92"/>
      <c r="F138" s="92"/>
      <c r="G138" s="3"/>
      <c r="H138" s="3"/>
      <c r="I138" s="4">
        <v>2524.3</v>
      </c>
      <c r="J138" s="78"/>
    </row>
    <row r="139" spans="1:10" s="77" customFormat="1" ht="18" customHeight="1" hidden="1">
      <c r="A139" s="91" t="s">
        <v>138</v>
      </c>
      <c r="B139" s="92"/>
      <c r="C139" s="92"/>
      <c r="D139" s="92"/>
      <c r="E139" s="92"/>
      <c r="F139" s="92"/>
      <c r="G139" s="3"/>
      <c r="H139" s="3"/>
      <c r="I139" s="4">
        <v>2524.3</v>
      </c>
      <c r="J139" s="78"/>
    </row>
    <row r="140" spans="1:10" s="77" customFormat="1" ht="17.25" customHeight="1" hidden="1">
      <c r="A140" s="91" t="s">
        <v>141</v>
      </c>
      <c r="B140" s="92"/>
      <c r="C140" s="92"/>
      <c r="D140" s="92"/>
      <c r="E140" s="92"/>
      <c r="F140" s="92"/>
      <c r="G140" s="3"/>
      <c r="H140" s="3"/>
      <c r="I140" s="4">
        <v>2524.3</v>
      </c>
      <c r="J140" s="78"/>
    </row>
    <row r="141" spans="1:10" s="77" customFormat="1" ht="21" customHeight="1">
      <c r="A141" s="95"/>
      <c r="B141" s="94"/>
      <c r="C141" s="94"/>
      <c r="D141" s="94"/>
      <c r="E141" s="94"/>
      <c r="F141" s="94"/>
      <c r="G141" s="94"/>
      <c r="H141" s="94"/>
      <c r="J141" s="78"/>
    </row>
    <row r="142" spans="1:10" s="77" customFormat="1" ht="13.5" thickBot="1">
      <c r="A142" s="76"/>
      <c r="J142" s="78"/>
    </row>
    <row r="143" spans="1:10" s="85" customFormat="1" ht="15.75" thickBot="1">
      <c r="A143" s="82" t="s">
        <v>87</v>
      </c>
      <c r="B143" s="83"/>
      <c r="C143" s="83"/>
      <c r="D143" s="84">
        <f>D103+D112</f>
        <v>594245.6120000001</v>
      </c>
      <c r="E143" s="84">
        <f>E103+E112</f>
        <v>96.64199976231036</v>
      </c>
      <c r="F143" s="84">
        <f>F103+F112</f>
        <v>0</v>
      </c>
      <c r="G143" s="84">
        <f>G103+G112</f>
        <v>235.44171572317077</v>
      </c>
      <c r="H143" s="84">
        <f>H103+H112</f>
        <v>19.622694212256864</v>
      </c>
      <c r="J143" s="86"/>
    </row>
    <row r="144" spans="1:10" s="77" customFormat="1" ht="12.75">
      <c r="A144" s="76"/>
      <c r="J144" s="78"/>
    </row>
    <row r="145" spans="1:10" s="77" customFormat="1" ht="12.75">
      <c r="A145" s="76"/>
      <c r="J145" s="78"/>
    </row>
    <row r="146" spans="1:10" s="77" customFormat="1" ht="12.75">
      <c r="A146" s="76"/>
      <c r="J146" s="78"/>
    </row>
    <row r="147" spans="1:10" s="77" customFormat="1" ht="12.75">
      <c r="A147" s="76"/>
      <c r="J147" s="78"/>
    </row>
    <row r="148" spans="1:10" s="77" customFormat="1" ht="12.75">
      <c r="A148" s="76"/>
      <c r="J148" s="78"/>
    </row>
    <row r="149" spans="1:10" s="77" customFormat="1" ht="12.75">
      <c r="A149" s="76"/>
      <c r="J149" s="78"/>
    </row>
    <row r="150" spans="1:10" s="74" customFormat="1" ht="19.5">
      <c r="A150" s="87"/>
      <c r="B150" s="88"/>
      <c r="C150" s="89"/>
      <c r="D150" s="89"/>
      <c r="E150" s="89"/>
      <c r="F150" s="89"/>
      <c r="G150" s="89"/>
      <c r="H150" s="89"/>
      <c r="J150" s="75"/>
    </row>
    <row r="151" spans="1:10" s="77" customFormat="1" ht="14.25">
      <c r="A151" s="124" t="s">
        <v>32</v>
      </c>
      <c r="B151" s="124"/>
      <c r="C151" s="124"/>
      <c r="D151" s="124"/>
      <c r="E151" s="124"/>
      <c r="F151" s="124"/>
      <c r="J151" s="78"/>
    </row>
    <row r="152" s="77" customFormat="1" ht="12.75">
      <c r="J152" s="78"/>
    </row>
    <row r="153" spans="1:10" s="77" customFormat="1" ht="12.75">
      <c r="A153" s="76" t="s">
        <v>33</v>
      </c>
      <c r="J153" s="78"/>
    </row>
    <row r="154" s="77" customFormat="1" ht="12.75">
      <c r="J154" s="78"/>
    </row>
    <row r="155" s="77" customFormat="1" ht="12.75">
      <c r="J155" s="78"/>
    </row>
    <row r="156" s="77" customFormat="1" ht="12.75">
      <c r="J156" s="78"/>
    </row>
    <row r="157" s="77" customFormat="1" ht="12.75">
      <c r="J157" s="78"/>
    </row>
    <row r="158" s="77" customFormat="1" ht="12.75">
      <c r="J158" s="78"/>
    </row>
    <row r="159" s="77" customFormat="1" ht="12.75">
      <c r="J159" s="78"/>
    </row>
    <row r="160" s="77" customFormat="1" ht="12.75">
      <c r="J160" s="78"/>
    </row>
    <row r="161" s="77" customFormat="1" ht="12.75">
      <c r="J161" s="78"/>
    </row>
    <row r="162" s="77" customFormat="1" ht="12.75">
      <c r="J162" s="78"/>
    </row>
    <row r="163" s="77" customFormat="1" ht="12.75">
      <c r="J163" s="78"/>
    </row>
    <row r="164" s="77" customFormat="1" ht="12.75">
      <c r="J164" s="78"/>
    </row>
    <row r="165" s="77" customFormat="1" ht="12.75">
      <c r="J165" s="78"/>
    </row>
    <row r="166" s="77" customFormat="1" ht="12.75">
      <c r="J166" s="78"/>
    </row>
    <row r="167" s="77" customFormat="1" ht="12.75">
      <c r="J167" s="78"/>
    </row>
    <row r="168" s="77" customFormat="1" ht="12.75">
      <c r="J168" s="78"/>
    </row>
    <row r="169" s="77" customFormat="1" ht="12.75">
      <c r="J169" s="78"/>
    </row>
    <row r="170" s="77" customFormat="1" ht="12.75">
      <c r="J170" s="78"/>
    </row>
    <row r="171" s="77" customFormat="1" ht="12.75">
      <c r="J171" s="78"/>
    </row>
  </sheetData>
  <sheetProtection/>
  <mergeCells count="11">
    <mergeCell ref="A6:H6"/>
    <mergeCell ref="A7:H7"/>
    <mergeCell ref="A8:H8"/>
    <mergeCell ref="A9:H9"/>
    <mergeCell ref="A12:H12"/>
    <mergeCell ref="A151:F151"/>
    <mergeCell ref="A1:H1"/>
    <mergeCell ref="B2:H2"/>
    <mergeCell ref="B3:H3"/>
    <mergeCell ref="B4:H4"/>
    <mergeCell ref="A5:H5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2013-08-08T10:33:20Z</cp:lastPrinted>
  <dcterms:created xsi:type="dcterms:W3CDTF">2010-04-02T14:46:04Z</dcterms:created>
  <dcterms:modified xsi:type="dcterms:W3CDTF">2014-08-13T05:53:51Z</dcterms:modified>
  <cp:category/>
  <cp:version/>
  <cp:contentType/>
  <cp:contentStatus/>
</cp:coreProperties>
</file>