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по голосованию" sheetId="1" r:id="rId1"/>
  </sheets>
  <definedNames/>
  <calcPr fullCalcOnLoad="1" fullPrecision="0"/>
</workbook>
</file>

<file path=xl/sharedStrings.xml><?xml version="1.0" encoding="utf-8"?>
<sst xmlns="http://schemas.openxmlformats.org/spreadsheetml/2006/main" count="170" uniqueCount="121">
  <si>
    <t>Приложение №1</t>
  </si>
  <si>
    <t>к дополнительному соглашению№_______</t>
  </si>
  <si>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</si>
  <si>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</si>
  <si>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</si>
  <si>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</si>
  <si>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</si>
  <si>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</si>
  <si>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</si>
  <si>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</si>
  <si>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</si>
  <si>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</si>
  <si>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</si>
  <si>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</si>
  <si>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</si>
  <si>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</si>
  <si>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</si>
  <si>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</si>
  <si>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</si>
  <si>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</si>
  <si>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</si>
  <si>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</si>
  <si>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</si>
  <si>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</si>
  <si>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</si>
  <si>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</si>
  <si>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</si>
  <si>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</si>
  <si>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</si>
  <si>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>Сбор, вывоз и утилизация ТБО*</t>
  </si>
  <si>
    <t>руб./чел.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</si>
  <si>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</si>
  <si>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</si>
  <si>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>Работы по текущему ремонту, в т.ч.:</t>
  </si>
  <si>
    <t>ИТОГО:</t>
  </si>
  <si>
    <t>Работы заявочного характера</t>
  </si>
  <si>
    <t xml:space="preserve">от _____________ 2008г 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</si>
  <si>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</si>
  <si>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</si>
  <si>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</si>
  <si>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</si>
  <si>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установка КИП на ВВП</t>
  </si>
  <si>
    <t>перевод реле времени</t>
  </si>
  <si>
    <t>ревизия ВРУ</t>
  </si>
  <si>
    <t>прочистка канализационных выпусков до стены здания</t>
  </si>
  <si>
    <t>чеканка и замазка канализационных стыков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</si>
  <si>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</si>
  <si>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</si>
  <si>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</si>
  <si>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</si>
  <si>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отключение системы отопления</t>
  </si>
  <si>
    <t>1 ра в год</t>
  </si>
  <si>
    <t>установка шарового крана на выходе с ВВП горячей воды для взятия проб,сдачи анализа ГВС ф 15</t>
  </si>
  <si>
    <t>установка модуля проверки лежаков системы ГВС на закипание</t>
  </si>
  <si>
    <t>проверка лежаков ГВС на закипание</t>
  </si>
  <si>
    <t>Обслуживание общедомовых приборов учета холодного водоснабжения</t>
  </si>
  <si>
    <t>Обслуживание общедомовыз приборов учета теплоэнергии</t>
  </si>
  <si>
    <t>Поверка общедомовых приборов учета холодного водоснабжения</t>
  </si>
  <si>
    <t>Поверка общедомовых приборов учета горячего водоснабжения</t>
  </si>
  <si>
    <t>Поверка общедомовых приборов учета теплоэнергии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</si>
  <si>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</si>
  <si>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</si>
  <si>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</si>
  <si>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</si>
  <si>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</si>
  <si>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обслуживание насосов горячего водоснабжения</t>
  </si>
  <si>
    <t>обслуживание насосов холодного водоснабжения</t>
  </si>
  <si>
    <t>ревизия элеваторного узла ( сопло )</t>
  </si>
  <si>
    <t>3 раза в год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</si>
  <si>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</si>
  <si>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</si>
  <si>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 xml:space="preserve">1 раз </t>
  </si>
  <si>
    <t>1 раз</t>
  </si>
  <si>
    <t>опрессовка бойлера</t>
  </si>
  <si>
    <t>очистка кровли от снега и скалывание сосулек</t>
  </si>
  <si>
    <t>восстановление водостоков ( мелкий ремонт после очистки от снега и льда )</t>
  </si>
  <si>
    <t>замена ( поверка ) КИП</t>
  </si>
  <si>
    <t>Обслуживание общедомовых приборов учета горячего водоснабжения</t>
  </si>
  <si>
    <t>(многоквартирный дом с газовыми плитами )</t>
  </si>
  <si>
    <t>ревизия ШР, ЩЭ</t>
  </si>
  <si>
    <t>ремонт цоколя</t>
  </si>
  <si>
    <t>регулировка горячего водоснабжения</t>
  </si>
  <si>
    <t>ремонт канализации</t>
  </si>
  <si>
    <t>электроосвещение (освещение подвала)</t>
  </si>
  <si>
    <t>подметание земельного участка в летний период</t>
  </si>
  <si>
    <t>уборка мусора с газона</t>
  </si>
  <si>
    <t>сдвижка и подметание снега при отсутствии снегопадов</t>
  </si>
  <si>
    <t>сдвижка и подметание снега при снегопаде</t>
  </si>
  <si>
    <t>1 раз в сутки во время гололеда</t>
  </si>
  <si>
    <t>Расчет размера платы за содержание и ремонт общего имущества в многоквартирном доме</t>
  </si>
  <si>
    <t>по адресу: ул.Ленинского Комсомола, д.57 (Sобщ.=3635,0м2, Sзем.уч.=3019,44м2)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</si>
  <si>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</si>
  <si>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</si>
  <si>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</si>
  <si>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осмотр мест общего пользования и инженерных сетей</t>
  </si>
  <si>
    <t>1 раз в квартал</t>
  </si>
  <si>
    <t>работа с обращениями граждан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</si>
  <si>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</si>
  <si>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</si>
  <si>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</si>
  <si>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1 раз в 4 месяца</t>
  </si>
  <si>
    <t>очистка от снега и наледи подъездных козырьков</t>
  </si>
  <si>
    <t>ремонт отмостки</t>
  </si>
  <si>
    <t>ремонт слуховых окон</t>
  </si>
  <si>
    <t>Дополнительные работы (текущий ремонт), в т.ч.:</t>
  </si>
  <si>
    <t>ВСЕГО:</t>
  </si>
  <si>
    <t>Дополниетльные работы (текущий ремонт), в т.ч.:</t>
  </si>
  <si>
    <t>Погашение задолженности прошлых периодов</t>
  </si>
  <si>
    <t>по состоянию на 1.05.2012г.</t>
  </si>
  <si>
    <t>окос травы</t>
  </si>
  <si>
    <t>2-3 раза</t>
  </si>
  <si>
    <t>подключение системы отопления с регулировкой</t>
  </si>
  <si>
    <t>Сбор, вывоз и утилизация ТБО*, руб/м2</t>
  </si>
  <si>
    <t>2014-2015гг.</t>
  </si>
  <si>
    <t>Удлинение ливнестоков водостоков -15шт.</t>
  </si>
  <si>
    <t>заполнение электронных паспортов</t>
  </si>
  <si>
    <t>ревизия задвижек отопления (д.50мм-4шт.)</t>
  </si>
  <si>
    <t>Итого:</t>
  </si>
  <si>
    <t>гидравлическое испытание элеваторного узла и запорной арматуры</t>
  </si>
  <si>
    <t>Управление многоквартирным домом, всего в т.ч.</t>
  </si>
  <si>
    <t>(стоимость услуг  увеличена на 6,6% в соответствии с уровнем инфляции 2013 г.)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</si>
</sst>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0"/>
      <name val="Arial"/>
      <family val="2"/>
    </font>
    <font>
      <b/>
      <sz val="14"/>
      <name val="Arial Cyr"/>
      <family val="0"/>
    </font>
    <font>
      <b/>
      <sz val="16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8" fillId="24" borderId="0" xfId="0" applyFont="1" applyFill="1" applyAlignment="1">
      <alignment horizontal="center" vertical="center"/>
    </xf>
    <xf numFmtId="2" fontId="0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/>
    </xf>
    <xf numFmtId="2" fontId="23" fillId="24" borderId="0" xfId="0" applyNumberFormat="1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19" fillId="24" borderId="11" xfId="0" applyFont="1" applyFill="1" applyBorder="1" applyAlignment="1">
      <alignment horizontal="left" vertical="center" wrapText="1"/>
    </xf>
    <xf numFmtId="0" fontId="0" fillId="24" borderId="12" xfId="0" applyFont="1" applyFill="1" applyBorder="1" applyAlignment="1">
      <alignment horizontal="left" vertical="center" wrapText="1"/>
    </xf>
    <xf numFmtId="2" fontId="0" fillId="24" borderId="13" xfId="0" applyNumberFormat="1" applyFont="1" applyFill="1" applyBorder="1" applyAlignment="1">
      <alignment horizontal="center" vertical="center" wrapText="1"/>
    </xf>
    <xf numFmtId="2" fontId="18" fillId="24" borderId="10" xfId="0" applyNumberFormat="1" applyFont="1" applyFill="1" applyBorder="1" applyAlignment="1">
      <alignment horizontal="center" vertical="center" wrapText="1"/>
    </xf>
    <xf numFmtId="0" fontId="20" fillId="24" borderId="0" xfId="0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 textRotation="90" wrapText="1"/>
    </xf>
    <xf numFmtId="0" fontId="18" fillId="24" borderId="14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17" xfId="0" applyFont="1" applyFill="1" applyBorder="1" applyAlignment="1">
      <alignment horizontal="left" vertical="center" wrapText="1"/>
    </xf>
    <xf numFmtId="0" fontId="18" fillId="24" borderId="10" xfId="0" applyFont="1" applyFill="1" applyBorder="1" applyAlignment="1">
      <alignment horizontal="center" vertical="center" wrapText="1"/>
    </xf>
    <xf numFmtId="2" fontId="18" fillId="24" borderId="13" xfId="0" applyNumberFormat="1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left" vertical="center" wrapText="1"/>
    </xf>
    <xf numFmtId="0" fontId="22" fillId="24" borderId="0" xfId="0" applyFont="1" applyFill="1" applyAlignment="1">
      <alignment horizontal="center" vertical="center" wrapText="1"/>
    </xf>
    <xf numFmtId="0" fontId="18" fillId="24" borderId="18" xfId="0" applyFont="1" applyFill="1" applyBorder="1" applyAlignment="1">
      <alignment horizontal="center" vertical="center" wrapText="1"/>
    </xf>
    <xf numFmtId="2" fontId="18" fillId="24" borderId="18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18" fillId="24" borderId="14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23" fillId="24" borderId="0" xfId="0" applyFont="1" applyFill="1" applyBorder="1" applyAlignment="1">
      <alignment horizontal="left" vertical="center"/>
    </xf>
    <xf numFmtId="0" fontId="23" fillId="24" borderId="0" xfId="0" applyFont="1" applyFill="1" applyBorder="1" applyAlignment="1">
      <alignment horizontal="center" vertical="center"/>
    </xf>
    <xf numFmtId="4" fontId="24" fillId="24" borderId="17" xfId="0" applyNumberFormat="1" applyFont="1" applyFill="1" applyBorder="1" applyAlignment="1">
      <alignment horizontal="left" vertical="center" wrapText="1"/>
    </xf>
    <xf numFmtId="4" fontId="24" fillId="24" borderId="13" xfId="0" applyNumberFormat="1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left" vertical="center" wrapText="1"/>
    </xf>
    <xf numFmtId="0" fontId="0" fillId="24" borderId="20" xfId="0" applyFont="1" applyFill="1" applyBorder="1" applyAlignment="1">
      <alignment horizontal="center" vertical="center" wrapText="1"/>
    </xf>
    <xf numFmtId="2" fontId="0" fillId="24" borderId="20" xfId="0" applyNumberFormat="1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left" vertical="center" wrapText="1"/>
    </xf>
    <xf numFmtId="0" fontId="0" fillId="24" borderId="13" xfId="0" applyFont="1" applyFill="1" applyBorder="1" applyAlignment="1">
      <alignment horizontal="center" vertical="center" wrapText="1"/>
    </xf>
    <xf numFmtId="2" fontId="18" fillId="24" borderId="14" xfId="0" applyNumberFormat="1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left" vertical="center" wrapText="1"/>
    </xf>
    <xf numFmtId="0" fontId="0" fillId="24" borderId="18" xfId="0" applyFont="1" applyFill="1" applyBorder="1" applyAlignment="1">
      <alignment horizontal="center" vertical="center" wrapText="1"/>
    </xf>
    <xf numFmtId="2" fontId="0" fillId="24" borderId="18" xfId="0" applyNumberFormat="1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left" vertical="center" wrapText="1"/>
    </xf>
    <xf numFmtId="0" fontId="18" fillId="24" borderId="11" xfId="0" applyFont="1" applyFill="1" applyBorder="1" applyAlignment="1">
      <alignment horizontal="left" vertical="center"/>
    </xf>
    <xf numFmtId="0" fontId="18" fillId="24" borderId="14" xfId="0" applyFont="1" applyFill="1" applyBorder="1" applyAlignment="1">
      <alignment horizontal="center" vertical="center"/>
    </xf>
    <xf numFmtId="0" fontId="18" fillId="24" borderId="0" xfId="0" applyFont="1" applyFill="1" applyAlignment="1">
      <alignment horizontal="center" vertical="center"/>
    </xf>
    <xf numFmtId="2" fontId="0" fillId="24" borderId="0" xfId="0" applyNumberFormat="1" applyFill="1" applyAlignment="1">
      <alignment/>
    </xf>
    <xf numFmtId="2" fontId="20" fillId="24" borderId="0" xfId="0" applyNumberFormat="1" applyFont="1" applyFill="1" applyAlignment="1">
      <alignment/>
    </xf>
    <xf numFmtId="2" fontId="18" fillId="24" borderId="0" xfId="0" applyNumberFormat="1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2" fontId="23" fillId="24" borderId="0" xfId="0" applyNumberFormat="1" applyFont="1" applyFill="1" applyAlignment="1">
      <alignment horizontal="center" vertical="center"/>
    </xf>
    <xf numFmtId="2" fontId="0" fillId="24" borderId="0" xfId="0" applyNumberFormat="1" applyFill="1" applyAlignment="1">
      <alignment horizontal="center" vertical="center"/>
    </xf>
    <xf numFmtId="2" fontId="18" fillId="24" borderId="0" xfId="0" applyNumberFormat="1" applyFont="1" applyFill="1" applyAlignment="1">
      <alignment horizontal="center" vertical="center"/>
    </xf>
    <xf numFmtId="0" fontId="18" fillId="24" borderId="0" xfId="0" applyFont="1" applyFill="1" applyBorder="1" applyAlignment="1">
      <alignment horizontal="left" vertical="center"/>
    </xf>
    <xf numFmtId="0" fontId="18" fillId="24" borderId="0" xfId="0" applyFont="1" applyFill="1" applyBorder="1" applyAlignment="1">
      <alignment horizontal="center" vertical="center"/>
    </xf>
    <xf numFmtId="4" fontId="19" fillId="24" borderId="11" xfId="0" applyNumberFormat="1" applyFont="1" applyFill="1" applyBorder="1" applyAlignment="1">
      <alignment horizontal="left" vertical="center" wrapText="1"/>
    </xf>
    <xf numFmtId="4" fontId="18" fillId="24" borderId="14" xfId="0" applyNumberFormat="1" applyFont="1" applyFill="1" applyBorder="1" applyAlignment="1">
      <alignment horizontal="center" vertical="center" wrapText="1"/>
    </xf>
    <xf numFmtId="4" fontId="0" fillId="24" borderId="17" xfId="0" applyNumberFormat="1" applyFont="1" applyFill="1" applyBorder="1" applyAlignment="1">
      <alignment horizontal="left" vertical="center" wrapText="1"/>
    </xf>
    <xf numFmtId="4" fontId="0" fillId="24" borderId="13" xfId="0" applyNumberFormat="1" applyFont="1" applyFill="1" applyBorder="1" applyAlignment="1">
      <alignment horizontal="center" vertical="center" wrapText="1"/>
    </xf>
    <xf numFmtId="4" fontId="0" fillId="24" borderId="12" xfId="0" applyNumberFormat="1" applyFont="1" applyFill="1" applyBorder="1" applyAlignment="1">
      <alignment horizontal="left" vertical="center" wrapText="1"/>
    </xf>
    <xf numFmtId="4" fontId="0" fillId="24" borderId="10" xfId="0" applyNumberFormat="1" applyFont="1" applyFill="1" applyBorder="1" applyAlignment="1">
      <alignment horizontal="center" vertical="center" wrapText="1"/>
    </xf>
    <xf numFmtId="4" fontId="0" fillId="24" borderId="0" xfId="0" applyNumberFormat="1" applyFont="1" applyFill="1" applyBorder="1" applyAlignment="1">
      <alignment horizontal="left" vertical="center" wrapText="1"/>
    </xf>
    <xf numFmtId="4" fontId="0" fillId="24" borderId="0" xfId="0" applyNumberFormat="1" applyFont="1" applyFill="1" applyBorder="1" applyAlignment="1">
      <alignment horizontal="center" vertical="center" wrapText="1"/>
    </xf>
    <xf numFmtId="4" fontId="18" fillId="24" borderId="11" xfId="0" applyNumberFormat="1" applyFont="1" applyFill="1" applyBorder="1" applyAlignment="1">
      <alignment horizontal="left" vertical="center" wrapText="1"/>
    </xf>
    <xf numFmtId="4" fontId="19" fillId="24" borderId="14" xfId="0" applyNumberFormat="1" applyFont="1" applyFill="1" applyBorder="1" applyAlignment="1">
      <alignment/>
    </xf>
    <xf numFmtId="4" fontId="19" fillId="24" borderId="14" xfId="0" applyNumberFormat="1" applyFont="1" applyFill="1" applyBorder="1" applyAlignment="1">
      <alignment horizontal="center"/>
    </xf>
    <xf numFmtId="4" fontId="19" fillId="24" borderId="22" xfId="0" applyNumberFormat="1" applyFont="1" applyFill="1" applyBorder="1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center" wrapText="1"/>
    </xf>
    <xf numFmtId="2" fontId="18" fillId="0" borderId="14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5" fillId="25" borderId="0" xfId="0" applyFont="1" applyFill="1" applyAlignment="1">
      <alignment horizontal="center"/>
    </xf>
    <xf numFmtId="2" fontId="24" fillId="26" borderId="13" xfId="0" applyNumberFormat="1" applyFont="1" applyFill="1" applyBorder="1" applyAlignment="1">
      <alignment horizontal="center" vertical="center" wrapText="1"/>
    </xf>
    <xf numFmtId="0" fontId="25" fillId="26" borderId="0" xfId="0" applyFont="1" applyFill="1" applyAlignment="1">
      <alignment horizontal="center"/>
    </xf>
    <xf numFmtId="0" fontId="18" fillId="26" borderId="17" xfId="0" applyFont="1" applyFill="1" applyBorder="1" applyAlignment="1">
      <alignment horizontal="left" vertical="center" wrapText="1"/>
    </xf>
    <xf numFmtId="0" fontId="24" fillId="26" borderId="13" xfId="0" applyFont="1" applyFill="1" applyBorder="1" applyAlignment="1">
      <alignment horizontal="center" vertical="center" wrapText="1"/>
    </xf>
    <xf numFmtId="0" fontId="24" fillId="26" borderId="17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18" fillId="0" borderId="0" xfId="0" applyFont="1" applyFill="1" applyAlignment="1">
      <alignment horizontal="center" vertical="center"/>
    </xf>
    <xf numFmtId="0" fontId="18" fillId="0" borderId="14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2" fontId="18" fillId="0" borderId="28" xfId="0" applyNumberFormat="1" applyFont="1" applyFill="1" applyBorder="1" applyAlignment="1">
      <alignment horizontal="center" vertical="center" wrapText="1"/>
    </xf>
    <xf numFmtId="2" fontId="18" fillId="0" borderId="13" xfId="0" applyNumberFormat="1" applyFont="1" applyFill="1" applyBorder="1" applyAlignment="1">
      <alignment horizontal="center" vertical="center" wrapText="1"/>
    </xf>
    <xf numFmtId="2" fontId="18" fillId="0" borderId="29" xfId="0" applyNumberFormat="1" applyFont="1" applyFill="1" applyBorder="1" applyAlignment="1">
      <alignment horizontal="center" vertical="center" wrapText="1"/>
    </xf>
    <xf numFmtId="2" fontId="24" fillId="0" borderId="28" xfId="0" applyNumberFormat="1" applyFont="1" applyFill="1" applyBorder="1" applyAlignment="1">
      <alignment horizontal="center" vertical="center" wrapText="1"/>
    </xf>
    <xf numFmtId="2" fontId="24" fillId="0" borderId="13" xfId="0" applyNumberFormat="1" applyFont="1" applyFill="1" applyBorder="1" applyAlignment="1">
      <alignment horizontal="center" vertical="center" wrapText="1"/>
    </xf>
    <xf numFmtId="2" fontId="24" fillId="0" borderId="29" xfId="0" applyNumberFormat="1" applyFont="1" applyFill="1" applyBorder="1" applyAlignment="1">
      <alignment horizontal="center" vertical="center" wrapText="1"/>
    </xf>
    <xf numFmtId="2" fontId="18" fillId="0" borderId="30" xfId="0" applyNumberFormat="1" applyFont="1" applyFill="1" applyBorder="1" applyAlignment="1">
      <alignment horizontal="center" vertical="center" wrapText="1"/>
    </xf>
    <xf numFmtId="2" fontId="18" fillId="0" borderId="10" xfId="0" applyNumberFormat="1" applyFont="1" applyFill="1" applyBorder="1" applyAlignment="1">
      <alignment horizontal="center" vertical="center" wrapText="1"/>
    </xf>
    <xf numFmtId="2" fontId="18" fillId="0" borderId="18" xfId="0" applyNumberFormat="1" applyFont="1" applyFill="1" applyBorder="1" applyAlignment="1">
      <alignment horizontal="center" vertical="center" wrapText="1"/>
    </xf>
    <xf numFmtId="2" fontId="18" fillId="0" borderId="31" xfId="0" applyNumberFormat="1" applyFont="1" applyFill="1" applyBorder="1" applyAlignment="1">
      <alignment horizontal="center" vertical="center" wrapText="1"/>
    </xf>
    <xf numFmtId="2" fontId="0" fillId="0" borderId="32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30" xfId="0" applyNumberFormat="1" applyFont="1" applyFill="1" applyBorder="1" applyAlignment="1">
      <alignment horizontal="center" vertical="center" wrapText="1"/>
    </xf>
    <xf numFmtId="2" fontId="0" fillId="0" borderId="13" xfId="0" applyNumberFormat="1" applyFont="1" applyFill="1" applyBorder="1" applyAlignment="1">
      <alignment horizontal="center" vertical="center" wrapText="1"/>
    </xf>
    <xf numFmtId="2" fontId="0" fillId="0" borderId="33" xfId="0" applyNumberFormat="1" applyFont="1" applyFill="1" applyBorder="1" applyAlignment="1">
      <alignment horizontal="center" vertical="center" wrapText="1"/>
    </xf>
    <xf numFmtId="2" fontId="0" fillId="0" borderId="18" xfId="0" applyNumberFormat="1" applyFont="1" applyFill="1" applyBorder="1" applyAlignment="1">
      <alignment horizontal="center" vertical="center" wrapText="1"/>
    </xf>
    <xf numFmtId="2" fontId="0" fillId="0" borderId="31" xfId="0" applyNumberFormat="1" applyFont="1" applyFill="1" applyBorder="1" applyAlignment="1">
      <alignment horizontal="center" vertical="center" wrapText="1"/>
    </xf>
    <xf numFmtId="2" fontId="19" fillId="0" borderId="34" xfId="0" applyNumberFormat="1" applyFont="1" applyFill="1" applyBorder="1" applyAlignment="1">
      <alignment horizontal="center"/>
    </xf>
    <xf numFmtId="2" fontId="19" fillId="0" borderId="23" xfId="0" applyNumberFormat="1" applyFont="1" applyFill="1" applyBorder="1" applyAlignment="1">
      <alignment horizontal="center"/>
    </xf>
    <xf numFmtId="2" fontId="19" fillId="0" borderId="25" xfId="0" applyNumberFormat="1" applyFont="1" applyFill="1" applyBorder="1" applyAlignment="1">
      <alignment horizontal="center"/>
    </xf>
    <xf numFmtId="0" fontId="18" fillId="0" borderId="34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18" fillId="0" borderId="23" xfId="0" applyNumberFormat="1" applyFont="1" applyFill="1" applyBorder="1" applyAlignment="1">
      <alignment horizontal="center" vertical="center" wrapText="1"/>
    </xf>
    <xf numFmtId="2" fontId="0" fillId="0" borderId="28" xfId="0" applyNumberFormat="1" applyFont="1" applyFill="1" applyBorder="1" applyAlignment="1">
      <alignment horizontal="center" vertical="center" wrapText="1"/>
    </xf>
    <xf numFmtId="2" fontId="0" fillId="0" borderId="29" xfId="0" applyNumberFormat="1" applyFont="1" applyFill="1" applyBorder="1" applyAlignment="1">
      <alignment horizontal="center" vertical="center" wrapText="1"/>
    </xf>
    <xf numFmtId="2" fontId="0" fillId="0" borderId="35" xfId="0" applyNumberFormat="1" applyFont="1" applyFill="1" applyBorder="1" applyAlignment="1">
      <alignment horizontal="center" vertical="center" wrapText="1"/>
    </xf>
    <xf numFmtId="2" fontId="0" fillId="0" borderId="20" xfId="0" applyNumberFormat="1" applyFont="1" applyFill="1" applyBorder="1" applyAlignment="1">
      <alignment horizontal="center" vertical="center" wrapText="1"/>
    </xf>
    <xf numFmtId="2" fontId="0" fillId="0" borderId="36" xfId="0" applyNumberFormat="1" applyFont="1" applyFill="1" applyBorder="1" applyAlignment="1">
      <alignment horizontal="center" vertical="center" wrapText="1"/>
    </xf>
    <xf numFmtId="2" fontId="18" fillId="0" borderId="14" xfId="0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2" fontId="18" fillId="0" borderId="23" xfId="0" applyNumberFormat="1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4" fontId="18" fillId="0" borderId="23" xfId="0" applyNumberFormat="1" applyFont="1" applyFill="1" applyBorder="1" applyAlignment="1">
      <alignment horizontal="center" vertical="center" wrapText="1"/>
    </xf>
    <xf numFmtId="4" fontId="0" fillId="0" borderId="28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4" fontId="0" fillId="0" borderId="29" xfId="0" applyNumberFormat="1" applyFont="1" applyFill="1" applyBorder="1" applyAlignment="1">
      <alignment horizontal="center" vertical="center" wrapText="1"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4" fontId="19" fillId="0" borderId="23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19" fillId="0" borderId="30" xfId="0" applyNumberFormat="1" applyFont="1" applyFill="1" applyBorder="1" applyAlignment="1">
      <alignment horizontal="center"/>
    </xf>
    <xf numFmtId="0" fontId="0" fillId="24" borderId="18" xfId="0" applyFont="1" applyFill="1" applyBorder="1" applyAlignment="1">
      <alignment horizontal="center" vertical="center" wrapText="1"/>
    </xf>
    <xf numFmtId="0" fontId="19" fillId="24" borderId="21" xfId="0" applyFont="1" applyFill="1" applyBorder="1" applyAlignment="1">
      <alignment horizontal="left" vertical="center" wrapText="1"/>
    </xf>
    <xf numFmtId="0" fontId="19" fillId="24" borderId="17" xfId="0" applyFont="1" applyFill="1" applyBorder="1" applyAlignment="1">
      <alignment horizontal="left" vertical="center" wrapText="1"/>
    </xf>
    <xf numFmtId="4" fontId="0" fillId="26" borderId="32" xfId="0" applyNumberFormat="1" applyFont="1" applyFill="1" applyBorder="1" applyAlignment="1">
      <alignment horizontal="center" vertical="center" wrapText="1"/>
    </xf>
    <xf numFmtId="3" fontId="18" fillId="0" borderId="23" xfId="0" applyNumberFormat="1" applyFont="1" applyFill="1" applyBorder="1" applyAlignment="1">
      <alignment horizontal="center" vertical="center" wrapText="1"/>
    </xf>
    <xf numFmtId="0" fontId="18" fillId="26" borderId="0" xfId="0" applyFont="1" applyFill="1" applyAlignment="1">
      <alignment horizontal="right"/>
    </xf>
    <xf numFmtId="2" fontId="21" fillId="26" borderId="0" xfId="0" applyNumberFormat="1" applyFont="1" applyFill="1" applyAlignment="1">
      <alignment horizontal="center" vertical="center" wrapText="1"/>
    </xf>
    <xf numFmtId="0" fontId="0" fillId="26" borderId="0" xfId="0" applyFill="1" applyAlignment="1">
      <alignment horizontal="center" vertical="center" wrapText="1"/>
    </xf>
    <xf numFmtId="2" fontId="19" fillId="26" borderId="37" xfId="0" applyNumberFormat="1" applyFont="1" applyFill="1" applyBorder="1" applyAlignment="1">
      <alignment horizontal="center" vertical="center" wrapText="1"/>
    </xf>
    <xf numFmtId="0" fontId="0" fillId="26" borderId="37" xfId="0" applyFill="1" applyBorder="1" applyAlignment="1">
      <alignment horizontal="center" vertical="center" wrapText="1"/>
    </xf>
    <xf numFmtId="0" fontId="19" fillId="26" borderId="38" xfId="0" applyFont="1" applyFill="1" applyBorder="1" applyAlignment="1">
      <alignment horizontal="center" vertical="center" wrapText="1"/>
    </xf>
    <xf numFmtId="0" fontId="19" fillId="26" borderId="39" xfId="0" applyFont="1" applyFill="1" applyBorder="1" applyAlignment="1">
      <alignment horizontal="center" vertical="center" wrapText="1"/>
    </xf>
    <xf numFmtId="0" fontId="0" fillId="26" borderId="39" xfId="0" applyFill="1" applyBorder="1" applyAlignment="1">
      <alignment horizontal="center" vertical="center" wrapText="1"/>
    </xf>
    <xf numFmtId="0" fontId="0" fillId="26" borderId="40" xfId="0" applyFill="1" applyBorder="1" applyAlignment="1">
      <alignment horizontal="center" vertical="center" wrapText="1"/>
    </xf>
    <xf numFmtId="0" fontId="21" fillId="26" borderId="0" xfId="0" applyFont="1" applyFill="1" applyAlignment="1">
      <alignment horizontal="left" vertical="center"/>
    </xf>
    <xf numFmtId="0" fontId="26" fillId="26" borderId="0" xfId="0" applyFont="1" applyFill="1" applyAlignment="1">
      <alignment horizontal="center"/>
    </xf>
    <xf numFmtId="0" fontId="20" fillId="26" borderId="0" xfId="0" applyFont="1" applyFill="1" applyAlignment="1">
      <alignment horizontal="center"/>
    </xf>
    <xf numFmtId="0" fontId="18" fillId="26" borderId="0" xfId="0" applyFont="1" applyFill="1" applyAlignment="1">
      <alignment horizontal="right" vertical="center"/>
    </xf>
    <xf numFmtId="0" fontId="0" fillId="26" borderId="0" xfId="0" applyFill="1" applyAlignment="1">
      <alignment horizontal="right"/>
    </xf>
    <xf numFmtId="0" fontId="18" fillId="26" borderId="0" xfId="0" applyFont="1" applyFill="1" applyAlignment="1">
      <alignment horizontal="right"/>
    </xf>
    <xf numFmtId="0" fontId="19" fillId="26" borderId="0" xfId="0" applyFont="1" applyFill="1" applyAlignment="1">
      <alignment horizontal="center" wrapText="1"/>
    </xf>
    <xf numFmtId="0" fontId="0" fillId="26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9"/>
  <sheetViews>
    <sheetView tabSelected="1" zoomScale="75" zoomScaleNormal="75" zoomScalePageLayoutView="0" workbookViewId="0" topLeftCell="A53">
      <selection activeCell="A1" sqref="A1:H129"/>
    </sheetView>
  </sheetViews>
  <sheetFormatPr defaultColWidth="9.00390625" defaultRowHeight="12.75"/>
  <cols>
    <col min="1" max="1" width="72.75390625" style="5" customWidth="1"/>
    <col min="2" max="2" width="19.125" style="5" customWidth="1"/>
    <col min="3" max="3" width="13.875" style="5" hidden="1" customWidth="1"/>
    <col min="4" max="4" width="14.875" style="74" customWidth="1"/>
    <col min="5" max="5" width="13.875" style="74" hidden="1" customWidth="1"/>
    <col min="6" max="6" width="20.875" style="74" hidden="1" customWidth="1"/>
    <col min="7" max="7" width="13.875" style="74" customWidth="1"/>
    <col min="8" max="8" width="20.875" style="74" customWidth="1"/>
    <col min="9" max="9" width="15.375" style="5" customWidth="1"/>
    <col min="10" max="10" width="15.375" style="49" hidden="1" customWidth="1"/>
    <col min="11" max="14" width="15.375" style="5" customWidth="1"/>
    <col min="15" max="16384" width="9.125" style="5" customWidth="1"/>
  </cols>
  <sheetData>
    <row r="1" spans="1:8" ht="16.5" customHeight="1">
      <c r="A1" s="156" t="s">
        <v>0</v>
      </c>
      <c r="B1" s="157"/>
      <c r="C1" s="157"/>
      <c r="D1" s="157"/>
      <c r="E1" s="157"/>
      <c r="F1" s="157"/>
      <c r="G1" s="157"/>
      <c r="H1" s="157"/>
    </row>
    <row r="2" spans="2:8" ht="12.75" customHeight="1">
      <c r="B2" s="158" t="s">
        <v>1</v>
      </c>
      <c r="C2" s="158"/>
      <c r="D2" s="158"/>
      <c r="E2" s="158"/>
      <c r="F2" s="158"/>
      <c r="G2" s="157"/>
      <c r="H2" s="157"/>
    </row>
    <row r="3" spans="2:8" ht="14.25" customHeight="1">
      <c r="B3" s="158" t="s">
        <v>2</v>
      </c>
      <c r="C3" s="158"/>
      <c r="D3" s="158"/>
      <c r="E3" s="158"/>
      <c r="F3" s="158"/>
      <c r="G3" s="157"/>
      <c r="H3" s="157"/>
    </row>
    <row r="4" spans="1:8" ht="19.5" customHeight="1">
      <c r="A4" s="75" t="s">
        <v>113</v>
      </c>
      <c r="B4" s="158" t="s">
        <v>36</v>
      </c>
      <c r="C4" s="158"/>
      <c r="D4" s="158"/>
      <c r="E4" s="158"/>
      <c r="F4" s="158"/>
      <c r="G4" s="157"/>
      <c r="H4" s="157"/>
    </row>
    <row r="5" spans="1:8" ht="19.5" customHeight="1">
      <c r="A5" s="77"/>
      <c r="B5" s="144"/>
      <c r="C5" s="144"/>
      <c r="D5" s="81"/>
      <c r="E5" s="81"/>
      <c r="F5" s="81"/>
      <c r="G5" s="82"/>
      <c r="H5" s="82"/>
    </row>
    <row r="6" spans="1:8" ht="19.5" customHeight="1">
      <c r="A6" s="154"/>
      <c r="B6" s="154"/>
      <c r="C6" s="154"/>
      <c r="D6" s="154"/>
      <c r="E6" s="154"/>
      <c r="F6" s="154"/>
      <c r="G6" s="154"/>
      <c r="H6" s="154"/>
    </row>
    <row r="7" spans="2:9" ht="35.25" customHeight="1" hidden="1">
      <c r="B7" s="1"/>
      <c r="C7" s="1"/>
      <c r="D7" s="83"/>
      <c r="E7" s="83"/>
      <c r="F7" s="83"/>
      <c r="G7" s="83"/>
      <c r="H7" s="83"/>
      <c r="I7" s="1"/>
    </row>
    <row r="8" spans="1:9" ht="25.5" customHeight="1">
      <c r="A8" s="155" t="s">
        <v>120</v>
      </c>
      <c r="B8" s="155"/>
      <c r="C8" s="155"/>
      <c r="D8" s="155"/>
      <c r="E8" s="155"/>
      <c r="F8" s="155"/>
      <c r="G8" s="155"/>
      <c r="H8" s="155"/>
      <c r="I8" s="1"/>
    </row>
    <row r="9" spans="1:10" s="10" customFormat="1" ht="22.5" customHeight="1">
      <c r="A9" s="159" t="s">
        <v>3</v>
      </c>
      <c r="B9" s="159"/>
      <c r="C9" s="159"/>
      <c r="D9" s="159"/>
      <c r="E9" s="160"/>
      <c r="F9" s="160"/>
      <c r="G9" s="160"/>
      <c r="H9" s="160"/>
      <c r="J9" s="50"/>
    </row>
    <row r="10" spans="1:8" s="11" customFormat="1" ht="18.75" customHeight="1">
      <c r="A10" s="159" t="s">
        <v>90</v>
      </c>
      <c r="B10" s="159"/>
      <c r="C10" s="159"/>
      <c r="D10" s="159"/>
      <c r="E10" s="160"/>
      <c r="F10" s="160"/>
      <c r="G10" s="160"/>
      <c r="H10" s="160"/>
    </row>
    <row r="11" spans="1:8" s="12" customFormat="1" ht="17.25" customHeight="1">
      <c r="A11" s="145" t="s">
        <v>78</v>
      </c>
      <c r="B11" s="145"/>
      <c r="C11" s="145"/>
      <c r="D11" s="145"/>
      <c r="E11" s="146"/>
      <c r="F11" s="146"/>
      <c r="G11" s="146"/>
      <c r="H11" s="146"/>
    </row>
    <row r="12" spans="1:8" s="11" customFormat="1" ht="30" customHeight="1" thickBot="1">
      <c r="A12" s="147" t="s">
        <v>89</v>
      </c>
      <c r="B12" s="147"/>
      <c r="C12" s="147"/>
      <c r="D12" s="147"/>
      <c r="E12" s="148"/>
      <c r="F12" s="148"/>
      <c r="G12" s="148"/>
      <c r="H12" s="148"/>
    </row>
    <row r="13" spans="1:10" s="16" customFormat="1" ht="139.5" customHeight="1" thickBot="1">
      <c r="A13" s="13" t="s">
        <v>4</v>
      </c>
      <c r="B13" s="14" t="s">
        <v>5</v>
      </c>
      <c r="C13" s="15" t="s">
        <v>6</v>
      </c>
      <c r="D13" s="84" t="s">
        <v>37</v>
      </c>
      <c r="E13" s="84" t="s">
        <v>6</v>
      </c>
      <c r="F13" s="85" t="s">
        <v>7</v>
      </c>
      <c r="G13" s="84" t="s">
        <v>6</v>
      </c>
      <c r="H13" s="85" t="s">
        <v>7</v>
      </c>
      <c r="J13" s="51"/>
    </row>
    <row r="14" spans="1:10" s="19" customFormat="1" ht="12.75">
      <c r="A14" s="17">
        <v>1</v>
      </c>
      <c r="B14" s="18">
        <v>2</v>
      </c>
      <c r="C14" s="18">
        <v>3</v>
      </c>
      <c r="D14" s="86"/>
      <c r="E14" s="87">
        <v>3</v>
      </c>
      <c r="F14" s="88">
        <v>4</v>
      </c>
      <c r="G14" s="89">
        <v>3</v>
      </c>
      <c r="H14" s="90">
        <v>4</v>
      </c>
      <c r="J14" s="52"/>
    </row>
    <row r="15" spans="1:10" s="19" customFormat="1" ht="49.5" customHeight="1">
      <c r="A15" s="149" t="s">
        <v>8</v>
      </c>
      <c r="B15" s="150"/>
      <c r="C15" s="150"/>
      <c r="D15" s="150"/>
      <c r="E15" s="150"/>
      <c r="F15" s="150"/>
      <c r="G15" s="151"/>
      <c r="H15" s="152"/>
      <c r="J15" s="52"/>
    </row>
    <row r="16" spans="1:10" s="16" customFormat="1" ht="15">
      <c r="A16" s="20" t="s">
        <v>119</v>
      </c>
      <c r="B16" s="21"/>
      <c r="C16" s="22">
        <f>F16*12</f>
        <v>0</v>
      </c>
      <c r="D16" s="91">
        <f>G16*I16</f>
        <v>116465.4</v>
      </c>
      <c r="E16" s="92">
        <f>H16*12</f>
        <v>32.04</v>
      </c>
      <c r="F16" s="93"/>
      <c r="G16" s="92">
        <f>H16*12</f>
        <v>32.04</v>
      </c>
      <c r="H16" s="93">
        <f>H21+H23</f>
        <v>2.67</v>
      </c>
      <c r="I16" s="16">
        <v>3635</v>
      </c>
      <c r="J16" s="51">
        <v>2.24</v>
      </c>
    </row>
    <row r="17" spans="1:10" s="16" customFormat="1" ht="31.5" customHeight="1">
      <c r="A17" s="34" t="s">
        <v>91</v>
      </c>
      <c r="B17" s="35" t="s">
        <v>92</v>
      </c>
      <c r="C17" s="22"/>
      <c r="D17" s="91"/>
      <c r="E17" s="92"/>
      <c r="F17" s="93"/>
      <c r="G17" s="92"/>
      <c r="H17" s="93"/>
      <c r="J17" s="51"/>
    </row>
    <row r="18" spans="1:10" s="16" customFormat="1" ht="15">
      <c r="A18" s="34" t="s">
        <v>93</v>
      </c>
      <c r="B18" s="35" t="s">
        <v>92</v>
      </c>
      <c r="C18" s="22"/>
      <c r="D18" s="91"/>
      <c r="E18" s="92"/>
      <c r="F18" s="93"/>
      <c r="G18" s="92"/>
      <c r="H18" s="93"/>
      <c r="J18" s="51"/>
    </row>
    <row r="19" spans="1:10" s="16" customFormat="1" ht="15">
      <c r="A19" s="34" t="s">
        <v>94</v>
      </c>
      <c r="B19" s="35" t="s">
        <v>95</v>
      </c>
      <c r="C19" s="22"/>
      <c r="D19" s="91"/>
      <c r="E19" s="92"/>
      <c r="F19" s="93"/>
      <c r="G19" s="92"/>
      <c r="H19" s="93"/>
      <c r="J19" s="51"/>
    </row>
    <row r="20" spans="1:10" s="16" customFormat="1" ht="15">
      <c r="A20" s="34" t="s">
        <v>96</v>
      </c>
      <c r="B20" s="35" t="s">
        <v>92</v>
      </c>
      <c r="C20" s="22"/>
      <c r="D20" s="91"/>
      <c r="E20" s="92"/>
      <c r="F20" s="93"/>
      <c r="G20" s="92"/>
      <c r="H20" s="93"/>
      <c r="J20" s="51"/>
    </row>
    <row r="21" spans="1:10" s="16" customFormat="1" ht="15">
      <c r="A21" s="78" t="s">
        <v>117</v>
      </c>
      <c r="B21" s="79"/>
      <c r="C21" s="76"/>
      <c r="D21" s="94"/>
      <c r="E21" s="95"/>
      <c r="F21" s="96"/>
      <c r="G21" s="95"/>
      <c r="H21" s="93">
        <v>2.56</v>
      </c>
      <c r="J21" s="51"/>
    </row>
    <row r="22" spans="1:10" s="16" customFormat="1" ht="15">
      <c r="A22" s="80" t="s">
        <v>115</v>
      </c>
      <c r="B22" s="79" t="s">
        <v>92</v>
      </c>
      <c r="C22" s="76"/>
      <c r="D22" s="94"/>
      <c r="E22" s="95"/>
      <c r="F22" s="96"/>
      <c r="G22" s="95"/>
      <c r="H22" s="93"/>
      <c r="J22" s="51"/>
    </row>
    <row r="23" spans="1:10" s="16" customFormat="1" ht="15">
      <c r="A23" s="78" t="s">
        <v>117</v>
      </c>
      <c r="B23" s="79"/>
      <c r="C23" s="76"/>
      <c r="D23" s="94"/>
      <c r="E23" s="95"/>
      <c r="F23" s="96"/>
      <c r="G23" s="95"/>
      <c r="H23" s="93">
        <v>0.11</v>
      </c>
      <c r="J23" s="51"/>
    </row>
    <row r="24" spans="1:10" s="16" customFormat="1" ht="30">
      <c r="A24" s="20" t="s">
        <v>10</v>
      </c>
      <c r="B24" s="23"/>
      <c r="C24" s="22">
        <f>F24*12</f>
        <v>0</v>
      </c>
      <c r="D24" s="91">
        <f>G24*I24</f>
        <v>119518.8</v>
      </c>
      <c r="E24" s="92">
        <f>H24*12</f>
        <v>32.88</v>
      </c>
      <c r="F24" s="93"/>
      <c r="G24" s="92">
        <f>H24*12</f>
        <v>32.88</v>
      </c>
      <c r="H24" s="93">
        <v>2.74</v>
      </c>
      <c r="I24" s="16">
        <v>3635</v>
      </c>
      <c r="J24" s="51">
        <v>2.4</v>
      </c>
    </row>
    <row r="25" spans="1:10" s="16" customFormat="1" ht="15">
      <c r="A25" s="34" t="s">
        <v>84</v>
      </c>
      <c r="B25" s="35" t="s">
        <v>11</v>
      </c>
      <c r="C25" s="22"/>
      <c r="D25" s="91"/>
      <c r="E25" s="92"/>
      <c r="F25" s="93"/>
      <c r="G25" s="92"/>
      <c r="H25" s="93"/>
      <c r="J25" s="51"/>
    </row>
    <row r="26" spans="1:10" s="16" customFormat="1" ht="15">
      <c r="A26" s="34" t="s">
        <v>85</v>
      </c>
      <c r="B26" s="35" t="s">
        <v>11</v>
      </c>
      <c r="C26" s="22"/>
      <c r="D26" s="91"/>
      <c r="E26" s="92"/>
      <c r="F26" s="93"/>
      <c r="G26" s="92"/>
      <c r="H26" s="93"/>
      <c r="J26" s="51"/>
    </row>
    <row r="27" spans="1:10" s="16" customFormat="1" ht="15">
      <c r="A27" s="34" t="s">
        <v>109</v>
      </c>
      <c r="B27" s="35" t="s">
        <v>110</v>
      </c>
      <c r="C27" s="22"/>
      <c r="D27" s="91"/>
      <c r="E27" s="92"/>
      <c r="F27" s="93"/>
      <c r="G27" s="92"/>
      <c r="H27" s="93"/>
      <c r="J27" s="51"/>
    </row>
    <row r="28" spans="1:10" s="16" customFormat="1" ht="15">
      <c r="A28" s="34" t="s">
        <v>86</v>
      </c>
      <c r="B28" s="35" t="s">
        <v>11</v>
      </c>
      <c r="C28" s="22"/>
      <c r="D28" s="91"/>
      <c r="E28" s="92"/>
      <c r="F28" s="93"/>
      <c r="G28" s="92"/>
      <c r="H28" s="93"/>
      <c r="J28" s="51"/>
    </row>
    <row r="29" spans="1:10" s="16" customFormat="1" ht="25.5">
      <c r="A29" s="34" t="s">
        <v>87</v>
      </c>
      <c r="B29" s="35" t="s">
        <v>12</v>
      </c>
      <c r="C29" s="22"/>
      <c r="D29" s="91"/>
      <c r="E29" s="92"/>
      <c r="F29" s="93"/>
      <c r="G29" s="92"/>
      <c r="H29" s="93"/>
      <c r="J29" s="51"/>
    </row>
    <row r="30" spans="1:10" s="16" customFormat="1" ht="15">
      <c r="A30" s="34" t="s">
        <v>97</v>
      </c>
      <c r="B30" s="35" t="s">
        <v>11</v>
      </c>
      <c r="C30" s="22"/>
      <c r="D30" s="91"/>
      <c r="E30" s="92"/>
      <c r="F30" s="93"/>
      <c r="G30" s="92"/>
      <c r="H30" s="93"/>
      <c r="J30" s="51"/>
    </row>
    <row r="31" spans="1:10" s="16" customFormat="1" ht="15">
      <c r="A31" s="34" t="s">
        <v>98</v>
      </c>
      <c r="B31" s="35" t="s">
        <v>11</v>
      </c>
      <c r="C31" s="22"/>
      <c r="D31" s="91"/>
      <c r="E31" s="92"/>
      <c r="F31" s="93"/>
      <c r="G31" s="92"/>
      <c r="H31" s="93"/>
      <c r="J31" s="51"/>
    </row>
    <row r="32" spans="1:10" s="16" customFormat="1" ht="25.5">
      <c r="A32" s="34" t="s">
        <v>99</v>
      </c>
      <c r="B32" s="35" t="s">
        <v>88</v>
      </c>
      <c r="C32" s="22"/>
      <c r="D32" s="91"/>
      <c r="E32" s="92"/>
      <c r="F32" s="93"/>
      <c r="G32" s="92"/>
      <c r="H32" s="93"/>
      <c r="J32" s="51"/>
    </row>
    <row r="33" spans="1:10" s="25" customFormat="1" ht="15">
      <c r="A33" s="24" t="s">
        <v>13</v>
      </c>
      <c r="B33" s="21" t="s">
        <v>14</v>
      </c>
      <c r="C33" s="22">
        <f>F33*12</f>
        <v>0</v>
      </c>
      <c r="D33" s="91">
        <f aca="true" t="shared" si="0" ref="D33:D41">G33*I33</f>
        <v>29661.6</v>
      </c>
      <c r="E33" s="92">
        <f>H33*12</f>
        <v>8.16</v>
      </c>
      <c r="F33" s="97"/>
      <c r="G33" s="92">
        <f aca="true" t="shared" si="1" ref="G33:G41">H33*12</f>
        <v>8.16</v>
      </c>
      <c r="H33" s="93">
        <v>0.68</v>
      </c>
      <c r="I33" s="16">
        <v>3635</v>
      </c>
      <c r="J33" s="51">
        <v>0.6</v>
      </c>
    </row>
    <row r="34" spans="1:10" s="16" customFormat="1" ht="15">
      <c r="A34" s="24" t="s">
        <v>15</v>
      </c>
      <c r="B34" s="21" t="s">
        <v>16</v>
      </c>
      <c r="C34" s="22">
        <f>F34*12</f>
        <v>0</v>
      </c>
      <c r="D34" s="91">
        <f t="shared" si="0"/>
        <v>96836.4</v>
      </c>
      <c r="E34" s="92">
        <f>H34*12</f>
        <v>26.64</v>
      </c>
      <c r="F34" s="97"/>
      <c r="G34" s="92">
        <f t="shared" si="1"/>
        <v>26.64</v>
      </c>
      <c r="H34" s="93">
        <v>2.22</v>
      </c>
      <c r="I34" s="16">
        <v>3635</v>
      </c>
      <c r="J34" s="51">
        <v>1.94</v>
      </c>
    </row>
    <row r="35" spans="1:10" s="19" customFormat="1" ht="30">
      <c r="A35" s="24" t="s">
        <v>55</v>
      </c>
      <c r="B35" s="21" t="s">
        <v>9</v>
      </c>
      <c r="C35" s="9"/>
      <c r="D35" s="91">
        <v>1848.15</v>
      </c>
      <c r="E35" s="98"/>
      <c r="F35" s="97"/>
      <c r="G35" s="92">
        <f>D35/I35</f>
        <v>0.51</v>
      </c>
      <c r="H35" s="93">
        <f>G35/12</f>
        <v>0.04</v>
      </c>
      <c r="I35" s="16">
        <v>3635</v>
      </c>
      <c r="J35" s="51">
        <v>0.03</v>
      </c>
    </row>
    <row r="36" spans="1:10" s="19" customFormat="1" ht="33" customHeight="1">
      <c r="A36" s="24" t="s">
        <v>77</v>
      </c>
      <c r="B36" s="21" t="s">
        <v>9</v>
      </c>
      <c r="C36" s="9"/>
      <c r="D36" s="91">
        <v>3696.3</v>
      </c>
      <c r="E36" s="98"/>
      <c r="F36" s="97"/>
      <c r="G36" s="92">
        <f>D36/I36</f>
        <v>1.02</v>
      </c>
      <c r="H36" s="93">
        <f>G36/12</f>
        <v>0.09</v>
      </c>
      <c r="I36" s="16">
        <v>3635</v>
      </c>
      <c r="J36" s="51">
        <v>0.07</v>
      </c>
    </row>
    <row r="37" spans="1:10" s="19" customFormat="1" ht="21" customHeight="1">
      <c r="A37" s="24" t="s">
        <v>56</v>
      </c>
      <c r="B37" s="21" t="s">
        <v>9</v>
      </c>
      <c r="C37" s="9"/>
      <c r="D37" s="91">
        <v>11670.68</v>
      </c>
      <c r="E37" s="98"/>
      <c r="F37" s="97"/>
      <c r="G37" s="92">
        <f>D37/I37</f>
        <v>3.21</v>
      </c>
      <c r="H37" s="93">
        <f>G37/12</f>
        <v>0.27</v>
      </c>
      <c r="I37" s="16">
        <v>3635</v>
      </c>
      <c r="J37" s="51">
        <v>0.24</v>
      </c>
    </row>
    <row r="38" spans="1:10" s="19" customFormat="1" ht="30" hidden="1">
      <c r="A38" s="24" t="s">
        <v>57</v>
      </c>
      <c r="B38" s="21" t="s">
        <v>12</v>
      </c>
      <c r="C38" s="9"/>
      <c r="D38" s="91">
        <f t="shared" si="0"/>
        <v>0</v>
      </c>
      <c r="E38" s="98"/>
      <c r="F38" s="97"/>
      <c r="G38" s="92">
        <f t="shared" si="1"/>
        <v>0</v>
      </c>
      <c r="H38" s="93">
        <v>0</v>
      </c>
      <c r="I38" s="16">
        <v>3635</v>
      </c>
      <c r="J38" s="51">
        <v>0</v>
      </c>
    </row>
    <row r="39" spans="1:10" s="19" customFormat="1" ht="30" hidden="1">
      <c r="A39" s="24" t="s">
        <v>58</v>
      </c>
      <c r="B39" s="21" t="s">
        <v>12</v>
      </c>
      <c r="C39" s="9"/>
      <c r="D39" s="91">
        <f t="shared" si="0"/>
        <v>0</v>
      </c>
      <c r="E39" s="98"/>
      <c r="F39" s="97"/>
      <c r="G39" s="92">
        <f t="shared" si="1"/>
        <v>0</v>
      </c>
      <c r="H39" s="93">
        <v>0</v>
      </c>
      <c r="I39" s="16">
        <v>3635</v>
      </c>
      <c r="J39" s="51">
        <v>0</v>
      </c>
    </row>
    <row r="40" spans="1:10" s="19" customFormat="1" ht="30" hidden="1">
      <c r="A40" s="24" t="s">
        <v>59</v>
      </c>
      <c r="B40" s="21" t="s">
        <v>12</v>
      </c>
      <c r="C40" s="9"/>
      <c r="D40" s="91">
        <f t="shared" si="0"/>
        <v>0</v>
      </c>
      <c r="E40" s="98"/>
      <c r="F40" s="97"/>
      <c r="G40" s="92">
        <f t="shared" si="1"/>
        <v>0</v>
      </c>
      <c r="H40" s="93">
        <v>0</v>
      </c>
      <c r="I40" s="16">
        <v>3635</v>
      </c>
      <c r="J40" s="51">
        <v>0</v>
      </c>
    </row>
    <row r="41" spans="1:10" s="19" customFormat="1" ht="30">
      <c r="A41" s="24" t="s">
        <v>23</v>
      </c>
      <c r="B41" s="21"/>
      <c r="C41" s="9">
        <f>F41*12</f>
        <v>0</v>
      </c>
      <c r="D41" s="91">
        <f t="shared" si="0"/>
        <v>8287.8</v>
      </c>
      <c r="E41" s="98">
        <f>H41*12</f>
        <v>2.28</v>
      </c>
      <c r="F41" s="97"/>
      <c r="G41" s="92">
        <f t="shared" si="1"/>
        <v>2.28</v>
      </c>
      <c r="H41" s="93">
        <v>0.19</v>
      </c>
      <c r="I41" s="16">
        <v>3635</v>
      </c>
      <c r="J41" s="51">
        <v>0.14</v>
      </c>
    </row>
    <row r="42" spans="1:10" s="16" customFormat="1" ht="15">
      <c r="A42" s="24" t="s">
        <v>25</v>
      </c>
      <c r="B42" s="21" t="s">
        <v>26</v>
      </c>
      <c r="C42" s="9">
        <f>F42*12</f>
        <v>0</v>
      </c>
      <c r="D42" s="91">
        <f>G42*I42</f>
        <v>1744.8</v>
      </c>
      <c r="E42" s="98">
        <f>H42*12</f>
        <v>0.48</v>
      </c>
      <c r="F42" s="97"/>
      <c r="G42" s="92">
        <f>12*H42</f>
        <v>0.48</v>
      </c>
      <c r="H42" s="93">
        <v>0.04</v>
      </c>
      <c r="I42" s="16">
        <v>3635</v>
      </c>
      <c r="J42" s="51">
        <v>0.03</v>
      </c>
    </row>
    <row r="43" spans="1:10" s="16" customFormat="1" ht="15">
      <c r="A43" s="24" t="s">
        <v>27</v>
      </c>
      <c r="B43" s="26" t="s">
        <v>28</v>
      </c>
      <c r="C43" s="27">
        <f>F43*12</f>
        <v>0</v>
      </c>
      <c r="D43" s="91">
        <f>G43*I43</f>
        <v>1308.6</v>
      </c>
      <c r="E43" s="99">
        <f>H43*12</f>
        <v>0.36</v>
      </c>
      <c r="F43" s="100"/>
      <c r="G43" s="92">
        <f>12*H43</f>
        <v>0.36</v>
      </c>
      <c r="H43" s="93">
        <v>0.03</v>
      </c>
      <c r="I43" s="16">
        <v>3635</v>
      </c>
      <c r="J43" s="51">
        <v>0.02</v>
      </c>
    </row>
    <row r="44" spans="1:10" s="25" customFormat="1" ht="30">
      <c r="A44" s="24" t="s">
        <v>24</v>
      </c>
      <c r="B44" s="21" t="s">
        <v>100</v>
      </c>
      <c r="C44" s="9">
        <f>F44*12</f>
        <v>0</v>
      </c>
      <c r="D44" s="91">
        <f>G44*I44</f>
        <v>1744.8</v>
      </c>
      <c r="E44" s="98">
        <f>H44*12</f>
        <v>0.48</v>
      </c>
      <c r="F44" s="97"/>
      <c r="G44" s="92">
        <f>12*H44</f>
        <v>0.48</v>
      </c>
      <c r="H44" s="93">
        <v>0.04</v>
      </c>
      <c r="I44" s="16">
        <v>3635</v>
      </c>
      <c r="J44" s="51">
        <v>0.03</v>
      </c>
    </row>
    <row r="45" spans="1:10" s="25" customFormat="1" ht="15">
      <c r="A45" s="24" t="s">
        <v>38</v>
      </c>
      <c r="B45" s="21"/>
      <c r="C45" s="22"/>
      <c r="D45" s="92">
        <f>D47+D48+D49+D50+D51+D52+D53+D54+D55+D56+D57</f>
        <v>16604.61</v>
      </c>
      <c r="E45" s="92"/>
      <c r="F45" s="97"/>
      <c r="G45" s="92">
        <f>D45/I45</f>
        <v>4.57</v>
      </c>
      <c r="H45" s="93">
        <f>G45/12</f>
        <v>0.38</v>
      </c>
      <c r="I45" s="16">
        <v>3635</v>
      </c>
      <c r="J45" s="51">
        <v>0.46</v>
      </c>
    </row>
    <row r="46" spans="1:10" s="19" customFormat="1" ht="15" hidden="1">
      <c r="A46" s="7"/>
      <c r="B46" s="28"/>
      <c r="C46" s="2"/>
      <c r="D46" s="101"/>
      <c r="E46" s="102"/>
      <c r="F46" s="103"/>
      <c r="G46" s="102"/>
      <c r="H46" s="103"/>
      <c r="I46" s="16"/>
      <c r="J46" s="51"/>
    </row>
    <row r="47" spans="1:10" s="19" customFormat="1" ht="15">
      <c r="A47" s="7" t="s">
        <v>50</v>
      </c>
      <c r="B47" s="28" t="s">
        <v>17</v>
      </c>
      <c r="C47" s="2"/>
      <c r="D47" s="101">
        <v>196.5</v>
      </c>
      <c r="E47" s="102"/>
      <c r="F47" s="103"/>
      <c r="G47" s="102"/>
      <c r="H47" s="103"/>
      <c r="I47" s="16">
        <v>3635</v>
      </c>
      <c r="J47" s="51">
        <v>0.01</v>
      </c>
    </row>
    <row r="48" spans="1:10" s="19" customFormat="1" ht="15">
      <c r="A48" s="7" t="s">
        <v>18</v>
      </c>
      <c r="B48" s="28" t="s">
        <v>22</v>
      </c>
      <c r="C48" s="2">
        <f>F48*12</f>
        <v>0</v>
      </c>
      <c r="D48" s="101">
        <v>415.82</v>
      </c>
      <c r="E48" s="102">
        <f>H48*12</f>
        <v>0</v>
      </c>
      <c r="F48" s="103"/>
      <c r="G48" s="102"/>
      <c r="H48" s="103"/>
      <c r="I48" s="16">
        <v>3635</v>
      </c>
      <c r="J48" s="51">
        <v>0.01</v>
      </c>
    </row>
    <row r="49" spans="1:10" s="19" customFormat="1" ht="15">
      <c r="A49" s="136" t="s">
        <v>118</v>
      </c>
      <c r="B49" s="137" t="s">
        <v>17</v>
      </c>
      <c r="C49" s="2"/>
      <c r="D49" s="101">
        <v>740.94</v>
      </c>
      <c r="E49" s="102"/>
      <c r="F49" s="103"/>
      <c r="G49" s="102"/>
      <c r="H49" s="103"/>
      <c r="I49" s="16"/>
      <c r="J49" s="51"/>
    </row>
    <row r="50" spans="1:10" s="19" customFormat="1" ht="15">
      <c r="A50" s="7" t="s">
        <v>116</v>
      </c>
      <c r="B50" s="28" t="s">
        <v>17</v>
      </c>
      <c r="C50" s="2">
        <f>F50*12</f>
        <v>0</v>
      </c>
      <c r="D50" s="101">
        <v>2254.6</v>
      </c>
      <c r="E50" s="102">
        <f>H50*12</f>
        <v>0</v>
      </c>
      <c r="F50" s="103"/>
      <c r="G50" s="102"/>
      <c r="H50" s="103"/>
      <c r="I50" s="16">
        <v>3635</v>
      </c>
      <c r="J50" s="51">
        <v>0.09</v>
      </c>
    </row>
    <row r="51" spans="1:10" s="19" customFormat="1" ht="15">
      <c r="A51" s="7" t="s">
        <v>67</v>
      </c>
      <c r="B51" s="28" t="s">
        <v>17</v>
      </c>
      <c r="C51" s="2">
        <f>F51*12</f>
        <v>0</v>
      </c>
      <c r="D51" s="101">
        <v>792.41</v>
      </c>
      <c r="E51" s="102">
        <f>H51*12</f>
        <v>0</v>
      </c>
      <c r="F51" s="103"/>
      <c r="G51" s="102"/>
      <c r="H51" s="103"/>
      <c r="I51" s="16">
        <v>3635</v>
      </c>
      <c r="J51" s="51">
        <v>0.01</v>
      </c>
    </row>
    <row r="52" spans="1:10" s="19" customFormat="1" ht="15">
      <c r="A52" s="7" t="s">
        <v>19</v>
      </c>
      <c r="B52" s="28" t="s">
        <v>17</v>
      </c>
      <c r="C52" s="2">
        <f>F52*12</f>
        <v>0</v>
      </c>
      <c r="D52" s="101">
        <v>3532.78</v>
      </c>
      <c r="E52" s="102">
        <f>H52*12</f>
        <v>0</v>
      </c>
      <c r="F52" s="103"/>
      <c r="G52" s="102"/>
      <c r="H52" s="103"/>
      <c r="I52" s="16">
        <v>3635</v>
      </c>
      <c r="J52" s="51">
        <v>0.07</v>
      </c>
    </row>
    <row r="53" spans="1:10" s="19" customFormat="1" ht="15">
      <c r="A53" s="7" t="s">
        <v>20</v>
      </c>
      <c r="B53" s="28" t="s">
        <v>17</v>
      </c>
      <c r="C53" s="2">
        <f>F53*12</f>
        <v>0</v>
      </c>
      <c r="D53" s="101">
        <v>831.63</v>
      </c>
      <c r="E53" s="102">
        <f>H53*12</f>
        <v>0</v>
      </c>
      <c r="F53" s="103"/>
      <c r="G53" s="102"/>
      <c r="H53" s="103"/>
      <c r="I53" s="16">
        <v>3635</v>
      </c>
      <c r="J53" s="51">
        <v>0.02</v>
      </c>
    </row>
    <row r="54" spans="1:10" s="19" customFormat="1" ht="15">
      <c r="A54" s="7" t="s">
        <v>62</v>
      </c>
      <c r="B54" s="28" t="s">
        <v>17</v>
      </c>
      <c r="C54" s="2"/>
      <c r="D54" s="101">
        <v>396.19</v>
      </c>
      <c r="E54" s="102"/>
      <c r="F54" s="103"/>
      <c r="G54" s="102"/>
      <c r="H54" s="103"/>
      <c r="I54" s="16">
        <v>3635</v>
      </c>
      <c r="J54" s="51">
        <v>0.01</v>
      </c>
    </row>
    <row r="55" spans="1:10" s="19" customFormat="1" ht="15">
      <c r="A55" s="7" t="s">
        <v>63</v>
      </c>
      <c r="B55" s="28" t="s">
        <v>22</v>
      </c>
      <c r="C55" s="2"/>
      <c r="D55" s="101">
        <v>1584.82</v>
      </c>
      <c r="E55" s="102"/>
      <c r="F55" s="103"/>
      <c r="G55" s="102"/>
      <c r="H55" s="103"/>
      <c r="I55" s="16">
        <v>3635</v>
      </c>
      <c r="J55" s="51">
        <v>0.03</v>
      </c>
    </row>
    <row r="56" spans="1:10" s="19" customFormat="1" ht="25.5">
      <c r="A56" s="7" t="s">
        <v>21</v>
      </c>
      <c r="B56" s="28" t="s">
        <v>17</v>
      </c>
      <c r="C56" s="2">
        <f>F56*12</f>
        <v>0</v>
      </c>
      <c r="D56" s="101">
        <v>3068.87</v>
      </c>
      <c r="E56" s="102">
        <f>H56*12</f>
        <v>0</v>
      </c>
      <c r="F56" s="103"/>
      <c r="G56" s="102"/>
      <c r="H56" s="103"/>
      <c r="I56" s="16">
        <v>3635</v>
      </c>
      <c r="J56" s="51">
        <v>0.06</v>
      </c>
    </row>
    <row r="57" spans="1:10" s="19" customFormat="1" ht="15">
      <c r="A57" s="7" t="s">
        <v>111</v>
      </c>
      <c r="B57" s="28" t="s">
        <v>17</v>
      </c>
      <c r="C57" s="2"/>
      <c r="D57" s="101">
        <v>2790.05</v>
      </c>
      <c r="E57" s="102"/>
      <c r="F57" s="103"/>
      <c r="G57" s="102"/>
      <c r="H57" s="103"/>
      <c r="I57" s="16">
        <v>3635</v>
      </c>
      <c r="J57" s="51">
        <v>0.01</v>
      </c>
    </row>
    <row r="58" spans="1:10" s="19" customFormat="1" ht="15" hidden="1">
      <c r="A58" s="7"/>
      <c r="B58" s="28"/>
      <c r="C58" s="8"/>
      <c r="D58" s="101"/>
      <c r="E58" s="104"/>
      <c r="F58" s="103"/>
      <c r="G58" s="102"/>
      <c r="H58" s="103"/>
      <c r="I58" s="16">
        <v>3635</v>
      </c>
      <c r="J58" s="51"/>
    </row>
    <row r="59" spans="1:10" s="19" customFormat="1" ht="15" hidden="1">
      <c r="A59" s="7"/>
      <c r="B59" s="28"/>
      <c r="C59" s="2"/>
      <c r="D59" s="101"/>
      <c r="E59" s="102"/>
      <c r="F59" s="103"/>
      <c r="G59" s="102"/>
      <c r="H59" s="103"/>
      <c r="I59" s="16">
        <v>3635</v>
      </c>
      <c r="J59" s="51"/>
    </row>
    <row r="60" spans="1:10" s="25" customFormat="1" ht="30" hidden="1">
      <c r="A60" s="24" t="s">
        <v>46</v>
      </c>
      <c r="B60" s="21"/>
      <c r="C60" s="22"/>
      <c r="D60" s="92">
        <f>SUM(D61:D71)</f>
        <v>0</v>
      </c>
      <c r="E60" s="92"/>
      <c r="F60" s="97"/>
      <c r="G60" s="92">
        <f>D60/I60</f>
        <v>0</v>
      </c>
      <c r="H60" s="93">
        <f>G60/12</f>
        <v>0</v>
      </c>
      <c r="I60" s="16">
        <v>3635</v>
      </c>
      <c r="J60" s="51">
        <v>0.04</v>
      </c>
    </row>
    <row r="61" spans="1:10" s="19" customFormat="1" ht="15" hidden="1">
      <c r="A61" s="7" t="s">
        <v>39</v>
      </c>
      <c r="B61" s="28" t="s">
        <v>68</v>
      </c>
      <c r="C61" s="2"/>
      <c r="D61" s="101">
        <f aca="true" t="shared" si="2" ref="D61:D71">G61*I61</f>
        <v>0</v>
      </c>
      <c r="E61" s="102"/>
      <c r="F61" s="103"/>
      <c r="G61" s="102">
        <f aca="true" t="shared" si="3" ref="G61:G71">H61*12</f>
        <v>0</v>
      </c>
      <c r="H61" s="103">
        <v>0</v>
      </c>
      <c r="I61" s="16">
        <v>3635</v>
      </c>
      <c r="J61" s="51">
        <v>0</v>
      </c>
    </row>
    <row r="62" spans="1:10" s="19" customFormat="1" ht="25.5" hidden="1">
      <c r="A62" s="7" t="s">
        <v>40</v>
      </c>
      <c r="B62" s="28" t="s">
        <v>51</v>
      </c>
      <c r="C62" s="2"/>
      <c r="D62" s="101">
        <f t="shared" si="2"/>
        <v>0</v>
      </c>
      <c r="E62" s="102"/>
      <c r="F62" s="103"/>
      <c r="G62" s="102">
        <f t="shared" si="3"/>
        <v>0</v>
      </c>
      <c r="H62" s="103">
        <v>0</v>
      </c>
      <c r="I62" s="16">
        <v>3635</v>
      </c>
      <c r="J62" s="51">
        <v>0</v>
      </c>
    </row>
    <row r="63" spans="1:10" s="19" customFormat="1" ht="15" hidden="1">
      <c r="A63" s="7" t="s">
        <v>73</v>
      </c>
      <c r="B63" s="28" t="s">
        <v>72</v>
      </c>
      <c r="C63" s="2"/>
      <c r="D63" s="101">
        <f t="shared" si="2"/>
        <v>0</v>
      </c>
      <c r="E63" s="102"/>
      <c r="F63" s="103"/>
      <c r="G63" s="102">
        <f t="shared" si="3"/>
        <v>0</v>
      </c>
      <c r="H63" s="103">
        <v>0</v>
      </c>
      <c r="I63" s="16">
        <v>3635</v>
      </c>
      <c r="J63" s="51">
        <v>0</v>
      </c>
    </row>
    <row r="64" spans="1:10" s="19" customFormat="1" ht="25.5" hidden="1">
      <c r="A64" s="7" t="s">
        <v>69</v>
      </c>
      <c r="B64" s="28" t="s">
        <v>70</v>
      </c>
      <c r="C64" s="2"/>
      <c r="D64" s="101">
        <f t="shared" si="2"/>
        <v>0</v>
      </c>
      <c r="E64" s="102"/>
      <c r="F64" s="103"/>
      <c r="G64" s="102">
        <f t="shared" si="3"/>
        <v>0</v>
      </c>
      <c r="H64" s="103">
        <v>0</v>
      </c>
      <c r="I64" s="16">
        <v>3635</v>
      </c>
      <c r="J64" s="51">
        <v>0</v>
      </c>
    </row>
    <row r="65" spans="1:10" s="19" customFormat="1" ht="15" hidden="1">
      <c r="A65" s="7" t="s">
        <v>41</v>
      </c>
      <c r="B65" s="28" t="s">
        <v>71</v>
      </c>
      <c r="C65" s="2"/>
      <c r="D65" s="101">
        <f t="shared" si="2"/>
        <v>0</v>
      </c>
      <c r="E65" s="102"/>
      <c r="F65" s="103"/>
      <c r="G65" s="102">
        <f t="shared" si="3"/>
        <v>0</v>
      </c>
      <c r="H65" s="103">
        <v>0</v>
      </c>
      <c r="I65" s="16">
        <v>3635</v>
      </c>
      <c r="J65" s="51">
        <v>0</v>
      </c>
    </row>
    <row r="66" spans="1:10" s="19" customFormat="1" ht="15" hidden="1">
      <c r="A66" s="7" t="s">
        <v>53</v>
      </c>
      <c r="B66" s="28" t="s">
        <v>72</v>
      </c>
      <c r="C66" s="2"/>
      <c r="D66" s="101">
        <f t="shared" si="2"/>
        <v>0</v>
      </c>
      <c r="E66" s="102"/>
      <c r="F66" s="103"/>
      <c r="G66" s="102">
        <f t="shared" si="3"/>
        <v>0</v>
      </c>
      <c r="H66" s="103">
        <v>0</v>
      </c>
      <c r="I66" s="16">
        <v>3635</v>
      </c>
      <c r="J66" s="51">
        <v>0</v>
      </c>
    </row>
    <row r="67" spans="1:10" s="19" customFormat="1" ht="15" hidden="1">
      <c r="A67" s="7" t="s">
        <v>54</v>
      </c>
      <c r="B67" s="28" t="s">
        <v>17</v>
      </c>
      <c r="C67" s="2"/>
      <c r="D67" s="101">
        <f t="shared" si="2"/>
        <v>0</v>
      </c>
      <c r="E67" s="102"/>
      <c r="F67" s="103"/>
      <c r="G67" s="102">
        <f t="shared" si="3"/>
        <v>0</v>
      </c>
      <c r="H67" s="103">
        <v>0</v>
      </c>
      <c r="I67" s="16">
        <v>3635</v>
      </c>
      <c r="J67" s="51">
        <v>0</v>
      </c>
    </row>
    <row r="68" spans="1:10" s="19" customFormat="1" ht="25.5" hidden="1">
      <c r="A68" s="7" t="s">
        <v>52</v>
      </c>
      <c r="B68" s="28" t="s">
        <v>17</v>
      </c>
      <c r="C68" s="2"/>
      <c r="D68" s="101">
        <f t="shared" si="2"/>
        <v>0</v>
      </c>
      <c r="E68" s="102"/>
      <c r="F68" s="103"/>
      <c r="G68" s="102">
        <f t="shared" si="3"/>
        <v>0</v>
      </c>
      <c r="H68" s="103">
        <v>0</v>
      </c>
      <c r="I68" s="16">
        <v>3635</v>
      </c>
      <c r="J68" s="51">
        <v>0</v>
      </c>
    </row>
    <row r="69" spans="1:10" s="19" customFormat="1" ht="18" customHeight="1" hidden="1">
      <c r="A69" s="7" t="s">
        <v>65</v>
      </c>
      <c r="B69" s="28" t="s">
        <v>9</v>
      </c>
      <c r="C69" s="2"/>
      <c r="D69" s="101">
        <f t="shared" si="2"/>
        <v>0</v>
      </c>
      <c r="E69" s="102"/>
      <c r="F69" s="103"/>
      <c r="G69" s="102">
        <f t="shared" si="3"/>
        <v>0</v>
      </c>
      <c r="H69" s="103">
        <v>0</v>
      </c>
      <c r="I69" s="16">
        <v>3635</v>
      </c>
      <c r="J69" s="51">
        <v>0</v>
      </c>
    </row>
    <row r="70" spans="1:10" s="19" customFormat="1" ht="21.75" customHeight="1" hidden="1">
      <c r="A70" s="7" t="s">
        <v>64</v>
      </c>
      <c r="B70" s="28" t="s">
        <v>9</v>
      </c>
      <c r="C70" s="8"/>
      <c r="D70" s="101">
        <f t="shared" si="2"/>
        <v>0</v>
      </c>
      <c r="E70" s="104"/>
      <c r="F70" s="103"/>
      <c r="G70" s="102">
        <f t="shared" si="3"/>
        <v>0</v>
      </c>
      <c r="H70" s="103">
        <v>0</v>
      </c>
      <c r="I70" s="16">
        <v>3635</v>
      </c>
      <c r="J70" s="51">
        <v>0</v>
      </c>
    </row>
    <row r="71" spans="1:10" s="19" customFormat="1" ht="15" customHeight="1" hidden="1">
      <c r="A71" s="7" t="s">
        <v>76</v>
      </c>
      <c r="B71" s="28" t="s">
        <v>17</v>
      </c>
      <c r="C71" s="2"/>
      <c r="D71" s="101">
        <f t="shared" si="2"/>
        <v>0</v>
      </c>
      <c r="E71" s="102"/>
      <c r="F71" s="103"/>
      <c r="G71" s="102">
        <f t="shared" si="3"/>
        <v>0</v>
      </c>
      <c r="H71" s="103">
        <v>0</v>
      </c>
      <c r="I71" s="16">
        <v>3635</v>
      </c>
      <c r="J71" s="51">
        <v>0</v>
      </c>
    </row>
    <row r="72" spans="1:10" s="19" customFormat="1" ht="30" hidden="1">
      <c r="A72" s="24" t="s">
        <v>47</v>
      </c>
      <c r="B72" s="28"/>
      <c r="C72" s="2"/>
      <c r="D72" s="92">
        <v>0</v>
      </c>
      <c r="E72" s="102"/>
      <c r="F72" s="103"/>
      <c r="G72" s="92">
        <f>D72/I72</f>
        <v>0</v>
      </c>
      <c r="H72" s="93">
        <f>G72/12</f>
        <v>0</v>
      </c>
      <c r="I72" s="16">
        <v>3635</v>
      </c>
      <c r="J72" s="51">
        <v>0.05</v>
      </c>
    </row>
    <row r="73" spans="1:10" s="19" customFormat="1" ht="15" hidden="1">
      <c r="A73" s="7"/>
      <c r="B73" s="28"/>
      <c r="C73" s="2"/>
      <c r="D73" s="101"/>
      <c r="E73" s="102"/>
      <c r="F73" s="103"/>
      <c r="G73" s="102"/>
      <c r="H73" s="103"/>
      <c r="I73" s="16"/>
      <c r="J73" s="51"/>
    </row>
    <row r="74" spans="1:10" s="19" customFormat="1" ht="15" hidden="1">
      <c r="A74" s="7" t="s">
        <v>66</v>
      </c>
      <c r="B74" s="28" t="s">
        <v>9</v>
      </c>
      <c r="C74" s="2"/>
      <c r="D74" s="101">
        <f>G74*I74</f>
        <v>0</v>
      </c>
      <c r="E74" s="102"/>
      <c r="F74" s="103"/>
      <c r="G74" s="102">
        <f>H74*12</f>
        <v>0</v>
      </c>
      <c r="H74" s="103">
        <v>0</v>
      </c>
      <c r="I74" s="16">
        <v>3635</v>
      </c>
      <c r="J74" s="51">
        <v>0</v>
      </c>
    </row>
    <row r="75" spans="1:10" s="19" customFormat="1" ht="15">
      <c r="A75" s="24" t="s">
        <v>48</v>
      </c>
      <c r="B75" s="28"/>
      <c r="C75" s="2"/>
      <c r="D75" s="92">
        <f>D76+D77+D78</f>
        <v>7362.76</v>
      </c>
      <c r="E75" s="102"/>
      <c r="F75" s="103"/>
      <c r="G75" s="92">
        <f>D75/I75</f>
        <v>2.03</v>
      </c>
      <c r="H75" s="93">
        <f>G75/12</f>
        <v>0.17</v>
      </c>
      <c r="I75" s="16">
        <v>3635</v>
      </c>
      <c r="J75" s="51">
        <v>0.15</v>
      </c>
    </row>
    <row r="76" spans="1:10" s="19" customFormat="1" ht="15">
      <c r="A76" s="7" t="s">
        <v>42</v>
      </c>
      <c r="B76" s="28" t="s">
        <v>9</v>
      </c>
      <c r="C76" s="2"/>
      <c r="D76" s="101">
        <v>1104.48</v>
      </c>
      <c r="E76" s="102"/>
      <c r="F76" s="103"/>
      <c r="G76" s="102"/>
      <c r="H76" s="103"/>
      <c r="I76" s="16">
        <v>3635</v>
      </c>
      <c r="J76" s="51">
        <v>0.02</v>
      </c>
    </row>
    <row r="77" spans="1:10" s="19" customFormat="1" ht="15">
      <c r="A77" s="7" t="s">
        <v>79</v>
      </c>
      <c r="B77" s="28" t="s">
        <v>17</v>
      </c>
      <c r="C77" s="2"/>
      <c r="D77" s="101">
        <v>5429.97</v>
      </c>
      <c r="E77" s="102"/>
      <c r="F77" s="103"/>
      <c r="G77" s="102"/>
      <c r="H77" s="103"/>
      <c r="I77" s="16">
        <v>3635</v>
      </c>
      <c r="J77" s="51">
        <v>0.11</v>
      </c>
    </row>
    <row r="78" spans="1:10" s="19" customFormat="1" ht="15">
      <c r="A78" s="7" t="s">
        <v>43</v>
      </c>
      <c r="B78" s="28" t="s">
        <v>17</v>
      </c>
      <c r="C78" s="2"/>
      <c r="D78" s="101">
        <v>828.31</v>
      </c>
      <c r="E78" s="102"/>
      <c r="F78" s="103"/>
      <c r="G78" s="102"/>
      <c r="H78" s="103"/>
      <c r="I78" s="16">
        <v>3635</v>
      </c>
      <c r="J78" s="51">
        <v>0.02</v>
      </c>
    </row>
    <row r="79" spans="1:10" s="19" customFormat="1" ht="15">
      <c r="A79" s="24" t="s">
        <v>49</v>
      </c>
      <c r="B79" s="28"/>
      <c r="C79" s="2"/>
      <c r="D79" s="92">
        <f>D80+D81</f>
        <v>993.79</v>
      </c>
      <c r="E79" s="102"/>
      <c r="F79" s="103"/>
      <c r="G79" s="92">
        <f>D79/I79</f>
        <v>0.27</v>
      </c>
      <c r="H79" s="93">
        <f>G79/12</f>
        <v>0.02</v>
      </c>
      <c r="I79" s="16">
        <v>3635</v>
      </c>
      <c r="J79" s="51">
        <v>0.1</v>
      </c>
    </row>
    <row r="80" spans="1:10" s="19" customFormat="1" ht="15">
      <c r="A80" s="7" t="s">
        <v>44</v>
      </c>
      <c r="B80" s="28" t="s">
        <v>17</v>
      </c>
      <c r="C80" s="2"/>
      <c r="D80" s="101">
        <v>993.79</v>
      </c>
      <c r="E80" s="102"/>
      <c r="F80" s="103"/>
      <c r="G80" s="102"/>
      <c r="H80" s="103"/>
      <c r="I80" s="16">
        <v>3635</v>
      </c>
      <c r="J80" s="51">
        <v>0.02</v>
      </c>
    </row>
    <row r="81" spans="1:10" s="19" customFormat="1" ht="15" hidden="1">
      <c r="A81" s="7" t="s">
        <v>45</v>
      </c>
      <c r="B81" s="28" t="s">
        <v>17</v>
      </c>
      <c r="C81" s="2"/>
      <c r="D81" s="101"/>
      <c r="E81" s="102"/>
      <c r="F81" s="103"/>
      <c r="G81" s="102"/>
      <c r="H81" s="103"/>
      <c r="I81" s="16">
        <v>3635</v>
      </c>
      <c r="J81" s="51">
        <v>0.02</v>
      </c>
    </row>
    <row r="82" spans="1:10" s="16" customFormat="1" ht="15">
      <c r="A82" s="24" t="s">
        <v>61</v>
      </c>
      <c r="B82" s="21"/>
      <c r="C82" s="22"/>
      <c r="D82" s="92">
        <v>0</v>
      </c>
      <c r="E82" s="92"/>
      <c r="F82" s="97"/>
      <c r="G82" s="92">
        <f>D82/I82</f>
        <v>0</v>
      </c>
      <c r="H82" s="93">
        <f>G82/12</f>
        <v>0</v>
      </c>
      <c r="I82" s="16">
        <v>3635</v>
      </c>
      <c r="J82" s="51">
        <v>0.21</v>
      </c>
    </row>
    <row r="83" spans="1:10" s="19" customFormat="1" ht="15" hidden="1">
      <c r="A83" s="7"/>
      <c r="B83" s="28"/>
      <c r="C83" s="2"/>
      <c r="D83" s="101"/>
      <c r="E83" s="102"/>
      <c r="F83" s="103"/>
      <c r="G83" s="102"/>
      <c r="H83" s="103"/>
      <c r="I83" s="16"/>
      <c r="J83" s="51"/>
    </row>
    <row r="84" spans="1:10" s="16" customFormat="1" ht="15">
      <c r="A84" s="24" t="s">
        <v>60</v>
      </c>
      <c r="B84" s="21"/>
      <c r="C84" s="22"/>
      <c r="D84" s="92">
        <f>D85+D86</f>
        <v>28820.73</v>
      </c>
      <c r="E84" s="92"/>
      <c r="F84" s="97"/>
      <c r="G84" s="92">
        <f>D84/I84</f>
        <v>7.93</v>
      </c>
      <c r="H84" s="93">
        <f>G84/12</f>
        <v>0.66</v>
      </c>
      <c r="I84" s="16">
        <v>3635</v>
      </c>
      <c r="J84" s="51">
        <v>0.58</v>
      </c>
    </row>
    <row r="85" spans="1:10" s="19" customFormat="1" ht="15">
      <c r="A85" s="7" t="s">
        <v>74</v>
      </c>
      <c r="B85" s="70" t="s">
        <v>68</v>
      </c>
      <c r="C85" s="2"/>
      <c r="D85" s="101">
        <v>26435.05</v>
      </c>
      <c r="E85" s="102"/>
      <c r="F85" s="103"/>
      <c r="G85" s="102"/>
      <c r="H85" s="103"/>
      <c r="I85" s="16">
        <v>3635</v>
      </c>
      <c r="J85" s="51">
        <v>0.54</v>
      </c>
    </row>
    <row r="86" spans="1:10" s="19" customFormat="1" ht="15.75" thickBot="1">
      <c r="A86" s="7" t="s">
        <v>101</v>
      </c>
      <c r="B86" s="28" t="s">
        <v>68</v>
      </c>
      <c r="C86" s="2"/>
      <c r="D86" s="101">
        <v>2385.68</v>
      </c>
      <c r="E86" s="102"/>
      <c r="F86" s="103"/>
      <c r="G86" s="102"/>
      <c r="H86" s="103"/>
      <c r="I86" s="16">
        <v>3635</v>
      </c>
      <c r="J86" s="51">
        <v>0.04</v>
      </c>
    </row>
    <row r="87" spans="1:10" s="19" customFormat="1" ht="25.5" customHeight="1" hidden="1">
      <c r="A87" s="7" t="s">
        <v>75</v>
      </c>
      <c r="B87" s="28" t="s">
        <v>17</v>
      </c>
      <c r="C87" s="2"/>
      <c r="D87" s="101"/>
      <c r="E87" s="102"/>
      <c r="F87" s="103"/>
      <c r="G87" s="102"/>
      <c r="H87" s="103">
        <v>0</v>
      </c>
      <c r="I87" s="16">
        <v>3635</v>
      </c>
      <c r="J87" s="51">
        <v>0</v>
      </c>
    </row>
    <row r="88" spans="1:10" s="16" customFormat="1" ht="19.5" hidden="1" thickBot="1">
      <c r="A88" s="140"/>
      <c r="B88" s="139"/>
      <c r="C88" s="27"/>
      <c r="D88" s="99"/>
      <c r="E88" s="99"/>
      <c r="F88" s="100"/>
      <c r="G88" s="99"/>
      <c r="H88" s="100"/>
      <c r="J88" s="51"/>
    </row>
    <row r="89" spans="1:10" s="16" customFormat="1" ht="30.75" thickBot="1">
      <c r="A89" s="6" t="s">
        <v>35</v>
      </c>
      <c r="B89" s="15" t="s">
        <v>12</v>
      </c>
      <c r="C89" s="41">
        <f>F89*12</f>
        <v>0</v>
      </c>
      <c r="D89" s="72">
        <f>G89*I89</f>
        <v>19629</v>
      </c>
      <c r="E89" s="72">
        <f>H89*12</f>
        <v>5.4</v>
      </c>
      <c r="F89" s="115"/>
      <c r="G89" s="72">
        <f>H89*12</f>
        <v>5.4</v>
      </c>
      <c r="H89" s="115">
        <f>0.34+0.11</f>
        <v>0.45</v>
      </c>
      <c r="I89" s="16">
        <v>3635</v>
      </c>
      <c r="J89" s="51">
        <v>0.3</v>
      </c>
    </row>
    <row r="90" spans="1:10" s="16" customFormat="1" ht="19.5" hidden="1" thickBot="1">
      <c r="A90" s="141" t="s">
        <v>33</v>
      </c>
      <c r="B90" s="23"/>
      <c r="C90" s="22">
        <f>F90*12</f>
        <v>0</v>
      </c>
      <c r="D90" s="92"/>
      <c r="E90" s="92"/>
      <c r="F90" s="92"/>
      <c r="G90" s="92"/>
      <c r="H90" s="93"/>
      <c r="I90" s="16">
        <v>3635</v>
      </c>
      <c r="J90" s="51"/>
    </row>
    <row r="91" spans="1:10" s="19" customFormat="1" ht="15.75" hidden="1" thickBot="1">
      <c r="A91" s="7" t="s">
        <v>80</v>
      </c>
      <c r="B91" s="28"/>
      <c r="C91" s="2"/>
      <c r="D91" s="101"/>
      <c r="E91" s="102"/>
      <c r="F91" s="103"/>
      <c r="G91" s="102"/>
      <c r="H91" s="103"/>
      <c r="I91" s="16">
        <v>3635</v>
      </c>
      <c r="J91" s="52"/>
    </row>
    <row r="92" spans="1:10" s="19" customFormat="1" ht="15.75" hidden="1" thickBot="1">
      <c r="A92" s="7" t="s">
        <v>102</v>
      </c>
      <c r="B92" s="28"/>
      <c r="C92" s="2"/>
      <c r="D92" s="101"/>
      <c r="E92" s="102"/>
      <c r="F92" s="103"/>
      <c r="G92" s="102"/>
      <c r="H92" s="103"/>
      <c r="I92" s="16">
        <v>3635</v>
      </c>
      <c r="J92" s="52"/>
    </row>
    <row r="93" spans="1:10" s="19" customFormat="1" ht="15.75" hidden="1" thickBot="1">
      <c r="A93" s="7" t="s">
        <v>103</v>
      </c>
      <c r="B93" s="28"/>
      <c r="C93" s="2"/>
      <c r="D93" s="101"/>
      <c r="E93" s="102"/>
      <c r="F93" s="103"/>
      <c r="G93" s="102"/>
      <c r="H93" s="103"/>
      <c r="I93" s="16">
        <v>3635</v>
      </c>
      <c r="J93" s="52"/>
    </row>
    <row r="94" spans="1:10" s="19" customFormat="1" ht="15.75" hidden="1" thickBot="1">
      <c r="A94" s="7" t="s">
        <v>81</v>
      </c>
      <c r="B94" s="28"/>
      <c r="C94" s="2"/>
      <c r="D94" s="101"/>
      <c r="E94" s="102"/>
      <c r="F94" s="103"/>
      <c r="G94" s="102"/>
      <c r="H94" s="103"/>
      <c r="I94" s="16">
        <v>3635</v>
      </c>
      <c r="J94" s="52"/>
    </row>
    <row r="95" spans="1:10" s="19" customFormat="1" ht="15.75" hidden="1" thickBot="1">
      <c r="A95" s="7" t="s">
        <v>82</v>
      </c>
      <c r="B95" s="28"/>
      <c r="C95" s="2"/>
      <c r="D95" s="101"/>
      <c r="E95" s="102"/>
      <c r="F95" s="103"/>
      <c r="G95" s="102"/>
      <c r="H95" s="103"/>
      <c r="I95" s="16">
        <v>3635</v>
      </c>
      <c r="J95" s="52"/>
    </row>
    <row r="96" spans="1:10" s="19" customFormat="1" ht="15.75" hidden="1" thickBot="1">
      <c r="A96" s="42" t="s">
        <v>83</v>
      </c>
      <c r="B96" s="43"/>
      <c r="C96" s="44"/>
      <c r="D96" s="105"/>
      <c r="E96" s="106"/>
      <c r="F96" s="107"/>
      <c r="G96" s="106"/>
      <c r="H96" s="107"/>
      <c r="I96" s="16">
        <v>3635</v>
      </c>
      <c r="J96" s="52"/>
    </row>
    <row r="97" spans="1:9" s="73" customFormat="1" ht="26.25" hidden="1" thickBot="1">
      <c r="A97" s="71" t="s">
        <v>107</v>
      </c>
      <c r="B97" s="70" t="s">
        <v>108</v>
      </c>
      <c r="C97" s="72"/>
      <c r="D97" s="108"/>
      <c r="E97" s="72"/>
      <c r="F97" s="109"/>
      <c r="G97" s="72"/>
      <c r="H97" s="110"/>
      <c r="I97" s="16">
        <v>3635</v>
      </c>
    </row>
    <row r="98" spans="1:9" s="73" customFormat="1" ht="19.5" thickBot="1">
      <c r="A98" s="6" t="s">
        <v>112</v>
      </c>
      <c r="B98" s="29" t="s">
        <v>11</v>
      </c>
      <c r="C98" s="72"/>
      <c r="D98" s="108">
        <f>G98*I98</f>
        <v>75026.4</v>
      </c>
      <c r="E98" s="72"/>
      <c r="F98" s="108"/>
      <c r="G98" s="72">
        <f>12*H98</f>
        <v>20.64</v>
      </c>
      <c r="H98" s="138">
        <v>1.72</v>
      </c>
      <c r="I98" s="16">
        <v>3635</v>
      </c>
    </row>
    <row r="99" spans="1:10" s="16" customFormat="1" ht="19.5" customHeight="1" thickBot="1">
      <c r="A99" s="45" t="s">
        <v>34</v>
      </c>
      <c r="B99" s="15"/>
      <c r="C99" s="41">
        <f>F99*12</f>
        <v>0</v>
      </c>
      <c r="D99" s="72">
        <f>D98+D89+D84+D82+D79+D75+D72+D60+D45+D44+D43+D42+D41+D37+D36+D35+D34+D33+D24+D16</f>
        <v>541220.62</v>
      </c>
      <c r="E99" s="72">
        <f>E98+E89+E84+E82+E79+E75+E72+E60+E45+E44+E43+E42+E41+E37+E36+E35+E34+E33+E24+E16</f>
        <v>108.72</v>
      </c>
      <c r="F99" s="72">
        <f>F98+F89+F84+F82+F79+F75+F72+F60+F45+F44+F43+F42+F41+F37+F36+F35+F34+F33+F24+F16</f>
        <v>0</v>
      </c>
      <c r="G99" s="72">
        <f>G98+G89+G84+G82+G79+G75+G72+G60+G45+G44+G43+G42+G41+G37+G36+G35+G34+G33+G24+G16</f>
        <v>148.9</v>
      </c>
      <c r="H99" s="72">
        <f>H98+H89+H84+H82+H79+H75+H72+H60+H45+H44+H43+H42+H41+H37+H36+H35+H34+H33+H24+H16</f>
        <v>12.41</v>
      </c>
      <c r="J99" s="51"/>
    </row>
    <row r="100" spans="1:10" s="30" customFormat="1" ht="20.25" hidden="1" thickBot="1">
      <c r="A100" s="6" t="s">
        <v>29</v>
      </c>
      <c r="B100" s="29" t="s">
        <v>11</v>
      </c>
      <c r="C100" s="29" t="s">
        <v>30</v>
      </c>
      <c r="D100" s="111"/>
      <c r="E100" s="112" t="s">
        <v>30</v>
      </c>
      <c r="F100" s="113"/>
      <c r="G100" s="112" t="s">
        <v>30</v>
      </c>
      <c r="H100" s="113"/>
      <c r="J100" s="53"/>
    </row>
    <row r="101" spans="1:10" s="3" customFormat="1" ht="12.75">
      <c r="A101" s="31"/>
      <c r="D101" s="114"/>
      <c r="E101" s="114"/>
      <c r="F101" s="114"/>
      <c r="G101" s="114"/>
      <c r="H101" s="114"/>
      <c r="J101" s="54"/>
    </row>
    <row r="102" spans="1:10" s="3" customFormat="1" ht="12.75">
      <c r="A102" s="31"/>
      <c r="D102" s="114"/>
      <c r="E102" s="114"/>
      <c r="F102" s="114"/>
      <c r="G102" s="114"/>
      <c r="H102" s="114"/>
      <c r="J102" s="54"/>
    </row>
    <row r="103" spans="1:10" s="30" customFormat="1" ht="20.25" hidden="1" thickBot="1">
      <c r="A103" s="6"/>
      <c r="B103" s="29"/>
      <c r="C103" s="29"/>
      <c r="D103" s="111"/>
      <c r="E103" s="112"/>
      <c r="F103" s="113"/>
      <c r="G103" s="112"/>
      <c r="H103" s="113"/>
      <c r="I103" s="16"/>
      <c r="J103" s="53"/>
    </row>
    <row r="104" spans="1:10" s="16" customFormat="1" ht="19.5" hidden="1" thickBot="1">
      <c r="A104" s="6" t="s">
        <v>104</v>
      </c>
      <c r="B104" s="15"/>
      <c r="C104" s="41">
        <f>F104*12</f>
        <v>0</v>
      </c>
      <c r="D104" s="72"/>
      <c r="E104" s="72"/>
      <c r="F104" s="72"/>
      <c r="G104" s="72"/>
      <c r="H104" s="115"/>
      <c r="I104" s="16">
        <v>3635</v>
      </c>
      <c r="J104" s="51"/>
    </row>
    <row r="105" spans="1:10" s="19" customFormat="1" ht="15" hidden="1">
      <c r="A105" s="39" t="s">
        <v>80</v>
      </c>
      <c r="B105" s="40"/>
      <c r="C105" s="8"/>
      <c r="D105" s="116"/>
      <c r="E105" s="104"/>
      <c r="F105" s="117"/>
      <c r="G105" s="104"/>
      <c r="H105" s="117"/>
      <c r="I105" s="16">
        <v>3635</v>
      </c>
      <c r="J105" s="52"/>
    </row>
    <row r="106" spans="1:10" s="19" customFormat="1" ht="15" hidden="1">
      <c r="A106" s="7" t="s">
        <v>102</v>
      </c>
      <c r="B106" s="28"/>
      <c r="C106" s="2"/>
      <c r="D106" s="101"/>
      <c r="E106" s="102"/>
      <c r="F106" s="103"/>
      <c r="G106" s="102"/>
      <c r="H106" s="103"/>
      <c r="I106" s="16">
        <v>3635</v>
      </c>
      <c r="J106" s="52"/>
    </row>
    <row r="107" spans="1:10" s="19" customFormat="1" ht="15.75" hidden="1" thickBot="1">
      <c r="A107" s="36" t="s">
        <v>103</v>
      </c>
      <c r="B107" s="37"/>
      <c r="C107" s="38"/>
      <c r="D107" s="118"/>
      <c r="E107" s="119"/>
      <c r="F107" s="120"/>
      <c r="G107" s="119"/>
      <c r="H107" s="120"/>
      <c r="I107" s="16">
        <v>3635</v>
      </c>
      <c r="J107" s="52"/>
    </row>
    <row r="108" spans="1:10" s="3" customFormat="1" ht="12.75" hidden="1">
      <c r="A108" s="31"/>
      <c r="D108" s="114"/>
      <c r="E108" s="114"/>
      <c r="F108" s="114"/>
      <c r="G108" s="114"/>
      <c r="H108" s="114"/>
      <c r="J108" s="54"/>
    </row>
    <row r="109" spans="1:10" s="3" customFormat="1" ht="12.75" hidden="1">
      <c r="A109" s="31"/>
      <c r="D109" s="114"/>
      <c r="E109" s="114"/>
      <c r="F109" s="114"/>
      <c r="G109" s="114"/>
      <c r="H109" s="114"/>
      <c r="J109" s="54"/>
    </row>
    <row r="110" spans="1:10" s="3" customFormat="1" ht="12.75" hidden="1">
      <c r="A110" s="31"/>
      <c r="D110" s="114"/>
      <c r="E110" s="114"/>
      <c r="F110" s="114"/>
      <c r="G110" s="114"/>
      <c r="H110" s="114"/>
      <c r="J110" s="54"/>
    </row>
    <row r="111" spans="1:10" s="48" customFormat="1" ht="15.75" hidden="1" thickBot="1">
      <c r="A111" s="46" t="s">
        <v>105</v>
      </c>
      <c r="B111" s="47"/>
      <c r="C111" s="47"/>
      <c r="D111" s="121">
        <f>D99+D104</f>
        <v>541220.62</v>
      </c>
      <c r="E111" s="122"/>
      <c r="F111" s="122"/>
      <c r="G111" s="121">
        <f>G99+G104</f>
        <v>148.9</v>
      </c>
      <c r="H111" s="123">
        <f>H99+H104</f>
        <v>12.41</v>
      </c>
      <c r="J111" s="55"/>
    </row>
    <row r="112" spans="1:10" s="48" customFormat="1" ht="15">
      <c r="A112" s="56"/>
      <c r="B112" s="57"/>
      <c r="C112" s="57"/>
      <c r="D112" s="124"/>
      <c r="E112" s="125"/>
      <c r="F112" s="125"/>
      <c r="G112" s="124"/>
      <c r="H112" s="124"/>
      <c r="J112" s="55"/>
    </row>
    <row r="113" spans="1:10" s="48" customFormat="1" ht="15.75" thickBot="1">
      <c r="A113" s="56"/>
      <c r="B113" s="57"/>
      <c r="C113" s="57"/>
      <c r="D113" s="124"/>
      <c r="E113" s="125"/>
      <c r="F113" s="125"/>
      <c r="G113" s="124"/>
      <c r="H113" s="124"/>
      <c r="J113" s="55"/>
    </row>
    <row r="114" spans="1:10" s="48" customFormat="1" ht="19.5" thickBot="1">
      <c r="A114" s="58" t="s">
        <v>106</v>
      </c>
      <c r="B114" s="59"/>
      <c r="C114" s="59">
        <f>F114*12</f>
        <v>0</v>
      </c>
      <c r="D114" s="126">
        <f>D121</f>
        <v>10419.67</v>
      </c>
      <c r="E114" s="126">
        <f>E121</f>
        <v>0</v>
      </c>
      <c r="F114" s="126">
        <f>F121</f>
        <v>0</v>
      </c>
      <c r="G114" s="126">
        <f>G121</f>
        <v>2.87</v>
      </c>
      <c r="H114" s="126">
        <f>H121</f>
        <v>0.24</v>
      </c>
      <c r="I114" s="143">
        <v>3635</v>
      </c>
      <c r="J114" s="55"/>
    </row>
    <row r="115" spans="1:10" s="48" customFormat="1" ht="15" hidden="1">
      <c r="A115" s="60"/>
      <c r="B115" s="61"/>
      <c r="C115" s="61"/>
      <c r="D115" s="127"/>
      <c r="E115" s="128"/>
      <c r="F115" s="129"/>
      <c r="G115" s="128"/>
      <c r="H115" s="129"/>
      <c r="I115" s="16">
        <v>3635</v>
      </c>
      <c r="J115" s="55"/>
    </row>
    <row r="116" spans="1:10" s="48" customFormat="1" ht="15" hidden="1">
      <c r="A116" s="62"/>
      <c r="B116" s="63"/>
      <c r="C116" s="63"/>
      <c r="D116" s="130"/>
      <c r="E116" s="131"/>
      <c r="F116" s="132"/>
      <c r="G116" s="128"/>
      <c r="H116" s="129"/>
      <c r="I116" s="16">
        <v>3635</v>
      </c>
      <c r="J116" s="55"/>
    </row>
    <row r="117" spans="1:10" s="48" customFormat="1" ht="15" hidden="1">
      <c r="A117" s="62"/>
      <c r="B117" s="63"/>
      <c r="C117" s="63"/>
      <c r="D117" s="130"/>
      <c r="E117" s="131"/>
      <c r="F117" s="132"/>
      <c r="G117" s="128"/>
      <c r="H117" s="129"/>
      <c r="I117" s="16">
        <v>3635</v>
      </c>
      <c r="J117" s="55"/>
    </row>
    <row r="118" spans="1:10" s="48" customFormat="1" ht="15" hidden="1">
      <c r="A118" s="62"/>
      <c r="B118" s="63"/>
      <c r="C118" s="63"/>
      <c r="D118" s="130"/>
      <c r="E118" s="131"/>
      <c r="F118" s="132"/>
      <c r="G118" s="128"/>
      <c r="H118" s="129"/>
      <c r="I118" s="16">
        <v>3635</v>
      </c>
      <c r="J118" s="55"/>
    </row>
    <row r="119" spans="1:10" s="48" customFormat="1" ht="15" hidden="1">
      <c r="A119" s="62"/>
      <c r="B119" s="63"/>
      <c r="C119" s="63"/>
      <c r="D119" s="130"/>
      <c r="E119" s="131"/>
      <c r="F119" s="132"/>
      <c r="G119" s="128"/>
      <c r="H119" s="129"/>
      <c r="I119" s="16">
        <v>3635</v>
      </c>
      <c r="J119" s="55"/>
    </row>
    <row r="120" spans="1:10" s="48" customFormat="1" ht="15" hidden="1">
      <c r="A120" s="62"/>
      <c r="B120" s="63"/>
      <c r="C120" s="63"/>
      <c r="D120" s="130"/>
      <c r="E120" s="131"/>
      <c r="F120" s="132"/>
      <c r="G120" s="128"/>
      <c r="H120" s="129"/>
      <c r="I120" s="16">
        <v>3635</v>
      </c>
      <c r="J120" s="55"/>
    </row>
    <row r="121" spans="1:10" s="48" customFormat="1" ht="15">
      <c r="A121" s="62" t="s">
        <v>114</v>
      </c>
      <c r="B121" s="63"/>
      <c r="C121" s="63"/>
      <c r="D121" s="142">
        <v>10419.67</v>
      </c>
      <c r="E121" s="131"/>
      <c r="F121" s="132"/>
      <c r="G121" s="128">
        <f>D121/I121</f>
        <v>2.87</v>
      </c>
      <c r="H121" s="129">
        <f>G121/12</f>
        <v>0.24</v>
      </c>
      <c r="I121" s="16">
        <v>3635</v>
      </c>
      <c r="J121" s="55"/>
    </row>
    <row r="122" spans="1:10" s="48" customFormat="1" ht="15">
      <c r="A122" s="64"/>
      <c r="B122" s="65"/>
      <c r="C122" s="65"/>
      <c r="D122" s="133"/>
      <c r="E122" s="133"/>
      <c r="F122" s="133"/>
      <c r="G122" s="133"/>
      <c r="H122" s="133"/>
      <c r="I122" s="16"/>
      <c r="J122" s="55"/>
    </row>
    <row r="123" spans="1:10" s="48" customFormat="1" ht="15.75" thickBot="1">
      <c r="A123" s="64"/>
      <c r="B123" s="65"/>
      <c r="C123" s="65"/>
      <c r="D123" s="133"/>
      <c r="E123" s="133"/>
      <c r="F123" s="133"/>
      <c r="G123" s="133"/>
      <c r="H123" s="133"/>
      <c r="I123" s="16"/>
      <c r="J123" s="55"/>
    </row>
    <row r="124" spans="1:8" s="69" customFormat="1" ht="19.5" thickBot="1">
      <c r="A124" s="66" t="s">
        <v>105</v>
      </c>
      <c r="B124" s="67"/>
      <c r="C124" s="68"/>
      <c r="D124" s="134">
        <f>D99+D103+D114</f>
        <v>551640.29</v>
      </c>
      <c r="E124" s="134">
        <f>E99+E103+E114</f>
        <v>108.72</v>
      </c>
      <c r="F124" s="134">
        <f>F99+F103+F114</f>
        <v>0</v>
      </c>
      <c r="G124" s="134">
        <f>G99+G103+G114</f>
        <v>151.77</v>
      </c>
      <c r="H124" s="134">
        <f>H99+H103+H114</f>
        <v>12.65</v>
      </c>
    </row>
    <row r="125" spans="1:10" s="3" customFormat="1" ht="12.75">
      <c r="A125" s="31"/>
      <c r="D125" s="114"/>
      <c r="E125" s="114"/>
      <c r="F125" s="114"/>
      <c r="G125" s="114"/>
      <c r="H125" s="114"/>
      <c r="J125" s="54"/>
    </row>
    <row r="126" spans="1:10" s="30" customFormat="1" ht="19.5">
      <c r="A126" s="32"/>
      <c r="B126" s="33"/>
      <c r="C126" s="4"/>
      <c r="D126" s="135"/>
      <c r="E126" s="135"/>
      <c r="F126" s="135"/>
      <c r="G126" s="135"/>
      <c r="H126" s="135"/>
      <c r="J126" s="53"/>
    </row>
    <row r="127" spans="1:10" s="3" customFormat="1" ht="14.25">
      <c r="A127" s="153" t="s">
        <v>31</v>
      </c>
      <c r="B127" s="153"/>
      <c r="C127" s="153"/>
      <c r="D127" s="153"/>
      <c r="E127" s="153"/>
      <c r="F127" s="153"/>
      <c r="G127" s="114"/>
      <c r="H127" s="114"/>
      <c r="J127" s="54"/>
    </row>
    <row r="128" spans="1:10" s="3" customFormat="1" ht="12.75">
      <c r="A128" s="31" t="s">
        <v>32</v>
      </c>
      <c r="D128" s="114"/>
      <c r="E128" s="114"/>
      <c r="F128" s="114"/>
      <c r="G128" s="114"/>
      <c r="H128" s="114"/>
      <c r="J128" s="54"/>
    </row>
    <row r="129" spans="4:10" s="3" customFormat="1" ht="12.75">
      <c r="D129" s="114"/>
      <c r="E129" s="114"/>
      <c r="F129" s="114"/>
      <c r="G129" s="114"/>
      <c r="H129" s="114"/>
      <c r="J129" s="54"/>
    </row>
    <row r="130" spans="4:10" s="3" customFormat="1" ht="12.75">
      <c r="D130" s="114"/>
      <c r="E130" s="114"/>
      <c r="F130" s="114"/>
      <c r="G130" s="114"/>
      <c r="H130" s="114"/>
      <c r="J130" s="54"/>
    </row>
    <row r="131" spans="4:10" s="3" customFormat="1" ht="12.75">
      <c r="D131" s="114"/>
      <c r="E131" s="114"/>
      <c r="F131" s="114"/>
      <c r="G131" s="114"/>
      <c r="H131" s="114"/>
      <c r="J131" s="54"/>
    </row>
    <row r="132" spans="4:10" s="3" customFormat="1" ht="12.75">
      <c r="D132" s="114"/>
      <c r="E132" s="114"/>
      <c r="F132" s="114"/>
      <c r="G132" s="114"/>
      <c r="H132" s="114"/>
      <c r="J132" s="54"/>
    </row>
    <row r="133" spans="4:10" s="3" customFormat="1" ht="12.75">
      <c r="D133" s="114"/>
      <c r="E133" s="114"/>
      <c r="F133" s="114"/>
      <c r="G133" s="114"/>
      <c r="H133" s="114"/>
      <c r="J133" s="54"/>
    </row>
    <row r="134" spans="4:10" s="3" customFormat="1" ht="12.75">
      <c r="D134" s="114"/>
      <c r="E134" s="114"/>
      <c r="F134" s="114"/>
      <c r="G134" s="114"/>
      <c r="H134" s="114"/>
      <c r="J134" s="54"/>
    </row>
    <row r="135" spans="4:10" s="3" customFormat="1" ht="12.75">
      <c r="D135" s="114"/>
      <c r="E135" s="114"/>
      <c r="F135" s="114"/>
      <c r="G135" s="114"/>
      <c r="H135" s="114"/>
      <c r="J135" s="54"/>
    </row>
    <row r="136" spans="4:10" s="3" customFormat="1" ht="12.75">
      <c r="D136" s="114"/>
      <c r="E136" s="114"/>
      <c r="F136" s="114"/>
      <c r="G136" s="114"/>
      <c r="H136" s="114"/>
      <c r="J136" s="54"/>
    </row>
    <row r="137" spans="4:10" s="3" customFormat="1" ht="12.75">
      <c r="D137" s="114"/>
      <c r="E137" s="114"/>
      <c r="F137" s="114"/>
      <c r="G137" s="114"/>
      <c r="H137" s="114"/>
      <c r="J137" s="54"/>
    </row>
    <row r="138" spans="4:10" s="3" customFormat="1" ht="12.75">
      <c r="D138" s="114"/>
      <c r="E138" s="114"/>
      <c r="F138" s="114"/>
      <c r="G138" s="114"/>
      <c r="H138" s="114"/>
      <c r="J138" s="54"/>
    </row>
    <row r="139" spans="4:10" s="3" customFormat="1" ht="12.75">
      <c r="D139" s="114"/>
      <c r="E139" s="114"/>
      <c r="F139" s="114"/>
      <c r="G139" s="114"/>
      <c r="H139" s="114"/>
      <c r="J139" s="54"/>
    </row>
  </sheetData>
  <sheetProtection/>
  <mergeCells count="12">
    <mergeCell ref="A1:H1"/>
    <mergeCell ref="B2:H2"/>
    <mergeCell ref="B3:H3"/>
    <mergeCell ref="B4:H4"/>
    <mergeCell ref="A6:H6"/>
    <mergeCell ref="A8:H8"/>
    <mergeCell ref="A9:H9"/>
    <mergeCell ref="A10:H10"/>
    <mergeCell ref="A11:H11"/>
    <mergeCell ref="A12:H12"/>
    <mergeCell ref="A15:H15"/>
    <mergeCell ref="A127:F127"/>
  </mergeCells>
  <printOptions horizontalCentered="1"/>
  <pageMargins left="0.2" right="0.2" top="0.1968503937007874" bottom="0.2" header="0.2" footer="0.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Server</cp:lastModifiedBy>
  <cp:lastPrinted>2014-05-05T07:11:59Z</cp:lastPrinted>
  <dcterms:created xsi:type="dcterms:W3CDTF">2010-04-02T14:46:04Z</dcterms:created>
  <dcterms:modified xsi:type="dcterms:W3CDTF">2014-08-13T06:29:12Z</dcterms:modified>
  <cp:category/>
  <cp:version/>
  <cp:contentType/>
  <cp:contentStatus/>
</cp:coreProperties>
</file>