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>
    <definedName name="_xlnm.Print_Area" localSheetId="0">'по голосованию'!$A$1:$H$139</definedName>
  </definedNames>
  <calcPr fullCalcOnLoad="1"/>
</workbook>
</file>

<file path=xl/sharedStrings.xml><?xml version="1.0" encoding="utf-8"?>
<sst xmlns="http://schemas.openxmlformats.org/spreadsheetml/2006/main" count="180" uniqueCount="128">
  <si>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</si>
  <si>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</si>
  <si>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</si>
  <si>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</si>
  <si>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</si>
  <si>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</si>
  <si>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</si>
  <si>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</si>
  <si>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</si>
  <si>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</si>
  <si>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</si>
  <si>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</si>
  <si>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</si>
  <si>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</si>
  <si>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</si>
  <si>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</si>
  <si>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</si>
  <si>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</si>
  <si>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</si>
  <si>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</si>
  <si>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</si>
  <si>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</si>
  <si>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</si>
  <si>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</si>
  <si>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</si>
  <si>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</si>
  <si>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</si>
  <si>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</si>
  <si>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</si>
  <si>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</si>
  <si>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</si>
  <si>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</si>
  <si>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</si>
  <si>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</si>
  <si>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</si>
  <si>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</si>
  <si>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</si>
  <si>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</si>
  <si>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</si>
  <si>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</si>
  <si>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</si>
  <si>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</si>
  <si>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</si>
  <si>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</si>
  <si>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</si>
  <si>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</si>
  <si>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</si>
  <si>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</si>
  <si>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</si>
  <si>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</si>
  <si>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</si>
  <si>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</si>
  <si>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</si>
  <si>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</si>
  <si>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</si>
  <si>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</si>
  <si>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</si>
  <si>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</si>
  <si>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</si>
  <si>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</si>
  <si>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</si>
  <si>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</si>
  <si>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</si>
  <si>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</si>
  <si>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</si>
  <si>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</si>
  <si>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</si>
  <si>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</si>
  <si>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</si>
  <si>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</si>
  <si>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</si>
  <si>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</si>
  <si>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</si>
  <si>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восстановление подвального освещения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</si>
  <si>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</si>
  <si>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</si>
  <si>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очистка от снега и льда водостоков</t>
  </si>
  <si>
    <t>восстановление водостоков ( мелкий ремонт после очистки от снега и льда )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</si>
  <si>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</si>
  <si>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</si>
  <si>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</si>
  <si>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</si>
  <si>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</si>
  <si>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</si>
  <si>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кровли</t>
  </si>
  <si>
    <t>ремонт крыльца</t>
  </si>
  <si>
    <t>ремонт цоколя</t>
  </si>
  <si>
    <t>смена запорной арматуры на водоснабжении</t>
  </si>
  <si>
    <t>электроосвещение</t>
  </si>
  <si>
    <t>ремонт секций бойлера диам.89 мм, диам.168 мм</t>
  </si>
  <si>
    <t>очистка кровли от снега и наледи в районе водосточных воронок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</si>
  <si>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</si>
  <si>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</si>
  <si>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</si>
  <si>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</si>
  <si>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</si>
  <si>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</si>
  <si>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</si>
  <si>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ревизия задвижек  ХВС (диам.50 мм- 3 шт.)</t>
  </si>
  <si>
    <t>Расчет размера платы за содержание и ремонт 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</si>
  <si>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</si>
  <si>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</si>
  <si>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</si>
  <si>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</si>
  <si>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</si>
  <si>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</si>
  <si>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ВСЕГО:</t>
  </si>
  <si>
    <t>1 раз в 4 месяца</t>
  </si>
  <si>
    <t>по адресу: ул.Ленинского Комсомола, д.9а (S общ.=2751,3м2;S зем.уч.=2927,5м2)</t>
  </si>
  <si>
    <t>2013-2014 гг.</t>
  </si>
  <si>
    <t>(стоимость услуг увеличена на 7% в соответствии с уровнем инфляции 2012г.)</t>
  </si>
  <si>
    <t>окос травы</t>
  </si>
  <si>
    <t>2-3 раза</t>
  </si>
  <si>
    <t>ревизия задвижек отопления (диам.50мм-6 шт., 80 мм-14 шт.)</t>
  </si>
  <si>
    <t>подключение системы отопления с регулировкой</t>
  </si>
  <si>
    <t>замена насоса гвс /резерв/</t>
  </si>
  <si>
    <t>ревизия заадвижек ГВС (диам.50 мм-1 шт. д.80 мм 1 шт)</t>
  </si>
  <si>
    <t>электроизмерения (замеры сопротивления изоляции)</t>
  </si>
  <si>
    <t>Сбор, вывоз и утилизация ТБО, руб/м2</t>
  </si>
  <si>
    <t>ремонт цоколя 207 м2</t>
  </si>
  <si>
    <t>ремонт пола на лестничном пролете 1 подъезд</t>
  </si>
  <si>
    <t>установка модуля на ГВС д.80 мм - 1 шт.</t>
  </si>
  <si>
    <t>окраска трубопроводов в тепл.узле составом "Корунд"</t>
  </si>
  <si>
    <t>установка датчиков движения на площадках этажных</t>
  </si>
  <si>
    <t>работы по установлению уличного освещения</t>
  </si>
  <si>
    <t>ремонт кровли 280 м2</t>
  </si>
  <si>
    <t>смена задвижек на системе отопления д.40 мм - 10 шт., д.32 мм - 6 шт.</t>
  </si>
  <si>
    <t>смена задвижек на системе ГВС д.50 мм - 1 шт., д.80 мм - 1 шт.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</si>
</sst>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2" fontId="0" fillId="24" borderId="18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2" fontId="18" fillId="0" borderId="2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9" fillId="24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left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0" fillId="15" borderId="19" xfId="0" applyFont="1" applyFill="1" applyBorder="1" applyAlignment="1">
      <alignment horizontal="left" vertical="center" wrapText="1"/>
    </xf>
    <xf numFmtId="0" fontId="0" fillId="15" borderId="18" xfId="0" applyFont="1" applyFill="1" applyBorder="1" applyAlignment="1">
      <alignment horizontal="center" vertical="center" wrapText="1"/>
    </xf>
    <xf numFmtId="2" fontId="0" fillId="15" borderId="18" xfId="0" applyNumberFormat="1" applyFont="1" applyFill="1" applyBorder="1" applyAlignment="1">
      <alignment horizontal="center" vertical="center" wrapText="1"/>
    </xf>
    <xf numFmtId="0" fontId="18" fillId="15" borderId="0" xfId="0" applyFont="1" applyFill="1" applyAlignment="1">
      <alignment horizontal="center" vertical="center" wrapText="1"/>
    </xf>
    <xf numFmtId="0" fontId="0" fillId="15" borderId="0" xfId="0" applyFont="1" applyFill="1" applyAlignment="1">
      <alignment horizontal="center" vertical="center" wrapText="1"/>
    </xf>
    <xf numFmtId="0" fontId="24" fillId="15" borderId="18" xfId="0" applyFont="1" applyFill="1" applyBorder="1" applyAlignment="1">
      <alignment horizontal="left" vertical="center" wrapText="1"/>
    </xf>
    <xf numFmtId="0" fontId="25" fillId="15" borderId="18" xfId="0" applyFont="1" applyFill="1" applyBorder="1" applyAlignment="1">
      <alignment horizontal="center" vertical="center" wrapText="1"/>
    </xf>
    <xf numFmtId="2" fontId="25" fillId="15" borderId="18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left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25" xfId="0" applyFont="1" applyFill="1" applyBorder="1" applyAlignment="1">
      <alignment horizontal="center" vertical="center" wrapText="1"/>
    </xf>
    <xf numFmtId="2" fontId="0" fillId="0" borderId="26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24" fillId="15" borderId="19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center" vertical="center" wrapText="1"/>
    </xf>
    <xf numFmtId="2" fontId="23" fillId="0" borderId="28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 wrapText="1"/>
    </xf>
    <xf numFmtId="2" fontId="23" fillId="0" borderId="14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0" fontId="19" fillId="24" borderId="29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4" fillId="25" borderId="19" xfId="0" applyFont="1" applyFill="1" applyBorder="1" applyAlignment="1">
      <alignment horizontal="left" vertical="center" wrapText="1"/>
    </xf>
    <xf numFmtId="0" fontId="25" fillId="25" borderId="18" xfId="0" applyFont="1" applyFill="1" applyBorder="1" applyAlignment="1">
      <alignment horizontal="center" vertical="center" wrapText="1"/>
    </xf>
    <xf numFmtId="2" fontId="25" fillId="25" borderId="18" xfId="0" applyNumberFormat="1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2" fontId="25" fillId="0" borderId="30" xfId="0" applyNumberFormat="1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20" fillId="26" borderId="0" xfId="0" applyFont="1" applyFill="1" applyAlignment="1">
      <alignment horizontal="center"/>
    </xf>
    <xf numFmtId="0" fontId="0" fillId="24" borderId="19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2" fontId="18" fillId="25" borderId="31" xfId="0" applyNumberFormat="1" applyFont="1" applyFill="1" applyBorder="1" applyAlignment="1">
      <alignment horizontal="center" vertical="center" wrapText="1"/>
    </xf>
    <xf numFmtId="2" fontId="18" fillId="25" borderId="16" xfId="0" applyNumberFormat="1" applyFont="1" applyFill="1" applyBorder="1" applyAlignment="1">
      <alignment horizontal="center" vertical="center" wrapText="1"/>
    </xf>
    <xf numFmtId="2" fontId="18" fillId="25" borderId="32" xfId="0" applyNumberFormat="1" applyFont="1" applyFill="1" applyBorder="1" applyAlignment="1">
      <alignment horizontal="center" vertical="center" wrapText="1"/>
    </xf>
    <xf numFmtId="2" fontId="25" fillId="25" borderId="31" xfId="0" applyNumberFormat="1" applyFont="1" applyFill="1" applyBorder="1" applyAlignment="1">
      <alignment horizontal="center" vertical="center" wrapText="1"/>
    </xf>
    <xf numFmtId="2" fontId="25" fillId="25" borderId="16" xfId="0" applyNumberFormat="1" applyFont="1" applyFill="1" applyBorder="1" applyAlignment="1">
      <alignment horizontal="center" vertical="center" wrapText="1"/>
    </xf>
    <xf numFmtId="2" fontId="25" fillId="25" borderId="32" xfId="0" applyNumberFormat="1" applyFont="1" applyFill="1" applyBorder="1" applyAlignment="1">
      <alignment horizontal="center" vertical="center" wrapText="1"/>
    </xf>
    <xf numFmtId="2" fontId="18" fillId="25" borderId="33" xfId="0" applyNumberFormat="1" applyFont="1" applyFill="1" applyBorder="1" applyAlignment="1">
      <alignment horizontal="center" vertical="center" wrapText="1"/>
    </xf>
    <xf numFmtId="2" fontId="18" fillId="25" borderId="18" xfId="0" applyNumberFormat="1" applyFont="1" applyFill="1" applyBorder="1" applyAlignment="1">
      <alignment horizontal="center" vertical="center" wrapText="1"/>
    </xf>
    <xf numFmtId="2" fontId="18" fillId="25" borderId="20" xfId="0" applyNumberFormat="1" applyFont="1" applyFill="1" applyBorder="1" applyAlignment="1">
      <alignment horizontal="center" vertical="center" wrapText="1"/>
    </xf>
    <xf numFmtId="2" fontId="18" fillId="25" borderId="34" xfId="0" applyNumberFormat="1" applyFont="1" applyFill="1" applyBorder="1" applyAlignment="1">
      <alignment horizontal="center" vertical="center" wrapText="1"/>
    </xf>
    <xf numFmtId="2" fontId="0" fillId="25" borderId="35" xfId="0" applyNumberFormat="1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0" fillId="25" borderId="33" xfId="0" applyNumberFormat="1" applyFont="1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2" fontId="23" fillId="25" borderId="18" xfId="0" applyNumberFormat="1" applyFont="1" applyFill="1" applyBorder="1" applyAlignment="1">
      <alignment horizontal="center"/>
    </xf>
    <xf numFmtId="0" fontId="18" fillId="25" borderId="36" xfId="0" applyFont="1" applyFill="1" applyBorder="1" applyAlignment="1">
      <alignment horizontal="center" vertical="center"/>
    </xf>
    <xf numFmtId="0" fontId="18" fillId="25" borderId="28" xfId="0" applyFont="1" applyFill="1" applyBorder="1" applyAlignment="1">
      <alignment horizontal="center" vertical="center"/>
    </xf>
    <xf numFmtId="0" fontId="18" fillId="25" borderId="37" xfId="0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horizontal="center" vertical="center" wrapText="1"/>
    </xf>
    <xf numFmtId="2" fontId="25" fillId="25" borderId="33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38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zoomScale="75" zoomScaleNormal="75" zoomScalePageLayoutView="0" workbookViewId="0" topLeftCell="A79">
      <selection activeCell="A1" sqref="A1:H122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6.375" style="1" customWidth="1"/>
    <col min="5" max="5" width="13.875" style="1" hidden="1" customWidth="1"/>
    <col min="6" max="6" width="20.875" style="34" hidden="1" customWidth="1"/>
    <col min="7" max="7" width="13.875" style="1" customWidth="1"/>
    <col min="8" max="8" width="20.875" style="34" customWidth="1"/>
    <col min="9" max="9" width="15.375" style="1" customWidth="1"/>
    <col min="10" max="10" width="15.375" style="1" hidden="1" customWidth="1"/>
    <col min="11" max="11" width="15.375" style="80" hidden="1" customWidth="1"/>
    <col min="12" max="14" width="15.375" style="1" customWidth="1"/>
    <col min="15" max="16384" width="9.125" style="1" customWidth="1"/>
  </cols>
  <sheetData>
    <row r="1" spans="1:8" ht="16.5" customHeight="1">
      <c r="A1" s="116" t="s">
        <v>0</v>
      </c>
      <c r="B1" s="117"/>
      <c r="C1" s="117"/>
      <c r="D1" s="117"/>
      <c r="E1" s="117"/>
      <c r="F1" s="117"/>
      <c r="G1" s="117"/>
      <c r="H1" s="117"/>
    </row>
    <row r="2" spans="2:8" ht="12.75" customHeight="1">
      <c r="B2" s="118" t="s">
        <v>1</v>
      </c>
      <c r="C2" s="118"/>
      <c r="D2" s="118"/>
      <c r="E2" s="118"/>
      <c r="F2" s="118"/>
      <c r="G2" s="117"/>
      <c r="H2" s="117"/>
    </row>
    <row r="3" spans="1:8" ht="17.25" customHeight="1">
      <c r="A3" s="92" t="s">
        <v>109</v>
      </c>
      <c r="B3" s="118" t="s">
        <v>2</v>
      </c>
      <c r="C3" s="118"/>
      <c r="D3" s="118"/>
      <c r="E3" s="118"/>
      <c r="F3" s="118"/>
      <c r="G3" s="117"/>
      <c r="H3" s="117"/>
    </row>
    <row r="4" spans="2:8" ht="14.25" customHeight="1">
      <c r="B4" s="118" t="s">
        <v>37</v>
      </c>
      <c r="C4" s="118"/>
      <c r="D4" s="118"/>
      <c r="E4" s="118"/>
      <c r="F4" s="118"/>
      <c r="G4" s="117"/>
      <c r="H4" s="117"/>
    </row>
    <row r="5" spans="1:11" ht="39.75" customHeight="1">
      <c r="A5" s="119"/>
      <c r="B5" s="120"/>
      <c r="C5" s="120"/>
      <c r="D5" s="120"/>
      <c r="E5" s="120"/>
      <c r="F5" s="120"/>
      <c r="G5" s="120"/>
      <c r="H5" s="120"/>
      <c r="K5" s="1"/>
    </row>
    <row r="6" spans="1:11" ht="33" customHeight="1">
      <c r="A6" s="121" t="s">
        <v>110</v>
      </c>
      <c r="B6" s="122"/>
      <c r="C6" s="122"/>
      <c r="D6" s="122"/>
      <c r="E6" s="122"/>
      <c r="F6" s="122"/>
      <c r="G6" s="122"/>
      <c r="H6" s="122"/>
      <c r="K6" s="1"/>
    </row>
    <row r="7" spans="1:11" s="2" customFormat="1" ht="22.5" customHeight="1">
      <c r="A7" s="123" t="s">
        <v>3</v>
      </c>
      <c r="B7" s="123"/>
      <c r="C7" s="123"/>
      <c r="D7" s="123"/>
      <c r="E7" s="124"/>
      <c r="F7" s="124"/>
      <c r="G7" s="124"/>
      <c r="H7" s="124"/>
      <c r="K7" s="81"/>
    </row>
    <row r="8" spans="1:8" s="3" customFormat="1" ht="18.75" customHeight="1">
      <c r="A8" s="123" t="s">
        <v>108</v>
      </c>
      <c r="B8" s="123"/>
      <c r="C8" s="123"/>
      <c r="D8" s="123"/>
      <c r="E8" s="124"/>
      <c r="F8" s="124"/>
      <c r="G8" s="124"/>
      <c r="H8" s="124"/>
    </row>
    <row r="9" spans="1:8" s="4" customFormat="1" ht="17.25" customHeight="1">
      <c r="A9" s="125" t="s">
        <v>82</v>
      </c>
      <c r="B9" s="125"/>
      <c r="C9" s="125"/>
      <c r="D9" s="125"/>
      <c r="E9" s="126"/>
      <c r="F9" s="126"/>
      <c r="G9" s="126"/>
      <c r="H9" s="126"/>
    </row>
    <row r="10" spans="1:8" s="3" customFormat="1" ht="30" customHeight="1" thickBot="1">
      <c r="A10" s="127" t="s">
        <v>99</v>
      </c>
      <c r="B10" s="127"/>
      <c r="C10" s="127"/>
      <c r="D10" s="127"/>
      <c r="E10" s="128"/>
      <c r="F10" s="128"/>
      <c r="G10" s="128"/>
      <c r="H10" s="128"/>
    </row>
    <row r="11" spans="1:11" s="9" customFormat="1" ht="139.5" customHeight="1" thickBot="1">
      <c r="A11" s="5" t="s">
        <v>4</v>
      </c>
      <c r="B11" s="6" t="s">
        <v>5</v>
      </c>
      <c r="C11" s="7" t="s">
        <v>6</v>
      </c>
      <c r="D11" s="7" t="s">
        <v>38</v>
      </c>
      <c r="E11" s="7" t="s">
        <v>6</v>
      </c>
      <c r="F11" s="8" t="s">
        <v>7</v>
      </c>
      <c r="G11" s="7" t="s">
        <v>6</v>
      </c>
      <c r="H11" s="8" t="s">
        <v>7</v>
      </c>
      <c r="K11" s="82"/>
    </row>
    <row r="12" spans="1:11" s="13" customFormat="1" ht="12.75">
      <c r="A12" s="10">
        <v>1</v>
      </c>
      <c r="B12" s="11">
        <v>2</v>
      </c>
      <c r="C12" s="11">
        <v>3</v>
      </c>
      <c r="D12" s="38"/>
      <c r="E12" s="11">
        <v>3</v>
      </c>
      <c r="F12" s="12">
        <v>4</v>
      </c>
      <c r="G12" s="39">
        <v>3</v>
      </c>
      <c r="H12" s="42">
        <v>4</v>
      </c>
      <c r="K12" s="61"/>
    </row>
    <row r="13" spans="1:11" s="13" customFormat="1" ht="49.5" customHeight="1">
      <c r="A13" s="129" t="s">
        <v>8</v>
      </c>
      <c r="B13" s="130"/>
      <c r="C13" s="130"/>
      <c r="D13" s="130"/>
      <c r="E13" s="130"/>
      <c r="F13" s="130"/>
      <c r="G13" s="131"/>
      <c r="H13" s="132"/>
      <c r="K13" s="61"/>
    </row>
    <row r="14" spans="1:11" s="9" customFormat="1" ht="15">
      <c r="A14" s="15" t="s">
        <v>9</v>
      </c>
      <c r="B14" s="19"/>
      <c r="C14" s="14">
        <f>F14*12</f>
        <v>0</v>
      </c>
      <c r="D14" s="95">
        <f>G14*I14</f>
        <v>79237.44</v>
      </c>
      <c r="E14" s="96">
        <f>H14*12</f>
        <v>28.799999999999997</v>
      </c>
      <c r="F14" s="97"/>
      <c r="G14" s="96">
        <f>H14*12</f>
        <v>28.799999999999997</v>
      </c>
      <c r="H14" s="96">
        <v>2.4</v>
      </c>
      <c r="I14" s="9">
        <v>2751.3</v>
      </c>
      <c r="J14" s="9">
        <v>1.07</v>
      </c>
      <c r="K14" s="82">
        <v>2.2363</v>
      </c>
    </row>
    <row r="15" spans="1:11" s="9" customFormat="1" ht="29.25" customHeight="1">
      <c r="A15" s="62" t="s">
        <v>100</v>
      </c>
      <c r="B15" s="63" t="s">
        <v>101</v>
      </c>
      <c r="C15" s="64"/>
      <c r="D15" s="98"/>
      <c r="E15" s="99"/>
      <c r="F15" s="100"/>
      <c r="G15" s="99"/>
      <c r="H15" s="99"/>
      <c r="K15" s="82"/>
    </row>
    <row r="16" spans="1:11" s="9" customFormat="1" ht="15">
      <c r="A16" s="62" t="s">
        <v>102</v>
      </c>
      <c r="B16" s="63" t="s">
        <v>101</v>
      </c>
      <c r="C16" s="64"/>
      <c r="D16" s="98"/>
      <c r="E16" s="99"/>
      <c r="F16" s="100"/>
      <c r="G16" s="99"/>
      <c r="H16" s="99"/>
      <c r="K16" s="82"/>
    </row>
    <row r="17" spans="1:11" s="9" customFormat="1" ht="15">
      <c r="A17" s="62" t="s">
        <v>103</v>
      </c>
      <c r="B17" s="63" t="s">
        <v>104</v>
      </c>
      <c r="C17" s="64"/>
      <c r="D17" s="98"/>
      <c r="E17" s="99"/>
      <c r="F17" s="100"/>
      <c r="G17" s="99"/>
      <c r="H17" s="99"/>
      <c r="K17" s="82"/>
    </row>
    <row r="18" spans="1:11" s="9" customFormat="1" ht="15">
      <c r="A18" s="62" t="s">
        <v>105</v>
      </c>
      <c r="B18" s="63" t="s">
        <v>101</v>
      </c>
      <c r="C18" s="64"/>
      <c r="D18" s="98"/>
      <c r="E18" s="99"/>
      <c r="F18" s="100"/>
      <c r="G18" s="99"/>
      <c r="H18" s="99"/>
      <c r="K18" s="82"/>
    </row>
    <row r="19" spans="1:11" s="9" customFormat="1" ht="30">
      <c r="A19" s="15" t="s">
        <v>11</v>
      </c>
      <c r="B19" s="16"/>
      <c r="C19" s="14">
        <f>F19*12</f>
        <v>0</v>
      </c>
      <c r="D19" s="95">
        <f>G19*I19</f>
        <v>108291.168</v>
      </c>
      <c r="E19" s="96">
        <f>H19*12</f>
        <v>39.36</v>
      </c>
      <c r="F19" s="97"/>
      <c r="G19" s="96">
        <f>H19*12</f>
        <v>39.36</v>
      </c>
      <c r="H19" s="96">
        <v>3.28</v>
      </c>
      <c r="I19" s="9">
        <v>2751.3</v>
      </c>
      <c r="J19" s="9">
        <v>1.07</v>
      </c>
      <c r="K19" s="82">
        <v>3.0709000000000004</v>
      </c>
    </row>
    <row r="20" spans="1:11" s="9" customFormat="1" ht="15">
      <c r="A20" s="56" t="s">
        <v>91</v>
      </c>
      <c r="B20" s="57" t="s">
        <v>12</v>
      </c>
      <c r="C20" s="14"/>
      <c r="D20" s="95"/>
      <c r="E20" s="96"/>
      <c r="F20" s="97"/>
      <c r="G20" s="96"/>
      <c r="H20" s="96"/>
      <c r="I20" s="9">
        <v>2751.3</v>
      </c>
      <c r="K20" s="82"/>
    </row>
    <row r="21" spans="1:11" s="9" customFormat="1" ht="15">
      <c r="A21" s="56" t="s">
        <v>92</v>
      </c>
      <c r="B21" s="57" t="s">
        <v>12</v>
      </c>
      <c r="C21" s="14"/>
      <c r="D21" s="95"/>
      <c r="E21" s="96"/>
      <c r="F21" s="97"/>
      <c r="G21" s="96"/>
      <c r="H21" s="96"/>
      <c r="I21" s="9">
        <v>2751.3</v>
      </c>
      <c r="K21" s="82"/>
    </row>
    <row r="22" spans="1:11" s="9" customFormat="1" ht="15">
      <c r="A22" s="93" t="s">
        <v>111</v>
      </c>
      <c r="B22" s="91" t="s">
        <v>112</v>
      </c>
      <c r="C22" s="14"/>
      <c r="D22" s="95"/>
      <c r="E22" s="96"/>
      <c r="F22" s="97"/>
      <c r="G22" s="96"/>
      <c r="H22" s="96"/>
      <c r="I22" s="9">
        <v>2751.3</v>
      </c>
      <c r="K22" s="82"/>
    </row>
    <row r="23" spans="1:11" s="9" customFormat="1" ht="15">
      <c r="A23" s="56" t="s">
        <v>93</v>
      </c>
      <c r="B23" s="57" t="s">
        <v>12</v>
      </c>
      <c r="C23" s="14"/>
      <c r="D23" s="95"/>
      <c r="E23" s="96"/>
      <c r="F23" s="97"/>
      <c r="G23" s="96"/>
      <c r="H23" s="96"/>
      <c r="I23" s="9">
        <v>2751.3</v>
      </c>
      <c r="K23" s="82"/>
    </row>
    <row r="24" spans="1:11" s="9" customFormat="1" ht="25.5">
      <c r="A24" s="56" t="s">
        <v>94</v>
      </c>
      <c r="B24" s="57" t="s">
        <v>13</v>
      </c>
      <c r="C24" s="14"/>
      <c r="D24" s="95"/>
      <c r="E24" s="96"/>
      <c r="F24" s="97"/>
      <c r="G24" s="96"/>
      <c r="H24" s="96"/>
      <c r="I24" s="9">
        <v>2751.3</v>
      </c>
      <c r="K24" s="82"/>
    </row>
    <row r="25" spans="1:11" s="9" customFormat="1" ht="15">
      <c r="A25" s="56" t="s">
        <v>95</v>
      </c>
      <c r="B25" s="57" t="s">
        <v>12</v>
      </c>
      <c r="C25" s="14"/>
      <c r="D25" s="95"/>
      <c r="E25" s="96"/>
      <c r="F25" s="97"/>
      <c r="G25" s="96"/>
      <c r="H25" s="96"/>
      <c r="I25" s="9">
        <v>2751.3</v>
      </c>
      <c r="K25" s="82"/>
    </row>
    <row r="26" spans="1:11" s="9" customFormat="1" ht="28.5" customHeight="1" thickBot="1">
      <c r="A26" s="58" t="s">
        <v>96</v>
      </c>
      <c r="B26" s="59" t="s">
        <v>97</v>
      </c>
      <c r="C26" s="14"/>
      <c r="D26" s="95"/>
      <c r="E26" s="96"/>
      <c r="F26" s="97"/>
      <c r="G26" s="96"/>
      <c r="H26" s="96"/>
      <c r="I26" s="9">
        <v>2751.3</v>
      </c>
      <c r="K26" s="82"/>
    </row>
    <row r="27" spans="1:11" s="20" customFormat="1" ht="15">
      <c r="A27" s="18" t="s">
        <v>14</v>
      </c>
      <c r="B27" s="19" t="s">
        <v>15</v>
      </c>
      <c r="C27" s="14">
        <f>F27*12</f>
        <v>0</v>
      </c>
      <c r="D27" s="95">
        <f>G27*I27</f>
        <v>21129.984</v>
      </c>
      <c r="E27" s="96">
        <f>H27*12</f>
        <v>7.68</v>
      </c>
      <c r="F27" s="101"/>
      <c r="G27" s="96">
        <f>H27*12</f>
        <v>7.68</v>
      </c>
      <c r="H27" s="96">
        <v>0.64</v>
      </c>
      <c r="I27" s="9">
        <v>2751.3</v>
      </c>
      <c r="J27" s="9">
        <v>1.07</v>
      </c>
      <c r="K27" s="82">
        <v>0.5992000000000001</v>
      </c>
    </row>
    <row r="28" spans="1:11" s="9" customFormat="1" ht="15">
      <c r="A28" s="18" t="s">
        <v>16</v>
      </c>
      <c r="B28" s="19" t="s">
        <v>17</v>
      </c>
      <c r="C28" s="14">
        <f>F28*12</f>
        <v>0</v>
      </c>
      <c r="D28" s="95">
        <f>G28*I28</f>
        <v>68672.448</v>
      </c>
      <c r="E28" s="96">
        <f>H28*12</f>
        <v>24.96</v>
      </c>
      <c r="F28" s="101"/>
      <c r="G28" s="96">
        <f>H28*12</f>
        <v>24.96</v>
      </c>
      <c r="H28" s="96">
        <v>2.08</v>
      </c>
      <c r="I28" s="9">
        <v>2751.3</v>
      </c>
      <c r="J28" s="9">
        <v>1.07</v>
      </c>
      <c r="K28" s="82">
        <v>1.9367</v>
      </c>
    </row>
    <row r="29" spans="1:11" s="13" customFormat="1" ht="30">
      <c r="A29" s="18" t="s">
        <v>55</v>
      </c>
      <c r="B29" s="19" t="s">
        <v>10</v>
      </c>
      <c r="C29" s="21"/>
      <c r="D29" s="95">
        <v>1733.72</v>
      </c>
      <c r="E29" s="102">
        <f>H29*12</f>
        <v>0.6301457492821575</v>
      </c>
      <c r="F29" s="101"/>
      <c r="G29" s="96">
        <f>D29/I29</f>
        <v>0.6301457492821575</v>
      </c>
      <c r="H29" s="96">
        <f>G29/12</f>
        <v>0.052512145773513125</v>
      </c>
      <c r="I29" s="9">
        <v>2751.3</v>
      </c>
      <c r="J29" s="9">
        <v>1.07</v>
      </c>
      <c r="K29" s="82">
        <v>0.053500000000000006</v>
      </c>
    </row>
    <row r="30" spans="1:11" s="13" customFormat="1" ht="30">
      <c r="A30" s="18" t="s">
        <v>81</v>
      </c>
      <c r="B30" s="19" t="s">
        <v>10</v>
      </c>
      <c r="C30" s="21"/>
      <c r="D30" s="95">
        <v>1733.72</v>
      </c>
      <c r="E30" s="102"/>
      <c r="F30" s="101"/>
      <c r="G30" s="96">
        <f>D30/I30</f>
        <v>0.6301457492821575</v>
      </c>
      <c r="H30" s="96">
        <f>G30/12</f>
        <v>0.052512145773513125</v>
      </c>
      <c r="I30" s="9">
        <v>2751.3</v>
      </c>
      <c r="J30" s="9">
        <v>1.07</v>
      </c>
      <c r="K30" s="82">
        <v>0.053500000000000006</v>
      </c>
    </row>
    <row r="31" spans="1:11" s="13" customFormat="1" ht="21" customHeight="1">
      <c r="A31" s="18" t="s">
        <v>56</v>
      </c>
      <c r="B31" s="19" t="s">
        <v>10</v>
      </c>
      <c r="C31" s="21"/>
      <c r="D31" s="95">
        <v>10948.1</v>
      </c>
      <c r="E31" s="102"/>
      <c r="F31" s="101"/>
      <c r="G31" s="96">
        <f>D31/I31</f>
        <v>3.9792461745356738</v>
      </c>
      <c r="H31" s="96">
        <f>G31/12</f>
        <v>0.3316038478779728</v>
      </c>
      <c r="I31" s="9">
        <v>2751.3</v>
      </c>
      <c r="J31" s="9">
        <v>1.07</v>
      </c>
      <c r="K31" s="82">
        <v>0.2247</v>
      </c>
    </row>
    <row r="32" spans="1:11" s="13" customFormat="1" ht="30" hidden="1">
      <c r="A32" s="18" t="s">
        <v>57</v>
      </c>
      <c r="B32" s="19" t="s">
        <v>13</v>
      </c>
      <c r="C32" s="21"/>
      <c r="D32" s="95">
        <f>G32*I32</f>
        <v>0</v>
      </c>
      <c r="E32" s="102"/>
      <c r="F32" s="101"/>
      <c r="G32" s="96">
        <f>H32*12</f>
        <v>0</v>
      </c>
      <c r="H32" s="96">
        <v>0</v>
      </c>
      <c r="I32" s="9">
        <v>2751.3</v>
      </c>
      <c r="J32" s="9">
        <v>1.07</v>
      </c>
      <c r="K32" s="82">
        <v>0</v>
      </c>
    </row>
    <row r="33" spans="1:11" s="13" customFormat="1" ht="30" hidden="1">
      <c r="A33" s="18" t="s">
        <v>58</v>
      </c>
      <c r="B33" s="19" t="s">
        <v>13</v>
      </c>
      <c r="C33" s="21"/>
      <c r="D33" s="95">
        <f>G33*I33</f>
        <v>0</v>
      </c>
      <c r="E33" s="102"/>
      <c r="F33" s="101"/>
      <c r="G33" s="96">
        <f>H33*12</f>
        <v>0</v>
      </c>
      <c r="H33" s="96">
        <v>0</v>
      </c>
      <c r="I33" s="9">
        <v>2751.3</v>
      </c>
      <c r="J33" s="9">
        <v>1.07</v>
      </c>
      <c r="K33" s="82">
        <v>0</v>
      </c>
    </row>
    <row r="34" spans="1:11" s="13" customFormat="1" ht="30" hidden="1">
      <c r="A34" s="18" t="s">
        <v>59</v>
      </c>
      <c r="B34" s="19" t="s">
        <v>13</v>
      </c>
      <c r="C34" s="21"/>
      <c r="D34" s="95">
        <f>G34*I34</f>
        <v>0</v>
      </c>
      <c r="E34" s="102"/>
      <c r="F34" s="101"/>
      <c r="G34" s="96">
        <f>H34*12</f>
        <v>0</v>
      </c>
      <c r="H34" s="96">
        <v>0</v>
      </c>
      <c r="I34" s="9">
        <v>2751.3</v>
      </c>
      <c r="J34" s="9">
        <v>1.07</v>
      </c>
      <c r="K34" s="82">
        <v>0</v>
      </c>
    </row>
    <row r="35" spans="1:11" s="13" customFormat="1" ht="30">
      <c r="A35" s="18" t="s">
        <v>24</v>
      </c>
      <c r="B35" s="19"/>
      <c r="C35" s="21">
        <f>F35*12</f>
        <v>0</v>
      </c>
      <c r="D35" s="95">
        <f>G35*I35</f>
        <v>5942.808000000001</v>
      </c>
      <c r="E35" s="102">
        <f>H35*12</f>
        <v>2.16</v>
      </c>
      <c r="F35" s="101"/>
      <c r="G35" s="96">
        <f>H35*12</f>
        <v>2.16</v>
      </c>
      <c r="H35" s="96">
        <v>0.18</v>
      </c>
      <c r="I35" s="9">
        <v>2751.3</v>
      </c>
      <c r="J35" s="9">
        <v>1.07</v>
      </c>
      <c r="K35" s="82">
        <v>0.1391</v>
      </c>
    </row>
    <row r="36" spans="1:11" s="9" customFormat="1" ht="15">
      <c r="A36" s="18" t="s">
        <v>26</v>
      </c>
      <c r="B36" s="19" t="s">
        <v>27</v>
      </c>
      <c r="C36" s="21">
        <f>F36*12</f>
        <v>0</v>
      </c>
      <c r="D36" s="95">
        <f>G36*I36</f>
        <v>1320.624</v>
      </c>
      <c r="E36" s="102">
        <f>H36*12</f>
        <v>0.48</v>
      </c>
      <c r="F36" s="101"/>
      <c r="G36" s="96">
        <f>H36*12</f>
        <v>0.48</v>
      </c>
      <c r="H36" s="96">
        <v>0.04</v>
      </c>
      <c r="I36" s="9">
        <v>2751.3</v>
      </c>
      <c r="J36" s="9">
        <v>1.07</v>
      </c>
      <c r="K36" s="82">
        <v>0.032100000000000004</v>
      </c>
    </row>
    <row r="37" spans="1:11" s="9" customFormat="1" ht="15">
      <c r="A37" s="18" t="s">
        <v>28</v>
      </c>
      <c r="B37" s="24" t="s">
        <v>29</v>
      </c>
      <c r="C37" s="25">
        <f>F37*12</f>
        <v>0</v>
      </c>
      <c r="D37" s="95">
        <v>706.53</v>
      </c>
      <c r="E37" s="103">
        <f>H37*12</f>
        <v>0.25679860429615087</v>
      </c>
      <c r="F37" s="104"/>
      <c r="G37" s="96">
        <f>D37/I37</f>
        <v>0.25679860429615087</v>
      </c>
      <c r="H37" s="96">
        <f>G37/12</f>
        <v>0.021399883691345906</v>
      </c>
      <c r="I37" s="9">
        <v>2751.3</v>
      </c>
      <c r="J37" s="9">
        <v>1.07</v>
      </c>
      <c r="K37" s="82">
        <v>0.021400000000000002</v>
      </c>
    </row>
    <row r="38" spans="1:11" s="20" customFormat="1" ht="30">
      <c r="A38" s="18" t="s">
        <v>25</v>
      </c>
      <c r="B38" s="19" t="s">
        <v>107</v>
      </c>
      <c r="C38" s="21">
        <f>F38*12</f>
        <v>0</v>
      </c>
      <c r="D38" s="95">
        <v>1059.8</v>
      </c>
      <c r="E38" s="102">
        <f>H38*12</f>
        <v>0.38519972376694656</v>
      </c>
      <c r="F38" s="101"/>
      <c r="G38" s="96">
        <f>D38/I38</f>
        <v>0.3851997237669465</v>
      </c>
      <c r="H38" s="96">
        <f>G38/12</f>
        <v>0.03209997698057888</v>
      </c>
      <c r="I38" s="9">
        <v>2751.3</v>
      </c>
      <c r="J38" s="9">
        <v>1.07</v>
      </c>
      <c r="K38" s="82">
        <v>0.032100000000000004</v>
      </c>
    </row>
    <row r="39" spans="1:11" s="20" customFormat="1" ht="15">
      <c r="A39" s="18" t="s">
        <v>39</v>
      </c>
      <c r="B39" s="19"/>
      <c r="C39" s="14"/>
      <c r="D39" s="96">
        <f>D41+D42+D43+D44+D45+D46+D47+D48+D49+D50</f>
        <v>25843.23</v>
      </c>
      <c r="E39" s="96"/>
      <c r="F39" s="101"/>
      <c r="G39" s="96">
        <f>D39/I39</f>
        <v>9.393097808308799</v>
      </c>
      <c r="H39" s="96">
        <v>0.79</v>
      </c>
      <c r="I39" s="9">
        <v>2751.3</v>
      </c>
      <c r="J39" s="9">
        <v>1.07</v>
      </c>
      <c r="K39" s="82">
        <v>0.9118667803291378</v>
      </c>
    </row>
    <row r="40" spans="1:11" s="13" customFormat="1" ht="15" hidden="1">
      <c r="A40" s="22"/>
      <c r="B40" s="17"/>
      <c r="C40" s="23"/>
      <c r="D40" s="105"/>
      <c r="E40" s="106"/>
      <c r="F40" s="107"/>
      <c r="G40" s="106"/>
      <c r="H40" s="106"/>
      <c r="I40" s="9">
        <v>2751.3</v>
      </c>
      <c r="J40" s="9"/>
      <c r="K40" s="82"/>
    </row>
    <row r="41" spans="1:11" s="13" customFormat="1" ht="15">
      <c r="A41" s="22" t="s">
        <v>50</v>
      </c>
      <c r="B41" s="17" t="s">
        <v>18</v>
      </c>
      <c r="C41" s="23"/>
      <c r="D41" s="105">
        <v>184.33</v>
      </c>
      <c r="E41" s="106"/>
      <c r="F41" s="107"/>
      <c r="G41" s="106"/>
      <c r="H41" s="106"/>
      <c r="I41" s="9">
        <v>2751.3</v>
      </c>
      <c r="J41" s="9">
        <v>1.07</v>
      </c>
      <c r="K41" s="82">
        <v>0.010700000000000001</v>
      </c>
    </row>
    <row r="42" spans="1:11" s="13" customFormat="1" ht="15">
      <c r="A42" s="22" t="s">
        <v>19</v>
      </c>
      <c r="B42" s="17" t="s">
        <v>23</v>
      </c>
      <c r="C42" s="23">
        <f>F42*12</f>
        <v>0</v>
      </c>
      <c r="D42" s="105">
        <v>390.07</v>
      </c>
      <c r="E42" s="106">
        <f>H42*12</f>
        <v>0</v>
      </c>
      <c r="F42" s="107"/>
      <c r="G42" s="106"/>
      <c r="H42" s="106"/>
      <c r="I42" s="9">
        <v>2751.3</v>
      </c>
      <c r="J42" s="9">
        <v>1.07</v>
      </c>
      <c r="K42" s="82">
        <v>0.010700000000000001</v>
      </c>
    </row>
    <row r="43" spans="1:11" s="13" customFormat="1" ht="15">
      <c r="A43" s="22" t="s">
        <v>113</v>
      </c>
      <c r="B43" s="17" t="s">
        <v>18</v>
      </c>
      <c r="C43" s="23">
        <f>F43*12</f>
        <v>0</v>
      </c>
      <c r="D43" s="105">
        <v>13174.38</v>
      </c>
      <c r="E43" s="106">
        <f>H43*12</f>
        <v>0</v>
      </c>
      <c r="F43" s="107"/>
      <c r="G43" s="106"/>
      <c r="H43" s="106"/>
      <c r="I43" s="9">
        <v>2751.3</v>
      </c>
      <c r="J43" s="9">
        <v>1.07</v>
      </c>
      <c r="K43" s="82">
        <v>0.41730000000000006</v>
      </c>
    </row>
    <row r="44" spans="1:11" s="13" customFormat="1" ht="15">
      <c r="A44" s="22" t="s">
        <v>67</v>
      </c>
      <c r="B44" s="17" t="s">
        <v>18</v>
      </c>
      <c r="C44" s="23">
        <f>F44*12</f>
        <v>0</v>
      </c>
      <c r="D44" s="105">
        <v>743.35</v>
      </c>
      <c r="E44" s="106">
        <f>H44*12</f>
        <v>0</v>
      </c>
      <c r="F44" s="107"/>
      <c r="G44" s="106"/>
      <c r="H44" s="106"/>
      <c r="I44" s="9">
        <v>2751.3</v>
      </c>
      <c r="J44" s="9">
        <v>1.07</v>
      </c>
      <c r="K44" s="82">
        <v>0.021400000000000002</v>
      </c>
    </row>
    <row r="45" spans="1:11" s="13" customFormat="1" ht="15">
      <c r="A45" s="22" t="s">
        <v>20</v>
      </c>
      <c r="B45" s="17" t="s">
        <v>18</v>
      </c>
      <c r="C45" s="23">
        <f>F45*12</f>
        <v>0</v>
      </c>
      <c r="D45" s="105">
        <v>3314.05</v>
      </c>
      <c r="E45" s="106">
        <f>H45*12</f>
        <v>0</v>
      </c>
      <c r="F45" s="107"/>
      <c r="G45" s="106"/>
      <c r="H45" s="106"/>
      <c r="I45" s="9">
        <v>2751.3</v>
      </c>
      <c r="J45" s="9">
        <v>1.07</v>
      </c>
      <c r="K45" s="82">
        <v>0.0963</v>
      </c>
    </row>
    <row r="46" spans="1:11" s="13" customFormat="1" ht="15">
      <c r="A46" s="22" t="s">
        <v>21</v>
      </c>
      <c r="B46" s="17" t="s">
        <v>18</v>
      </c>
      <c r="C46" s="23">
        <f>F46*12</f>
        <v>0</v>
      </c>
      <c r="D46" s="105">
        <v>780.14</v>
      </c>
      <c r="E46" s="106">
        <f>H46*12</f>
        <v>0</v>
      </c>
      <c r="F46" s="107"/>
      <c r="G46" s="106"/>
      <c r="H46" s="106"/>
      <c r="I46" s="9">
        <v>2751.3</v>
      </c>
      <c r="J46" s="9">
        <v>1.07</v>
      </c>
      <c r="K46" s="82">
        <v>0.021400000000000002</v>
      </c>
    </row>
    <row r="47" spans="1:11" s="13" customFormat="1" ht="15">
      <c r="A47" s="22" t="s">
        <v>62</v>
      </c>
      <c r="B47" s="17" t="s">
        <v>18</v>
      </c>
      <c r="C47" s="23"/>
      <c r="D47" s="105">
        <v>371.66</v>
      </c>
      <c r="E47" s="106"/>
      <c r="F47" s="107"/>
      <c r="G47" s="106"/>
      <c r="H47" s="106"/>
      <c r="I47" s="9">
        <v>2751.3</v>
      </c>
      <c r="J47" s="9">
        <v>1.07</v>
      </c>
      <c r="K47" s="82">
        <v>0.010700000000000001</v>
      </c>
    </row>
    <row r="48" spans="1:11" s="13" customFormat="1" ht="15">
      <c r="A48" s="22" t="s">
        <v>63</v>
      </c>
      <c r="B48" s="17" t="s">
        <v>23</v>
      </c>
      <c r="C48" s="23"/>
      <c r="D48" s="105">
        <v>1486.7</v>
      </c>
      <c r="E48" s="106"/>
      <c r="F48" s="107"/>
      <c r="G48" s="106"/>
      <c r="H48" s="106"/>
      <c r="I48" s="9">
        <v>2751.3</v>
      </c>
      <c r="J48" s="9">
        <v>1.07</v>
      </c>
      <c r="K48" s="82">
        <v>0.042800000000000005</v>
      </c>
    </row>
    <row r="49" spans="1:11" s="13" customFormat="1" ht="25.5">
      <c r="A49" s="22" t="s">
        <v>22</v>
      </c>
      <c r="B49" s="17" t="s">
        <v>18</v>
      </c>
      <c r="C49" s="23">
        <f>F49*12</f>
        <v>0</v>
      </c>
      <c r="D49" s="105">
        <v>2781.25</v>
      </c>
      <c r="E49" s="106">
        <f>H49*12</f>
        <v>0</v>
      </c>
      <c r="F49" s="107"/>
      <c r="G49" s="106"/>
      <c r="H49" s="106"/>
      <c r="I49" s="9">
        <v>2751.3</v>
      </c>
      <c r="J49" s="9">
        <v>1.07</v>
      </c>
      <c r="K49" s="82">
        <v>0.07490000000000001</v>
      </c>
    </row>
    <row r="50" spans="1:11" s="13" customFormat="1" ht="15">
      <c r="A50" s="22" t="s">
        <v>114</v>
      </c>
      <c r="B50" s="17" t="s">
        <v>18</v>
      </c>
      <c r="C50" s="23"/>
      <c r="D50" s="105">
        <v>2617.3</v>
      </c>
      <c r="E50" s="106"/>
      <c r="F50" s="107"/>
      <c r="G50" s="106"/>
      <c r="H50" s="106"/>
      <c r="I50" s="9">
        <v>2751.3</v>
      </c>
      <c r="J50" s="9">
        <v>1.07</v>
      </c>
      <c r="K50" s="82">
        <v>0.010700000000000001</v>
      </c>
    </row>
    <row r="51" spans="1:11" s="13" customFormat="1" ht="15" hidden="1">
      <c r="A51" s="22"/>
      <c r="B51" s="17"/>
      <c r="C51" s="41"/>
      <c r="D51" s="105"/>
      <c r="E51" s="108"/>
      <c r="F51" s="107"/>
      <c r="G51" s="106"/>
      <c r="H51" s="106"/>
      <c r="I51" s="9">
        <v>2751.3</v>
      </c>
      <c r="J51" s="9"/>
      <c r="K51" s="82"/>
    </row>
    <row r="52" spans="1:11" s="20" customFormat="1" ht="30">
      <c r="A52" s="18" t="s">
        <v>46</v>
      </c>
      <c r="B52" s="19"/>
      <c r="C52" s="14"/>
      <c r="D52" s="96">
        <f>D53+D54+D55+D56+D57+D61+D63</f>
        <v>23655.07</v>
      </c>
      <c r="E52" s="96"/>
      <c r="F52" s="101"/>
      <c r="G52" s="96">
        <f>D52/I52</f>
        <v>8.597779231635954</v>
      </c>
      <c r="H52" s="96">
        <f>G52/12</f>
        <v>0.7164816026363295</v>
      </c>
      <c r="I52" s="9">
        <v>2751.3</v>
      </c>
      <c r="J52" s="9">
        <v>1.07</v>
      </c>
      <c r="K52" s="82">
        <v>0.898085942128874</v>
      </c>
    </row>
    <row r="53" spans="1:11" s="13" customFormat="1" ht="15">
      <c r="A53" s="22" t="s">
        <v>40</v>
      </c>
      <c r="B53" s="17" t="s">
        <v>68</v>
      </c>
      <c r="C53" s="23"/>
      <c r="D53" s="105">
        <v>2230.05</v>
      </c>
      <c r="E53" s="106"/>
      <c r="F53" s="107"/>
      <c r="G53" s="106"/>
      <c r="H53" s="106"/>
      <c r="I53" s="9">
        <v>2751.3</v>
      </c>
      <c r="J53" s="9">
        <v>1.07</v>
      </c>
      <c r="K53" s="82">
        <v>0.06420000000000001</v>
      </c>
    </row>
    <row r="54" spans="1:11" s="13" customFormat="1" ht="25.5">
      <c r="A54" s="22" t="s">
        <v>41</v>
      </c>
      <c r="B54" s="17" t="s">
        <v>51</v>
      </c>
      <c r="C54" s="23"/>
      <c r="D54" s="105">
        <v>1486.7</v>
      </c>
      <c r="E54" s="106"/>
      <c r="F54" s="107"/>
      <c r="G54" s="106"/>
      <c r="H54" s="106"/>
      <c r="I54" s="9">
        <v>2751.3</v>
      </c>
      <c r="J54" s="9">
        <v>1.07</v>
      </c>
      <c r="K54" s="82">
        <v>0.042800000000000005</v>
      </c>
    </row>
    <row r="55" spans="1:11" s="13" customFormat="1" ht="15">
      <c r="A55" s="22" t="s">
        <v>72</v>
      </c>
      <c r="B55" s="17" t="s">
        <v>71</v>
      </c>
      <c r="C55" s="23"/>
      <c r="D55" s="105">
        <v>1560.23</v>
      </c>
      <c r="E55" s="106"/>
      <c r="F55" s="107"/>
      <c r="G55" s="106"/>
      <c r="H55" s="106"/>
      <c r="I55" s="9">
        <v>2751.3</v>
      </c>
      <c r="J55" s="9">
        <v>1.07</v>
      </c>
      <c r="K55" s="82">
        <v>0.042800000000000005</v>
      </c>
    </row>
    <row r="56" spans="1:11" s="13" customFormat="1" ht="25.5">
      <c r="A56" s="22" t="s">
        <v>69</v>
      </c>
      <c r="B56" s="17" t="s">
        <v>70</v>
      </c>
      <c r="C56" s="23"/>
      <c r="D56" s="105">
        <v>1486.68</v>
      </c>
      <c r="E56" s="106"/>
      <c r="F56" s="107"/>
      <c r="G56" s="106"/>
      <c r="H56" s="106"/>
      <c r="I56" s="9">
        <v>2751.3</v>
      </c>
      <c r="J56" s="9">
        <v>1.07</v>
      </c>
      <c r="K56" s="82">
        <v>0.042800000000000005</v>
      </c>
    </row>
    <row r="57" spans="1:11" s="13" customFormat="1" ht="25.5">
      <c r="A57" s="22" t="s">
        <v>115</v>
      </c>
      <c r="B57" s="94" t="s">
        <v>13</v>
      </c>
      <c r="C57" s="23"/>
      <c r="D57" s="105">
        <v>10360.56</v>
      </c>
      <c r="E57" s="106"/>
      <c r="F57" s="107"/>
      <c r="G57" s="106"/>
      <c r="H57" s="106"/>
      <c r="I57" s="9">
        <v>2751.3</v>
      </c>
      <c r="J57" s="9"/>
      <c r="K57" s="82"/>
    </row>
    <row r="58" spans="1:11" s="13" customFormat="1" ht="15" hidden="1">
      <c r="A58" s="22" t="s">
        <v>53</v>
      </c>
      <c r="B58" s="17" t="s">
        <v>71</v>
      </c>
      <c r="C58" s="23"/>
      <c r="D58" s="105">
        <f aca="true" t="shared" si="0" ref="D58:D64">G58*I58</f>
        <v>0</v>
      </c>
      <c r="E58" s="106"/>
      <c r="F58" s="107"/>
      <c r="G58" s="106"/>
      <c r="H58" s="106"/>
      <c r="I58" s="9">
        <v>2751.3</v>
      </c>
      <c r="J58" s="9">
        <v>1.07</v>
      </c>
      <c r="K58" s="82">
        <v>0</v>
      </c>
    </row>
    <row r="59" spans="1:11" s="13" customFormat="1" ht="15" hidden="1">
      <c r="A59" s="22" t="s">
        <v>54</v>
      </c>
      <c r="B59" s="17" t="s">
        <v>18</v>
      </c>
      <c r="C59" s="23"/>
      <c r="D59" s="105">
        <f t="shared" si="0"/>
        <v>0</v>
      </c>
      <c r="E59" s="106"/>
      <c r="F59" s="107"/>
      <c r="G59" s="106"/>
      <c r="H59" s="106"/>
      <c r="I59" s="9">
        <v>2751.3</v>
      </c>
      <c r="J59" s="9">
        <v>1.07</v>
      </c>
      <c r="K59" s="82">
        <v>0</v>
      </c>
    </row>
    <row r="60" spans="1:11" s="13" customFormat="1" ht="25.5" hidden="1">
      <c r="A60" s="22" t="s">
        <v>52</v>
      </c>
      <c r="B60" s="17" t="s">
        <v>18</v>
      </c>
      <c r="C60" s="23"/>
      <c r="D60" s="105">
        <f t="shared" si="0"/>
        <v>0</v>
      </c>
      <c r="E60" s="106"/>
      <c r="F60" s="107"/>
      <c r="G60" s="106"/>
      <c r="H60" s="106"/>
      <c r="I60" s="9">
        <v>2751.3</v>
      </c>
      <c r="J60" s="9">
        <v>1.07</v>
      </c>
      <c r="K60" s="82">
        <v>0</v>
      </c>
    </row>
    <row r="61" spans="1:11" s="13" customFormat="1" ht="15">
      <c r="A61" s="22" t="s">
        <v>116</v>
      </c>
      <c r="B61" s="17" t="s">
        <v>18</v>
      </c>
      <c r="C61" s="23"/>
      <c r="D61" s="105">
        <v>1243.17</v>
      </c>
      <c r="E61" s="106"/>
      <c r="F61" s="107"/>
      <c r="G61" s="106"/>
      <c r="H61" s="106"/>
      <c r="I61" s="9">
        <v>2751.3</v>
      </c>
      <c r="J61" s="9">
        <v>1.07</v>
      </c>
      <c r="K61" s="82">
        <v>0.032100000000000004</v>
      </c>
    </row>
    <row r="62" spans="1:11" s="13" customFormat="1" ht="25.5" hidden="1">
      <c r="A62" s="22" t="s">
        <v>65</v>
      </c>
      <c r="B62" s="17" t="s">
        <v>13</v>
      </c>
      <c r="C62" s="55"/>
      <c r="D62" s="105">
        <f t="shared" si="0"/>
        <v>0</v>
      </c>
      <c r="E62" s="106"/>
      <c r="F62" s="107"/>
      <c r="G62" s="106"/>
      <c r="H62" s="106"/>
      <c r="I62" s="9">
        <v>2751.3</v>
      </c>
      <c r="J62" s="9">
        <v>1.07</v>
      </c>
      <c r="K62" s="82">
        <v>0</v>
      </c>
    </row>
    <row r="63" spans="1:11" s="13" customFormat="1" ht="15">
      <c r="A63" s="40" t="s">
        <v>64</v>
      </c>
      <c r="B63" s="17" t="s">
        <v>10</v>
      </c>
      <c r="C63" s="41"/>
      <c r="D63" s="105">
        <v>5287.68</v>
      </c>
      <c r="E63" s="108"/>
      <c r="F63" s="107"/>
      <c r="G63" s="106"/>
      <c r="H63" s="106"/>
      <c r="I63" s="9">
        <v>2751.3</v>
      </c>
      <c r="J63" s="9">
        <v>1.07</v>
      </c>
      <c r="K63" s="82">
        <v>0.14980000000000002</v>
      </c>
    </row>
    <row r="64" spans="1:11" s="13" customFormat="1" ht="15" hidden="1">
      <c r="A64" s="40" t="s">
        <v>78</v>
      </c>
      <c r="B64" s="17" t="s">
        <v>18</v>
      </c>
      <c r="C64" s="23"/>
      <c r="D64" s="105">
        <f t="shared" si="0"/>
        <v>0</v>
      </c>
      <c r="E64" s="106"/>
      <c r="F64" s="107"/>
      <c r="G64" s="106">
        <f>H64*12</f>
        <v>0</v>
      </c>
      <c r="H64" s="106">
        <v>0</v>
      </c>
      <c r="I64" s="9">
        <v>2751.3</v>
      </c>
      <c r="J64" s="9">
        <v>1.07</v>
      </c>
      <c r="K64" s="82">
        <v>0</v>
      </c>
    </row>
    <row r="65" spans="1:11" s="13" customFormat="1" ht="30">
      <c r="A65" s="18" t="s">
        <v>47</v>
      </c>
      <c r="B65" s="17"/>
      <c r="C65" s="23"/>
      <c r="D65" s="96">
        <f>D66</f>
        <v>1586.25</v>
      </c>
      <c r="E65" s="106"/>
      <c r="F65" s="107"/>
      <c r="G65" s="96">
        <f>D65/I65</f>
        <v>0.5765456329735034</v>
      </c>
      <c r="H65" s="96">
        <f>G65/12</f>
        <v>0.048045469414458614</v>
      </c>
      <c r="I65" s="9">
        <v>2751.3</v>
      </c>
      <c r="J65" s="9">
        <v>1.07</v>
      </c>
      <c r="K65" s="82">
        <v>0.08560000000000001</v>
      </c>
    </row>
    <row r="66" spans="1:11" s="13" customFormat="1" ht="15">
      <c r="A66" s="22" t="s">
        <v>98</v>
      </c>
      <c r="B66" s="17" t="s">
        <v>18</v>
      </c>
      <c r="C66" s="23"/>
      <c r="D66" s="105">
        <v>1586.25</v>
      </c>
      <c r="E66" s="106"/>
      <c r="F66" s="107"/>
      <c r="G66" s="106"/>
      <c r="H66" s="106"/>
      <c r="I66" s="9">
        <v>2751.3</v>
      </c>
      <c r="J66" s="9">
        <v>1.07</v>
      </c>
      <c r="K66" s="82">
        <v>0.042800000000000005</v>
      </c>
    </row>
    <row r="67" spans="1:11" s="13" customFormat="1" ht="15" hidden="1">
      <c r="A67" s="22" t="s">
        <v>66</v>
      </c>
      <c r="B67" s="17" t="s">
        <v>10</v>
      </c>
      <c r="C67" s="23"/>
      <c r="D67" s="105">
        <f>G67*I67</f>
        <v>0</v>
      </c>
      <c r="E67" s="106"/>
      <c r="F67" s="107"/>
      <c r="G67" s="106">
        <f>H67*12</f>
        <v>0</v>
      </c>
      <c r="H67" s="106">
        <v>0</v>
      </c>
      <c r="I67" s="9">
        <v>2751.3</v>
      </c>
      <c r="J67" s="9">
        <v>1.07</v>
      </c>
      <c r="K67" s="82">
        <v>0</v>
      </c>
    </row>
    <row r="68" spans="1:11" s="13" customFormat="1" ht="15">
      <c r="A68" s="18" t="s">
        <v>48</v>
      </c>
      <c r="B68" s="17"/>
      <c r="C68" s="23"/>
      <c r="D68" s="96">
        <f>D70+D71+D72</f>
        <v>16650.69</v>
      </c>
      <c r="E68" s="106"/>
      <c r="F68" s="107"/>
      <c r="G68" s="96">
        <f>D68/I68</f>
        <v>6.0519354486969785</v>
      </c>
      <c r="H68" s="96">
        <f>G68/12</f>
        <v>0.5043279540580815</v>
      </c>
      <c r="I68" s="9">
        <v>2751.3</v>
      </c>
      <c r="J68" s="9">
        <v>1.07</v>
      </c>
      <c r="K68" s="82">
        <v>0.35309999999999997</v>
      </c>
    </row>
    <row r="69" spans="1:14" s="51" customFormat="1" ht="15" hidden="1">
      <c r="A69" s="47" t="s">
        <v>42</v>
      </c>
      <c r="B69" s="48" t="s">
        <v>10</v>
      </c>
      <c r="C69" s="49"/>
      <c r="D69" s="105">
        <f aca="true" t="shared" si="1" ref="D69:D75">G69*I69</f>
        <v>0</v>
      </c>
      <c r="E69" s="106"/>
      <c r="F69" s="107"/>
      <c r="G69" s="106">
        <f>H69*12</f>
        <v>0</v>
      </c>
      <c r="H69" s="106">
        <v>0</v>
      </c>
      <c r="I69" s="9">
        <v>2751.3</v>
      </c>
      <c r="J69" s="9">
        <v>1.07</v>
      </c>
      <c r="K69" s="82">
        <v>0</v>
      </c>
      <c r="L69" s="13"/>
      <c r="M69" s="13"/>
      <c r="N69" s="13"/>
    </row>
    <row r="70" spans="1:11" s="13" customFormat="1" ht="15">
      <c r="A70" s="22" t="s">
        <v>83</v>
      </c>
      <c r="B70" s="17" t="s">
        <v>18</v>
      </c>
      <c r="C70" s="23"/>
      <c r="D70" s="105">
        <v>4662.2</v>
      </c>
      <c r="E70" s="106"/>
      <c r="F70" s="107"/>
      <c r="G70" s="106"/>
      <c r="H70" s="106"/>
      <c r="I70" s="9">
        <v>2751.3</v>
      </c>
      <c r="J70" s="9">
        <v>1.07</v>
      </c>
      <c r="K70" s="82">
        <v>0.12840000000000001</v>
      </c>
    </row>
    <row r="71" spans="1:11" s="13" customFormat="1" ht="15">
      <c r="A71" s="22" t="s">
        <v>43</v>
      </c>
      <c r="B71" s="17" t="s">
        <v>18</v>
      </c>
      <c r="C71" s="23"/>
      <c r="D71" s="105">
        <v>777.03</v>
      </c>
      <c r="E71" s="106"/>
      <c r="F71" s="107"/>
      <c r="G71" s="106"/>
      <c r="H71" s="106"/>
      <c r="I71" s="9">
        <v>2751.3</v>
      </c>
      <c r="J71" s="9">
        <v>1.07</v>
      </c>
      <c r="K71" s="82">
        <v>0.021400000000000002</v>
      </c>
    </row>
    <row r="72" spans="1:11" s="13" customFormat="1" ht="27.75" customHeight="1">
      <c r="A72" s="40" t="s">
        <v>117</v>
      </c>
      <c r="B72" s="17" t="s">
        <v>13</v>
      </c>
      <c r="C72" s="23"/>
      <c r="D72" s="105">
        <v>11211.46</v>
      </c>
      <c r="E72" s="106"/>
      <c r="F72" s="107"/>
      <c r="G72" s="106"/>
      <c r="H72" s="106"/>
      <c r="I72" s="9">
        <v>2751.3</v>
      </c>
      <c r="J72" s="9">
        <v>1.07</v>
      </c>
      <c r="K72" s="82">
        <v>0.0963</v>
      </c>
    </row>
    <row r="73" spans="1:11" s="13" customFormat="1" ht="25.5" hidden="1">
      <c r="A73" s="40" t="s">
        <v>79</v>
      </c>
      <c r="B73" s="17" t="s">
        <v>13</v>
      </c>
      <c r="C73" s="23"/>
      <c r="D73" s="105">
        <f t="shared" si="1"/>
        <v>0</v>
      </c>
      <c r="E73" s="106"/>
      <c r="F73" s="107"/>
      <c r="G73" s="106"/>
      <c r="H73" s="106"/>
      <c r="I73" s="9">
        <v>2751.3</v>
      </c>
      <c r="J73" s="9">
        <v>1.07</v>
      </c>
      <c r="K73" s="82">
        <v>0</v>
      </c>
    </row>
    <row r="74" spans="1:11" s="13" customFormat="1" ht="25.5" hidden="1">
      <c r="A74" s="40" t="s">
        <v>73</v>
      </c>
      <c r="B74" s="17" t="s">
        <v>13</v>
      </c>
      <c r="C74" s="23"/>
      <c r="D74" s="105">
        <f t="shared" si="1"/>
        <v>0</v>
      </c>
      <c r="E74" s="106"/>
      <c r="F74" s="107"/>
      <c r="G74" s="106"/>
      <c r="H74" s="106"/>
      <c r="I74" s="9">
        <v>2751.3</v>
      </c>
      <c r="J74" s="9">
        <v>1.07</v>
      </c>
      <c r="K74" s="82">
        <v>0</v>
      </c>
    </row>
    <row r="75" spans="1:11" s="13" customFormat="1" ht="25.5" hidden="1">
      <c r="A75" s="40" t="s">
        <v>80</v>
      </c>
      <c r="B75" s="17" t="s">
        <v>13</v>
      </c>
      <c r="C75" s="23"/>
      <c r="D75" s="105">
        <f t="shared" si="1"/>
        <v>0</v>
      </c>
      <c r="E75" s="106"/>
      <c r="F75" s="107"/>
      <c r="G75" s="106"/>
      <c r="H75" s="106"/>
      <c r="I75" s="9">
        <v>2751.3</v>
      </c>
      <c r="J75" s="9">
        <v>1.07</v>
      </c>
      <c r="K75" s="82">
        <v>0</v>
      </c>
    </row>
    <row r="76" spans="1:11" s="13" customFormat="1" ht="15">
      <c r="A76" s="18" t="s">
        <v>49</v>
      </c>
      <c r="B76" s="17"/>
      <c r="C76" s="23"/>
      <c r="D76" s="96">
        <f>D77+D78</f>
        <v>1681.99</v>
      </c>
      <c r="E76" s="106"/>
      <c r="F76" s="107"/>
      <c r="G76" s="96">
        <f>D76/I76</f>
        <v>0.6113437284192926</v>
      </c>
      <c r="H76" s="96">
        <f>G76/12</f>
        <v>0.05094531070160772</v>
      </c>
      <c r="I76" s="9">
        <v>2751.3</v>
      </c>
      <c r="J76" s="9">
        <v>1.07</v>
      </c>
      <c r="K76" s="82">
        <v>0.10700000000000001</v>
      </c>
    </row>
    <row r="77" spans="1:11" s="13" customFormat="1" ht="15">
      <c r="A77" s="22" t="s">
        <v>44</v>
      </c>
      <c r="B77" s="17" t="s">
        <v>18</v>
      </c>
      <c r="C77" s="23"/>
      <c r="D77" s="105">
        <v>932.26</v>
      </c>
      <c r="E77" s="106"/>
      <c r="F77" s="107"/>
      <c r="G77" s="106"/>
      <c r="H77" s="106"/>
      <c r="I77" s="9">
        <v>2751.3</v>
      </c>
      <c r="J77" s="9">
        <v>1.07</v>
      </c>
      <c r="K77" s="82">
        <v>0.021400000000000002</v>
      </c>
    </row>
    <row r="78" spans="1:11" s="13" customFormat="1" ht="15">
      <c r="A78" s="22" t="s">
        <v>45</v>
      </c>
      <c r="B78" s="17" t="s">
        <v>18</v>
      </c>
      <c r="C78" s="23"/>
      <c r="D78" s="105">
        <v>749.73</v>
      </c>
      <c r="E78" s="106"/>
      <c r="F78" s="107"/>
      <c r="G78" s="106"/>
      <c r="H78" s="106"/>
      <c r="I78" s="9">
        <v>2751.3</v>
      </c>
      <c r="J78" s="9">
        <v>1.07</v>
      </c>
      <c r="K78" s="82">
        <v>0.021400000000000002</v>
      </c>
    </row>
    <row r="79" spans="1:11" s="9" customFormat="1" ht="15">
      <c r="A79" s="18" t="s">
        <v>61</v>
      </c>
      <c r="B79" s="19"/>
      <c r="C79" s="14"/>
      <c r="D79" s="96">
        <f>D80+D81</f>
        <v>8804.26</v>
      </c>
      <c r="E79" s="96"/>
      <c r="F79" s="101"/>
      <c r="G79" s="96">
        <f>D79/I79</f>
        <v>3.2000363464544033</v>
      </c>
      <c r="H79" s="96">
        <f>G79/12</f>
        <v>0.26666969553786696</v>
      </c>
      <c r="I79" s="9">
        <v>2751.3</v>
      </c>
      <c r="J79" s="9">
        <v>1.07</v>
      </c>
      <c r="K79" s="82">
        <v>0.25680000000000003</v>
      </c>
    </row>
    <row r="80" spans="1:11" s="13" customFormat="1" ht="25.5">
      <c r="A80" s="22" t="s">
        <v>75</v>
      </c>
      <c r="B80" s="94" t="s">
        <v>13</v>
      </c>
      <c r="C80" s="23"/>
      <c r="D80" s="105">
        <v>1381.39</v>
      </c>
      <c r="E80" s="106"/>
      <c r="F80" s="107"/>
      <c r="G80" s="106"/>
      <c r="H80" s="106"/>
      <c r="I80" s="9">
        <v>2751.3</v>
      </c>
      <c r="J80" s="9">
        <v>1.07</v>
      </c>
      <c r="K80" s="82">
        <v>0.042800000000000005</v>
      </c>
    </row>
    <row r="81" spans="1:11" s="13" customFormat="1" ht="25.5">
      <c r="A81" s="22" t="s">
        <v>74</v>
      </c>
      <c r="B81" s="17" t="s">
        <v>13</v>
      </c>
      <c r="C81" s="23">
        <f>F81*12</f>
        <v>0</v>
      </c>
      <c r="D81" s="105">
        <v>7422.87</v>
      </c>
      <c r="E81" s="106">
        <f>H81*12</f>
        <v>0</v>
      </c>
      <c r="F81" s="107"/>
      <c r="G81" s="106"/>
      <c r="H81" s="106"/>
      <c r="I81" s="9">
        <v>2751.3</v>
      </c>
      <c r="J81" s="9">
        <v>1.07</v>
      </c>
      <c r="K81" s="82">
        <v>0.21400000000000002</v>
      </c>
    </row>
    <row r="82" spans="1:11" s="9" customFormat="1" ht="15">
      <c r="A82" s="18" t="s">
        <v>60</v>
      </c>
      <c r="B82" s="19"/>
      <c r="C82" s="14"/>
      <c r="D82" s="96">
        <f>D83+D84+D85</f>
        <v>7510.49</v>
      </c>
      <c r="E82" s="96"/>
      <c r="F82" s="101"/>
      <c r="G82" s="96">
        <f>D82/I82</f>
        <v>2.729796823319885</v>
      </c>
      <c r="H82" s="96">
        <f>G82/12</f>
        <v>0.22748306860999043</v>
      </c>
      <c r="I82" s="9">
        <v>2751.3</v>
      </c>
      <c r="J82" s="9">
        <v>1.07</v>
      </c>
      <c r="K82" s="82">
        <v>0.34240000000000004</v>
      </c>
    </row>
    <row r="83" spans="1:14" s="51" customFormat="1" ht="15">
      <c r="A83" s="22" t="s">
        <v>90</v>
      </c>
      <c r="B83" s="17" t="s">
        <v>68</v>
      </c>
      <c r="C83" s="55"/>
      <c r="D83" s="105">
        <v>3108.06</v>
      </c>
      <c r="E83" s="106"/>
      <c r="F83" s="107"/>
      <c r="G83" s="106"/>
      <c r="H83" s="106"/>
      <c r="I83" s="9">
        <v>2751.3</v>
      </c>
      <c r="J83" s="9">
        <v>1.07</v>
      </c>
      <c r="K83" s="82">
        <v>0.08560000000000001</v>
      </c>
      <c r="L83" s="13"/>
      <c r="M83" s="13"/>
      <c r="N83" s="13"/>
    </row>
    <row r="84" spans="1:14" s="51" customFormat="1" ht="15">
      <c r="A84" s="22" t="s">
        <v>76</v>
      </c>
      <c r="B84" s="17" t="s">
        <v>68</v>
      </c>
      <c r="C84" s="55"/>
      <c r="D84" s="105">
        <v>2072.1</v>
      </c>
      <c r="E84" s="106"/>
      <c r="F84" s="107"/>
      <c r="G84" s="106"/>
      <c r="H84" s="106"/>
      <c r="I84" s="9">
        <v>2751.3</v>
      </c>
      <c r="J84" s="9">
        <v>1.07</v>
      </c>
      <c r="K84" s="82">
        <v>0.053500000000000006</v>
      </c>
      <c r="L84" s="13"/>
      <c r="M84" s="13"/>
      <c r="N84" s="13"/>
    </row>
    <row r="85" spans="1:14" s="51" customFormat="1" ht="25.5" customHeight="1">
      <c r="A85" s="22" t="s">
        <v>77</v>
      </c>
      <c r="B85" s="17" t="s">
        <v>18</v>
      </c>
      <c r="C85" s="55"/>
      <c r="D85" s="105">
        <v>2330.33</v>
      </c>
      <c r="E85" s="106"/>
      <c r="F85" s="107"/>
      <c r="G85" s="106"/>
      <c r="H85" s="106"/>
      <c r="I85" s="9">
        <v>2751.3</v>
      </c>
      <c r="J85" s="9">
        <v>1.07</v>
      </c>
      <c r="K85" s="82">
        <v>0.06420000000000001</v>
      </c>
      <c r="L85" s="13"/>
      <c r="M85" s="13"/>
      <c r="N85" s="13"/>
    </row>
    <row r="86" spans="1:11" s="9" customFormat="1" ht="30.75" thickBot="1">
      <c r="A86" s="37" t="s">
        <v>36</v>
      </c>
      <c r="B86" s="19" t="s">
        <v>13</v>
      </c>
      <c r="C86" s="25">
        <f>F86*12</f>
        <v>0</v>
      </c>
      <c r="D86" s="103">
        <f aca="true" t="shared" si="2" ref="D86:D91">G86*I86</f>
        <v>10564.992</v>
      </c>
      <c r="E86" s="103">
        <f aca="true" t="shared" si="3" ref="E86:E93">H86*12</f>
        <v>3.84</v>
      </c>
      <c r="F86" s="104"/>
      <c r="G86" s="103">
        <f aca="true" t="shared" si="4" ref="G86:G93">H86*12</f>
        <v>3.84</v>
      </c>
      <c r="H86" s="103">
        <v>0.32</v>
      </c>
      <c r="I86" s="9">
        <v>2751.3</v>
      </c>
      <c r="J86" s="9">
        <v>1.07</v>
      </c>
      <c r="K86" s="82">
        <v>0.29960000000000003</v>
      </c>
    </row>
    <row r="87" spans="1:11" s="9" customFormat="1" ht="19.5" hidden="1" thickBot="1">
      <c r="A87" s="43" t="s">
        <v>34</v>
      </c>
      <c r="B87" s="24"/>
      <c r="C87" s="25" t="e">
        <f>F87*12</f>
        <v>#REF!</v>
      </c>
      <c r="D87" s="103">
        <f t="shared" si="2"/>
        <v>0</v>
      </c>
      <c r="E87" s="103">
        <f t="shared" si="3"/>
        <v>0</v>
      </c>
      <c r="F87" s="104" t="e">
        <f>#REF!+#REF!+#REF!+#REF!+#REF!+#REF!+#REF!+#REF!+#REF!+#REF!</f>
        <v>#REF!</v>
      </c>
      <c r="G87" s="103">
        <f t="shared" si="4"/>
        <v>0</v>
      </c>
      <c r="H87" s="102"/>
      <c r="I87" s="9">
        <v>2751.3</v>
      </c>
      <c r="K87" s="82">
        <v>0</v>
      </c>
    </row>
    <row r="88" spans="1:14" s="50" customFormat="1" ht="15.75" hidden="1" thickBot="1">
      <c r="A88" s="52" t="s">
        <v>84</v>
      </c>
      <c r="B88" s="53"/>
      <c r="C88" s="54"/>
      <c r="D88" s="103">
        <f t="shared" si="2"/>
        <v>0</v>
      </c>
      <c r="E88" s="103">
        <f t="shared" si="3"/>
        <v>0</v>
      </c>
      <c r="F88" s="104" t="e">
        <f>#REF!+#REF!+#REF!+#REF!+#REF!+#REF!+#REF!+#REF!+#REF!+#REF!</f>
        <v>#REF!</v>
      </c>
      <c r="G88" s="103">
        <f t="shared" si="4"/>
        <v>0</v>
      </c>
      <c r="H88" s="87"/>
      <c r="I88" s="9">
        <v>2751.3</v>
      </c>
      <c r="J88" s="9"/>
      <c r="K88" s="82">
        <v>0</v>
      </c>
      <c r="L88" s="9"/>
      <c r="M88" s="9"/>
      <c r="N88" s="9"/>
    </row>
    <row r="89" spans="1:11" s="9" customFormat="1" ht="15.75" hidden="1" thickBot="1">
      <c r="A89" s="44" t="s">
        <v>85</v>
      </c>
      <c r="B89" s="45"/>
      <c r="C89" s="46"/>
      <c r="D89" s="103">
        <f t="shared" si="2"/>
        <v>0</v>
      </c>
      <c r="E89" s="103">
        <f t="shared" si="3"/>
        <v>0</v>
      </c>
      <c r="F89" s="104" t="e">
        <f>#REF!+#REF!+#REF!+#REF!+#REF!+#REF!+#REF!+#REF!+#REF!+#REF!</f>
        <v>#REF!</v>
      </c>
      <c r="G89" s="103">
        <f t="shared" si="4"/>
        <v>0</v>
      </c>
      <c r="H89" s="87"/>
      <c r="I89" s="9">
        <v>2751.3</v>
      </c>
      <c r="K89" s="82">
        <v>0</v>
      </c>
    </row>
    <row r="90" spans="1:11" s="9" customFormat="1" ht="15.75" hidden="1" thickBot="1">
      <c r="A90" s="44" t="s">
        <v>86</v>
      </c>
      <c r="B90" s="45"/>
      <c r="C90" s="46"/>
      <c r="D90" s="103">
        <f t="shared" si="2"/>
        <v>0</v>
      </c>
      <c r="E90" s="103">
        <f t="shared" si="3"/>
        <v>0</v>
      </c>
      <c r="F90" s="104" t="e">
        <f>#REF!+#REF!+#REF!+#REF!+#REF!+#REF!+#REF!+#REF!+#REF!+#REF!</f>
        <v>#REF!</v>
      </c>
      <c r="G90" s="103">
        <f t="shared" si="4"/>
        <v>0</v>
      </c>
      <c r="H90" s="87"/>
      <c r="I90" s="9">
        <v>2751.3</v>
      </c>
      <c r="K90" s="82">
        <v>0</v>
      </c>
    </row>
    <row r="91" spans="1:11" s="9" customFormat="1" ht="15.75" hidden="1" thickBot="1">
      <c r="A91" s="44" t="s">
        <v>87</v>
      </c>
      <c r="B91" s="45"/>
      <c r="C91" s="46"/>
      <c r="D91" s="103">
        <f t="shared" si="2"/>
        <v>0</v>
      </c>
      <c r="E91" s="103">
        <f t="shared" si="3"/>
        <v>0</v>
      </c>
      <c r="F91" s="104" t="e">
        <f>#REF!+#REF!+#REF!+#REF!+#REF!+#REF!+#REF!+#REF!+#REF!+#REF!</f>
        <v>#REF!</v>
      </c>
      <c r="G91" s="103">
        <f t="shared" si="4"/>
        <v>0</v>
      </c>
      <c r="H91" s="87"/>
      <c r="I91" s="9">
        <v>2751.3</v>
      </c>
      <c r="K91" s="82">
        <v>0</v>
      </c>
    </row>
    <row r="92" spans="1:11" s="9" customFormat="1" ht="15.75" hidden="1" thickBot="1">
      <c r="A92" s="44" t="s">
        <v>89</v>
      </c>
      <c r="B92" s="45"/>
      <c r="C92" s="46"/>
      <c r="D92" s="102"/>
      <c r="E92" s="102">
        <f t="shared" si="3"/>
        <v>0</v>
      </c>
      <c r="F92" s="102" t="e">
        <f>#REF!+#REF!+#REF!+#REF!+#REF!+#REF!+#REF!+#REF!+#REF!+#REF!</f>
        <v>#REF!</v>
      </c>
      <c r="G92" s="102">
        <f t="shared" si="4"/>
        <v>0</v>
      </c>
      <c r="H92" s="87"/>
      <c r="I92" s="9">
        <v>2751.3</v>
      </c>
      <c r="K92" s="82">
        <v>0</v>
      </c>
    </row>
    <row r="93" spans="1:11" s="9" customFormat="1" ht="15.75" hidden="1" thickBot="1">
      <c r="A93" s="44" t="s">
        <v>88</v>
      </c>
      <c r="B93" s="45"/>
      <c r="C93" s="46"/>
      <c r="D93" s="102">
        <f>G93*I93</f>
        <v>0</v>
      </c>
      <c r="E93" s="102">
        <f t="shared" si="3"/>
        <v>0</v>
      </c>
      <c r="F93" s="102" t="e">
        <f>#REF!+#REF!+#REF!+#REF!+#REF!+#REF!+#REF!+#REF!+#REF!+#REF!</f>
        <v>#REF!</v>
      </c>
      <c r="G93" s="102">
        <f t="shared" si="4"/>
        <v>0</v>
      </c>
      <c r="H93" s="87"/>
      <c r="I93" s="9">
        <v>2751.3</v>
      </c>
      <c r="K93" s="82">
        <v>0</v>
      </c>
    </row>
    <row r="94" spans="1:11" s="9" customFormat="1" ht="19.5" thickBot="1">
      <c r="A94" s="79" t="s">
        <v>118</v>
      </c>
      <c r="B94" s="36" t="s">
        <v>12</v>
      </c>
      <c r="C94" s="90"/>
      <c r="D94" s="102">
        <f>G94*I94</f>
        <v>46551.996</v>
      </c>
      <c r="E94" s="102"/>
      <c r="F94" s="102"/>
      <c r="G94" s="102">
        <f>12*H94</f>
        <v>16.919999999999998</v>
      </c>
      <c r="H94" s="102">
        <v>1.41</v>
      </c>
      <c r="I94" s="9">
        <v>2751.3</v>
      </c>
      <c r="K94" s="82"/>
    </row>
    <row r="95" spans="1:11" s="9" customFormat="1" ht="20.25" thickBot="1">
      <c r="A95" s="70" t="s">
        <v>35</v>
      </c>
      <c r="B95" s="71"/>
      <c r="C95" s="72">
        <f>F95*12</f>
        <v>0</v>
      </c>
      <c r="D95" s="109">
        <f>D86+D82+D79+D76+D68+D65+D52+D39+D38+D37+D36+D35+D31+D30+D29+D28+D27+D19+D14+D94</f>
        <v>443625.31</v>
      </c>
      <c r="E95" s="109">
        <f>E86+E82+E79+E76+E68+E65+E52+E39+E38+E37+E36+E35+E31+E30+E29+E28+E27+E19+E14+E94</f>
        <v>108.55214407734526</v>
      </c>
      <c r="F95" s="109">
        <f>F86+F82+F79+F76+F68+F65+F52+F39+F38+F37+F36+F35+F31+F30+F29+F28+F27+F19+F14+F94</f>
        <v>0</v>
      </c>
      <c r="G95" s="109">
        <v>161.25</v>
      </c>
      <c r="H95" s="109">
        <f>H86+H82+H79+H76+H68+H65+H52+H39+H38+H37+H36+H35+H31+H30+H29+H28+H27+H19+H14+H94</f>
        <v>13.444081101055259</v>
      </c>
      <c r="I95" s="9">
        <v>2751.3</v>
      </c>
      <c r="K95" s="82"/>
    </row>
    <row r="96" spans="1:11" s="26" customFormat="1" ht="20.25" hidden="1" thickBot="1">
      <c r="A96" s="35" t="s">
        <v>30</v>
      </c>
      <c r="B96" s="36" t="s">
        <v>12</v>
      </c>
      <c r="C96" s="36" t="s">
        <v>31</v>
      </c>
      <c r="D96" s="110"/>
      <c r="E96" s="111" t="s">
        <v>31</v>
      </c>
      <c r="F96" s="112"/>
      <c r="G96" s="111" t="s">
        <v>31</v>
      </c>
      <c r="H96" s="112"/>
      <c r="I96" s="9">
        <v>2751.3</v>
      </c>
      <c r="K96" s="83"/>
    </row>
    <row r="97" spans="1:11" s="26" customFormat="1" ht="19.5">
      <c r="A97" s="65"/>
      <c r="B97" s="66"/>
      <c r="C97" s="66"/>
      <c r="D97" s="113"/>
      <c r="E97" s="113"/>
      <c r="F97" s="113"/>
      <c r="G97" s="113"/>
      <c r="H97" s="113"/>
      <c r="I97" s="9"/>
      <c r="K97" s="83"/>
    </row>
    <row r="98" spans="1:11" s="26" customFormat="1" ht="19.5">
      <c r="A98" s="65"/>
      <c r="B98" s="66"/>
      <c r="C98" s="66"/>
      <c r="D98" s="113"/>
      <c r="E98" s="113"/>
      <c r="F98" s="113"/>
      <c r="G98" s="113"/>
      <c r="H98" s="113"/>
      <c r="I98" s="9"/>
      <c r="K98" s="83"/>
    </row>
    <row r="99" spans="1:11" s="26" customFormat="1" ht="20.25" thickBot="1">
      <c r="A99" s="65"/>
      <c r="B99" s="66"/>
      <c r="C99" s="66"/>
      <c r="D99" s="113"/>
      <c r="E99" s="113"/>
      <c r="F99" s="113"/>
      <c r="G99" s="113"/>
      <c r="H99" s="113"/>
      <c r="I99" s="9"/>
      <c r="K99" s="83"/>
    </row>
    <row r="100" spans="1:11" s="9" customFormat="1" ht="19.5">
      <c r="A100" s="73" t="s">
        <v>34</v>
      </c>
      <c r="B100" s="74"/>
      <c r="C100" s="75">
        <f>F100*12</f>
        <v>0</v>
      </c>
      <c r="D100" s="114">
        <f>D102+D103+D104+D105+D106+D107+D108+D109+D110</f>
        <v>225090.41</v>
      </c>
      <c r="E100" s="114">
        <f>E102+E103+E104+E105+E106+E107+E108+E109+E110</f>
        <v>0</v>
      </c>
      <c r="F100" s="114">
        <f>F102+F103+F104+F105+F106+F107+F108+F109+F110</f>
        <v>0</v>
      </c>
      <c r="G100" s="114">
        <f>G102+G103+G104+G105+G106+G107+G108+G109+G110</f>
        <v>81.81238323701523</v>
      </c>
      <c r="H100" s="114">
        <v>6.82</v>
      </c>
      <c r="I100" s="9">
        <v>2751.3</v>
      </c>
      <c r="K100" s="82"/>
    </row>
    <row r="101" spans="1:14" s="50" customFormat="1" ht="15" hidden="1">
      <c r="A101" s="68" t="s">
        <v>84</v>
      </c>
      <c r="B101" s="53"/>
      <c r="C101" s="54"/>
      <c r="D101" s="103">
        <f>G101*I101</f>
        <v>0</v>
      </c>
      <c r="E101" s="103">
        <f>H101*12</f>
        <v>0</v>
      </c>
      <c r="F101" s="104" t="e">
        <f>#REF!+#REF!+#REF!+#REF!+#REF!+#REF!+#REF!+#REF!+#REF!+#REF!</f>
        <v>#REF!</v>
      </c>
      <c r="G101" s="103">
        <f>H101*12</f>
        <v>0</v>
      </c>
      <c r="H101" s="115">
        <v>0</v>
      </c>
      <c r="I101" s="9">
        <v>2751.3</v>
      </c>
      <c r="J101" s="9"/>
      <c r="K101" s="82"/>
      <c r="L101" s="9"/>
      <c r="M101" s="9"/>
      <c r="N101" s="9"/>
    </row>
    <row r="102" spans="1:11" s="88" customFormat="1" ht="15">
      <c r="A102" s="85" t="s">
        <v>125</v>
      </c>
      <c r="B102" s="86"/>
      <c r="C102" s="87"/>
      <c r="D102" s="106">
        <v>107606.7</v>
      </c>
      <c r="E102" s="106"/>
      <c r="F102" s="106"/>
      <c r="G102" s="106">
        <f>D102/I102</f>
        <v>39.11122015047432</v>
      </c>
      <c r="H102" s="106">
        <v>3.27</v>
      </c>
      <c r="I102" s="9">
        <v>2751.3</v>
      </c>
      <c r="K102" s="89"/>
    </row>
    <row r="103" spans="1:11" s="88" customFormat="1" ht="15">
      <c r="A103" s="85" t="s">
        <v>119</v>
      </c>
      <c r="B103" s="86"/>
      <c r="C103" s="87"/>
      <c r="D103" s="106">
        <v>8286.63</v>
      </c>
      <c r="E103" s="106"/>
      <c r="F103" s="106"/>
      <c r="G103" s="106">
        <f aca="true" t="shared" si="5" ref="G103:G110">D103/I103</f>
        <v>3.0118961945262233</v>
      </c>
      <c r="H103" s="106">
        <f aca="true" t="shared" si="6" ref="H103:H110">G103/12</f>
        <v>0.25099134954385194</v>
      </c>
      <c r="I103" s="9">
        <v>2751.3</v>
      </c>
      <c r="K103" s="89"/>
    </row>
    <row r="104" spans="1:11" s="88" customFormat="1" ht="15">
      <c r="A104" s="85" t="s">
        <v>120</v>
      </c>
      <c r="B104" s="86"/>
      <c r="C104" s="87"/>
      <c r="D104" s="106">
        <v>6087.44</v>
      </c>
      <c r="E104" s="106"/>
      <c r="F104" s="106"/>
      <c r="G104" s="106">
        <f t="shared" si="5"/>
        <v>2.212568603932686</v>
      </c>
      <c r="H104" s="106">
        <f t="shared" si="6"/>
        <v>0.18438071699439051</v>
      </c>
      <c r="I104" s="9">
        <v>2751.3</v>
      </c>
      <c r="K104" s="89"/>
    </row>
    <row r="105" spans="1:11" s="88" customFormat="1" ht="19.5" customHeight="1">
      <c r="A105" s="85" t="s">
        <v>126</v>
      </c>
      <c r="B105" s="86"/>
      <c r="C105" s="87"/>
      <c r="D105" s="106">
        <v>19745.39</v>
      </c>
      <c r="E105" s="106"/>
      <c r="F105" s="106"/>
      <c r="G105" s="106">
        <f t="shared" si="5"/>
        <v>7.176749173118162</v>
      </c>
      <c r="H105" s="106">
        <f t="shared" si="6"/>
        <v>0.5980624310931801</v>
      </c>
      <c r="I105" s="9">
        <v>2751.3</v>
      </c>
      <c r="K105" s="89"/>
    </row>
    <row r="106" spans="1:11" s="88" customFormat="1" ht="19.5" customHeight="1">
      <c r="A106" s="85" t="s">
        <v>127</v>
      </c>
      <c r="B106" s="86"/>
      <c r="C106" s="87"/>
      <c r="D106" s="106">
        <v>10780.51</v>
      </c>
      <c r="E106" s="106"/>
      <c r="F106" s="106"/>
      <c r="G106" s="106">
        <f t="shared" si="5"/>
        <v>3.918333151601061</v>
      </c>
      <c r="H106" s="106">
        <f t="shared" si="6"/>
        <v>0.32652776263342176</v>
      </c>
      <c r="I106" s="9">
        <v>2751.3</v>
      </c>
      <c r="K106" s="89"/>
    </row>
    <row r="107" spans="1:11" s="88" customFormat="1" ht="15">
      <c r="A107" s="85" t="s">
        <v>121</v>
      </c>
      <c r="B107" s="86"/>
      <c r="C107" s="87"/>
      <c r="D107" s="106">
        <v>6345.68</v>
      </c>
      <c r="E107" s="106"/>
      <c r="F107" s="106"/>
      <c r="G107" s="106">
        <f t="shared" si="5"/>
        <v>2.3064296877839565</v>
      </c>
      <c r="H107" s="106">
        <f t="shared" si="6"/>
        <v>0.19220247398199639</v>
      </c>
      <c r="I107" s="9">
        <v>2751.3</v>
      </c>
      <c r="K107" s="89"/>
    </row>
    <row r="108" spans="1:11" s="88" customFormat="1" ht="15">
      <c r="A108" s="85" t="s">
        <v>122</v>
      </c>
      <c r="B108" s="86"/>
      <c r="C108" s="87"/>
      <c r="D108" s="106">
        <v>10299.77</v>
      </c>
      <c r="E108" s="106"/>
      <c r="F108" s="106"/>
      <c r="G108" s="106">
        <f t="shared" si="5"/>
        <v>3.743601206702286</v>
      </c>
      <c r="H108" s="106">
        <f t="shared" si="6"/>
        <v>0.3119667672251905</v>
      </c>
      <c r="I108" s="9">
        <v>2751.3</v>
      </c>
      <c r="K108" s="89"/>
    </row>
    <row r="109" spans="1:11" s="88" customFormat="1" ht="15">
      <c r="A109" s="85" t="s">
        <v>123</v>
      </c>
      <c r="B109" s="86"/>
      <c r="C109" s="87"/>
      <c r="D109" s="106">
        <v>11280.88</v>
      </c>
      <c r="E109" s="106"/>
      <c r="F109" s="106"/>
      <c r="G109" s="106">
        <f t="shared" si="5"/>
        <v>4.100199905499218</v>
      </c>
      <c r="H109" s="106">
        <f t="shared" si="6"/>
        <v>0.34168332545826813</v>
      </c>
      <c r="I109" s="9">
        <v>2751.3</v>
      </c>
      <c r="K109" s="89"/>
    </row>
    <row r="110" spans="1:11" s="88" customFormat="1" ht="15">
      <c r="A110" s="85" t="s">
        <v>124</v>
      </c>
      <c r="B110" s="86"/>
      <c r="C110" s="87"/>
      <c r="D110" s="106">
        <v>44657.41</v>
      </c>
      <c r="E110" s="106"/>
      <c r="F110" s="106"/>
      <c r="G110" s="106">
        <f t="shared" si="5"/>
        <v>16.23138516337731</v>
      </c>
      <c r="H110" s="106">
        <f t="shared" si="6"/>
        <v>1.3526154302814426</v>
      </c>
      <c r="I110" s="9">
        <v>2751.3</v>
      </c>
      <c r="K110" s="89"/>
    </row>
    <row r="111" spans="1:11" s="9" customFormat="1" ht="15" hidden="1">
      <c r="A111" s="69"/>
      <c r="B111" s="45"/>
      <c r="C111" s="46"/>
      <c r="D111" s="60"/>
      <c r="E111" s="60"/>
      <c r="F111" s="60"/>
      <c r="G111" s="60"/>
      <c r="H111" s="60"/>
      <c r="I111" s="9">
        <v>2756.7</v>
      </c>
      <c r="K111" s="82"/>
    </row>
    <row r="112" spans="1:11" s="26" customFormat="1" ht="19.5">
      <c r="A112" s="65"/>
      <c r="B112" s="66"/>
      <c r="C112" s="66"/>
      <c r="D112" s="66"/>
      <c r="E112" s="66"/>
      <c r="F112" s="67"/>
      <c r="G112" s="66"/>
      <c r="H112" s="67"/>
      <c r="K112" s="83"/>
    </row>
    <row r="113" spans="1:11" s="26" customFormat="1" ht="19.5">
      <c r="A113" s="65"/>
      <c r="B113" s="66"/>
      <c r="C113" s="66"/>
      <c r="D113" s="66"/>
      <c r="E113" s="66"/>
      <c r="F113" s="67"/>
      <c r="G113" s="66"/>
      <c r="H113" s="67"/>
      <c r="K113" s="83"/>
    </row>
    <row r="114" spans="1:11" s="26" customFormat="1" ht="20.25" thickBot="1">
      <c r="A114" s="65"/>
      <c r="B114" s="66"/>
      <c r="C114" s="66"/>
      <c r="D114" s="66"/>
      <c r="E114" s="66"/>
      <c r="F114" s="67"/>
      <c r="G114" s="66"/>
      <c r="H114" s="67"/>
      <c r="K114" s="83"/>
    </row>
    <row r="115" spans="1:11" s="26" customFormat="1" ht="20.25" thickBot="1">
      <c r="A115" s="76" t="s">
        <v>106</v>
      </c>
      <c r="B115" s="77"/>
      <c r="C115" s="77"/>
      <c r="D115" s="78">
        <f>D95+D100</f>
        <v>668715.72</v>
      </c>
      <c r="E115" s="78">
        <f>E95+E100</f>
        <v>108.55214407734526</v>
      </c>
      <c r="F115" s="78">
        <f>F95+F100</f>
        <v>0</v>
      </c>
      <c r="G115" s="78">
        <f>G95+G100</f>
        <v>243.06238323701524</v>
      </c>
      <c r="H115" s="78">
        <f>H95+H100</f>
        <v>20.26408110105526</v>
      </c>
      <c r="K115" s="83"/>
    </row>
    <row r="116" spans="1:11" s="26" customFormat="1" ht="19.5">
      <c r="A116" s="65"/>
      <c r="B116" s="66"/>
      <c r="C116" s="66"/>
      <c r="D116" s="66"/>
      <c r="E116" s="66"/>
      <c r="F116" s="67"/>
      <c r="G116" s="66"/>
      <c r="H116" s="67"/>
      <c r="K116" s="83"/>
    </row>
    <row r="117" spans="1:11" s="26" customFormat="1" ht="19.5">
      <c r="A117" s="65"/>
      <c r="B117" s="66"/>
      <c r="C117" s="66"/>
      <c r="D117" s="66"/>
      <c r="E117" s="31"/>
      <c r="F117" s="31"/>
      <c r="G117" s="31"/>
      <c r="H117" s="67"/>
      <c r="K117" s="83"/>
    </row>
    <row r="118" spans="1:11" s="26" customFormat="1" ht="19.5">
      <c r="A118" s="30"/>
      <c r="B118" s="31"/>
      <c r="C118" s="32"/>
      <c r="D118" s="32"/>
      <c r="E118" s="32"/>
      <c r="F118" s="33"/>
      <c r="G118" s="32"/>
      <c r="H118" s="33"/>
      <c r="K118" s="83"/>
    </row>
    <row r="119" spans="1:11" s="28" customFormat="1" ht="14.25">
      <c r="A119" s="133" t="s">
        <v>32</v>
      </c>
      <c r="B119" s="133"/>
      <c r="C119" s="133"/>
      <c r="D119" s="133"/>
      <c r="E119" s="133"/>
      <c r="F119" s="133"/>
      <c r="K119" s="84"/>
    </row>
    <row r="120" spans="6:11" s="28" customFormat="1" ht="12.75">
      <c r="F120" s="29"/>
      <c r="H120" s="29"/>
      <c r="K120" s="84"/>
    </row>
    <row r="121" spans="1:11" s="28" customFormat="1" ht="12.75">
      <c r="A121" s="27" t="s">
        <v>33</v>
      </c>
      <c r="F121" s="29"/>
      <c r="H121" s="29"/>
      <c r="K121" s="84"/>
    </row>
    <row r="122" spans="6:11" s="28" customFormat="1" ht="12.75">
      <c r="F122" s="29"/>
      <c r="H122" s="29"/>
      <c r="K122" s="84"/>
    </row>
    <row r="123" spans="6:11" s="28" customFormat="1" ht="12.75">
      <c r="F123" s="29"/>
      <c r="H123" s="29"/>
      <c r="K123" s="84"/>
    </row>
    <row r="124" spans="6:11" s="28" customFormat="1" ht="12.75">
      <c r="F124" s="29"/>
      <c r="H124" s="29"/>
      <c r="K124" s="84"/>
    </row>
    <row r="125" spans="6:11" s="28" customFormat="1" ht="12.75">
      <c r="F125" s="29"/>
      <c r="H125" s="29"/>
      <c r="K125" s="84"/>
    </row>
    <row r="126" spans="6:11" s="28" customFormat="1" ht="12.75">
      <c r="F126" s="29"/>
      <c r="H126" s="29"/>
      <c r="K126" s="84"/>
    </row>
    <row r="127" spans="6:11" s="28" customFormat="1" ht="12.75">
      <c r="F127" s="29"/>
      <c r="H127" s="29"/>
      <c r="K127" s="84"/>
    </row>
    <row r="128" spans="6:11" s="28" customFormat="1" ht="12.75">
      <c r="F128" s="29"/>
      <c r="H128" s="29"/>
      <c r="K128" s="84"/>
    </row>
    <row r="129" spans="6:11" s="28" customFormat="1" ht="12.75">
      <c r="F129" s="29"/>
      <c r="H129" s="29"/>
      <c r="K129" s="84"/>
    </row>
    <row r="130" spans="6:11" s="28" customFormat="1" ht="12.75">
      <c r="F130" s="29"/>
      <c r="H130" s="29"/>
      <c r="K130" s="84"/>
    </row>
    <row r="131" spans="6:11" s="28" customFormat="1" ht="12.75">
      <c r="F131" s="29"/>
      <c r="H131" s="29"/>
      <c r="K131" s="84"/>
    </row>
    <row r="132" spans="6:11" s="28" customFormat="1" ht="12.75">
      <c r="F132" s="29"/>
      <c r="H132" s="29"/>
      <c r="K132" s="84"/>
    </row>
    <row r="133" spans="6:11" s="28" customFormat="1" ht="12.75">
      <c r="F133" s="29"/>
      <c r="H133" s="29"/>
      <c r="K133" s="84"/>
    </row>
    <row r="134" spans="6:11" s="28" customFormat="1" ht="12.75">
      <c r="F134" s="29"/>
      <c r="H134" s="29"/>
      <c r="K134" s="84"/>
    </row>
    <row r="135" spans="6:11" s="28" customFormat="1" ht="12.75">
      <c r="F135" s="29"/>
      <c r="H135" s="29"/>
      <c r="K135" s="84"/>
    </row>
    <row r="136" spans="6:11" s="28" customFormat="1" ht="12.75">
      <c r="F136" s="29"/>
      <c r="H136" s="29"/>
      <c r="K136" s="84"/>
    </row>
    <row r="137" spans="6:11" s="28" customFormat="1" ht="12.75">
      <c r="F137" s="29"/>
      <c r="H137" s="29"/>
      <c r="K137" s="84"/>
    </row>
    <row r="138" spans="6:11" s="28" customFormat="1" ht="12.75">
      <c r="F138" s="29"/>
      <c r="H138" s="29"/>
      <c r="K138" s="84"/>
    </row>
    <row r="139" spans="6:11" s="28" customFormat="1" ht="12.75">
      <c r="F139" s="29"/>
      <c r="H139" s="29"/>
      <c r="K139" s="84"/>
    </row>
  </sheetData>
  <sheetProtection/>
  <mergeCells count="12">
    <mergeCell ref="A7:H7"/>
    <mergeCell ref="A8:H8"/>
    <mergeCell ref="A9:H9"/>
    <mergeCell ref="A10:H10"/>
    <mergeCell ref="A13:H13"/>
    <mergeCell ref="A119:F119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2013-06-05T07:44:59Z</cp:lastPrinted>
  <dcterms:created xsi:type="dcterms:W3CDTF">2010-04-02T14:46:04Z</dcterms:created>
  <dcterms:modified xsi:type="dcterms:W3CDTF">2014-08-13T05:46:49Z</dcterms:modified>
  <cp:category/>
  <cp:version/>
  <cp:contentType/>
  <cp:contentStatus/>
</cp:coreProperties>
</file>