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<sst xmlns="http://schemas.openxmlformats.org/spreadsheetml/2006/main" count="180" uniqueCount="131">
  <si>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</si>
  <si>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</si>
  <si>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</si>
  <si>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</si>
  <si>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</si>
  <si>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</si>
  <si>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</si>
  <si>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</si>
  <si>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</si>
  <si>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</si>
  <si>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</si>
  <si>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</si>
  <si>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</si>
  <si>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</si>
  <si>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</si>
  <si>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</si>
  <si>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</si>
  <si>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</si>
  <si>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</si>
  <si>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</si>
  <si>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</si>
  <si>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</si>
  <si>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</si>
  <si>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</si>
  <si>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</si>
  <si>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</si>
  <si>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</si>
  <si>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</si>
  <si>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</si>
  <si>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</si>
  <si>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</si>
  <si>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</si>
  <si>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</si>
  <si>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</si>
  <si>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</si>
  <si>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</si>
  <si>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</si>
  <si>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</si>
  <si>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</si>
  <si>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</si>
  <si>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</si>
  <si>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</si>
  <si>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</si>
  <si>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</si>
  <si>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</si>
  <si>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</si>
  <si>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</si>
  <si>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</si>
  <si>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</si>
  <si>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</si>
  <si>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</si>
  <si>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</si>
  <si>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</si>
  <si>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</si>
  <si>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</si>
  <si>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</si>
  <si>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</si>
  <si>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</si>
  <si>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</si>
  <si>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</si>
  <si>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</si>
  <si>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</si>
  <si>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</si>
  <si>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</si>
  <si>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</si>
  <si>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</si>
  <si>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</si>
  <si>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</si>
  <si>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</si>
  <si>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</si>
  <si>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</si>
  <si>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</si>
  <si>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</si>
  <si>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</si>
  <si>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</si>
  <si>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</si>
  <si>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</si>
  <si>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</si>
  <si>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</si>
  <si>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</si>
  <si>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</si>
  <si>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</si>
  <si>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</si>
  <si>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</si>
  <si>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</si>
  <si>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</si>
  <si>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Обслуживание общедомовых приборов учета теплоэнергии</t>
  </si>
  <si>
    <t>очистка от снега и наледи козырьков подъездов</t>
  </si>
  <si>
    <t>Дополнительные работы ( по текущему ремонту, в т.ч.:)</t>
  </si>
  <si>
    <t>Всего:</t>
  </si>
  <si>
    <t>Итого:</t>
  </si>
  <si>
    <t>1 раз в 4 месяца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</si>
  <si>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</si>
  <si>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</si>
  <si>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</si>
  <si>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</si>
  <si>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</si>
  <si>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</si>
  <si>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</si>
  <si>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</si>
  <si>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ревизия задвижек  ХВС (д.80мм-4шт.)</t>
  </si>
  <si>
    <t>2013-2014 гг.</t>
  </si>
  <si>
    <t>окос травы</t>
  </si>
  <si>
    <t>2-3 раза</t>
  </si>
  <si>
    <t>ревизия задвижек отопления (д.50-3шт., д.80мм-3шт., д.100мм-1шт.)</t>
  </si>
  <si>
    <t>подключение системы отопления c регулировкой</t>
  </si>
  <si>
    <t>замена  КИП манометры4 шт.,термометры 4 шт.</t>
  </si>
  <si>
    <t>ревизия заадвижек ГВС (д.50мм-3 шт.)</t>
  </si>
  <si>
    <t>замена  КИП на ВВП манометры 5 шт., термометры 5 шт.</t>
  </si>
  <si>
    <t>замена КИП манометры 1 шт.</t>
  </si>
  <si>
    <t>замена трансформатора тока (2 узла учета / 6ТТ)</t>
  </si>
  <si>
    <t>1 раз в 4 года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</si>
  <si>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</si>
  <si>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</si>
  <si>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</si>
  <si>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Ремонт кровли  100 м2</t>
  </si>
  <si>
    <t>Устройство металлических решеток на подвальные продухи 13 шт.</t>
  </si>
  <si>
    <t>Ремонт кровли входа в подвал</t>
  </si>
  <si>
    <t>Ремонт цоколя 14 м2</t>
  </si>
  <si>
    <t>Ремонт системы водоотведения</t>
  </si>
  <si>
    <t>Смена задвижек ХВС на ВВП (диам.80 - 1 шт., диам.50 - 1 шт.)</t>
  </si>
  <si>
    <t>Смена задвижек ХВС (д.80 мм - 2 шт.); демонтаж задвижек ХВС д.80мм- 2 шт.</t>
  </si>
  <si>
    <t>Смена задвижек (д.80 мм - 2 шт.); установка задвижки (д.50 мм - 1 шт); демонтаж задвижек отопления (д. 50 мм - 1 шт.)</t>
  </si>
  <si>
    <t>Установка модуля на ГВС д.80 мм - 1 шт.</t>
  </si>
  <si>
    <t>Установка датчиков движения в тамбурах 12 шт.</t>
  </si>
  <si>
    <t>Установка датчиков движения на этажных площадках - 24 шт.</t>
  </si>
  <si>
    <t>Ремонт освещения в подвале</t>
  </si>
  <si>
    <t>Монтаж установки "Термит Т-60" с целью защиты бойлера от закипания</t>
  </si>
  <si>
    <t>Энергоаудит</t>
  </si>
  <si>
    <t>Устройство водостоков по периметру дворовой части кровли</t>
  </si>
  <si>
    <t>по адресу: ул. Набережная, д.22 / зем.участок 3910,83 кв.м, общ. площадь  4524,3 кв.м/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</si>
</sst>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8" fillId="24" borderId="17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4" fillId="24" borderId="2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14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2" fontId="24" fillId="26" borderId="12" xfId="0" applyNumberFormat="1" applyFont="1" applyFill="1" applyBorder="1" applyAlignment="1">
      <alignment horizontal="center" vertical="center" wrapText="1"/>
    </xf>
    <xf numFmtId="2" fontId="24" fillId="26" borderId="34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6" borderId="15" xfId="0" applyNumberFormat="1" applyFont="1" applyFill="1" applyBorder="1" applyAlignment="1">
      <alignment horizontal="center" vertical="center" wrapText="1"/>
    </xf>
    <xf numFmtId="2" fontId="24" fillId="26" borderId="33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center"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2" fontId="24" fillId="26" borderId="17" xfId="0" applyNumberFormat="1" applyFont="1" applyFill="1" applyBorder="1" applyAlignment="1">
      <alignment horizontal="center" vertical="center" wrapText="1"/>
    </xf>
    <xf numFmtId="2" fontId="24" fillId="26" borderId="36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18" fillId="26" borderId="37" xfId="0" applyNumberFormat="1" applyFont="1" applyFill="1" applyBorder="1" applyAlignment="1">
      <alignment horizontal="center" vertical="center" wrapText="1"/>
    </xf>
    <xf numFmtId="2" fontId="18" fillId="26" borderId="38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2" fontId="24" fillId="26" borderId="30" xfId="0" applyNumberFormat="1" applyFont="1" applyFill="1" applyBorder="1" applyAlignment="1">
      <alignment horizontal="center" vertical="center" wrapText="1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9" xfId="0" applyNumberFormat="1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0" fillId="26" borderId="41" xfId="0" applyFill="1" applyBorder="1" applyAlignment="1">
      <alignment horizontal="center" vertical="center" wrapText="1"/>
    </xf>
    <xf numFmtId="0" fontId="0" fillId="26" borderId="42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73" zoomScaleNormal="73" zoomScalePageLayoutView="0" workbookViewId="0" topLeftCell="A98">
      <selection activeCell="A1" sqref="A1:H12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55" hidden="1" customWidth="1"/>
    <col min="12" max="14" width="15.375" style="7" customWidth="1"/>
    <col min="15" max="16384" width="9.125" style="7" customWidth="1"/>
  </cols>
  <sheetData>
    <row r="1" spans="1:8" ht="16.5" customHeight="1">
      <c r="A1" s="118" t="s">
        <v>0</v>
      </c>
      <c r="B1" s="119"/>
      <c r="C1" s="119"/>
      <c r="D1" s="119"/>
      <c r="E1" s="119"/>
      <c r="F1" s="119"/>
      <c r="G1" s="119"/>
      <c r="H1" s="119"/>
    </row>
    <row r="2" spans="1:8" ht="18" customHeight="1">
      <c r="A2" s="67" t="s">
        <v>101</v>
      </c>
      <c r="B2" s="120" t="s">
        <v>1</v>
      </c>
      <c r="C2" s="120"/>
      <c r="D2" s="120"/>
      <c r="E2" s="120"/>
      <c r="F2" s="120"/>
      <c r="G2" s="119"/>
      <c r="H2" s="119"/>
    </row>
    <row r="3" spans="2:8" ht="14.25" customHeight="1">
      <c r="B3" s="120" t="s">
        <v>2</v>
      </c>
      <c r="C3" s="120"/>
      <c r="D3" s="120"/>
      <c r="E3" s="120"/>
      <c r="F3" s="120"/>
      <c r="G3" s="119"/>
      <c r="H3" s="119"/>
    </row>
    <row r="4" spans="2:8" ht="14.25" customHeight="1">
      <c r="B4" s="120" t="s">
        <v>36</v>
      </c>
      <c r="C4" s="120"/>
      <c r="D4" s="120"/>
      <c r="E4" s="120"/>
      <c r="F4" s="120"/>
      <c r="G4" s="119"/>
      <c r="H4" s="119"/>
    </row>
    <row r="5" spans="1:8" s="1" customFormat="1" ht="39.75" customHeight="1">
      <c r="A5" s="123"/>
      <c r="B5" s="124"/>
      <c r="C5" s="124"/>
      <c r="D5" s="124"/>
      <c r="E5" s="124"/>
      <c r="F5" s="124"/>
      <c r="G5" s="124"/>
      <c r="H5" s="124"/>
    </row>
    <row r="6" spans="1:8" s="1" customFormat="1" ht="33" customHeight="1">
      <c r="A6" s="125"/>
      <c r="B6" s="126"/>
      <c r="C6" s="126"/>
      <c r="D6" s="126"/>
      <c r="E6" s="126"/>
      <c r="F6" s="126"/>
      <c r="G6" s="126"/>
      <c r="H6" s="126"/>
    </row>
    <row r="7" spans="1:11" s="21" customFormat="1" ht="22.5" customHeight="1">
      <c r="A7" s="121" t="s">
        <v>3</v>
      </c>
      <c r="B7" s="121"/>
      <c r="C7" s="121"/>
      <c r="D7" s="121"/>
      <c r="E7" s="122"/>
      <c r="F7" s="122"/>
      <c r="G7" s="122"/>
      <c r="H7" s="122"/>
      <c r="K7" s="56"/>
    </row>
    <row r="8" spans="1:8" s="22" customFormat="1" ht="18.75" customHeight="1">
      <c r="A8" s="121" t="s">
        <v>130</v>
      </c>
      <c r="B8" s="121"/>
      <c r="C8" s="121"/>
      <c r="D8" s="121"/>
      <c r="E8" s="122"/>
      <c r="F8" s="122"/>
      <c r="G8" s="122"/>
      <c r="H8" s="122"/>
    </row>
    <row r="9" spans="1:8" s="23" customFormat="1" ht="17.25" customHeight="1">
      <c r="A9" s="109" t="s">
        <v>77</v>
      </c>
      <c r="B9" s="109"/>
      <c r="C9" s="109"/>
      <c r="D9" s="109"/>
      <c r="E9" s="110"/>
      <c r="F9" s="110"/>
      <c r="G9" s="110"/>
      <c r="H9" s="110"/>
    </row>
    <row r="10" spans="1:8" s="22" customFormat="1" ht="30" customHeight="1" thickBot="1">
      <c r="A10" s="111" t="s">
        <v>4</v>
      </c>
      <c r="B10" s="111"/>
      <c r="C10" s="111"/>
      <c r="D10" s="111"/>
      <c r="E10" s="112"/>
      <c r="F10" s="112"/>
      <c r="G10" s="112"/>
      <c r="H10" s="112"/>
    </row>
    <row r="11" spans="1:11" s="27" customFormat="1" ht="139.5" customHeight="1" thickBot="1">
      <c r="A11" s="24" t="s">
        <v>5</v>
      </c>
      <c r="B11" s="25" t="s">
        <v>6</v>
      </c>
      <c r="C11" s="26" t="s">
        <v>7</v>
      </c>
      <c r="D11" s="26" t="s">
        <v>37</v>
      </c>
      <c r="E11" s="26" t="s">
        <v>7</v>
      </c>
      <c r="F11" s="2" t="s">
        <v>8</v>
      </c>
      <c r="G11" s="26" t="s">
        <v>7</v>
      </c>
      <c r="H11" s="2" t="s">
        <v>8</v>
      </c>
      <c r="K11" s="57"/>
    </row>
    <row r="12" spans="1:11" s="33" customFormat="1" ht="12.75">
      <c r="A12" s="28">
        <v>1</v>
      </c>
      <c r="B12" s="29">
        <v>2</v>
      </c>
      <c r="C12" s="29">
        <v>3</v>
      </c>
      <c r="D12" s="30"/>
      <c r="E12" s="29">
        <v>3</v>
      </c>
      <c r="F12" s="3">
        <v>4</v>
      </c>
      <c r="G12" s="31">
        <v>3</v>
      </c>
      <c r="H12" s="32">
        <v>4</v>
      </c>
      <c r="K12" s="58"/>
    </row>
    <row r="13" spans="1:11" s="33" customFormat="1" ht="49.5" customHeight="1">
      <c r="A13" s="113" t="s">
        <v>9</v>
      </c>
      <c r="B13" s="114"/>
      <c r="C13" s="114"/>
      <c r="D13" s="114"/>
      <c r="E13" s="114"/>
      <c r="F13" s="114"/>
      <c r="G13" s="115"/>
      <c r="H13" s="116"/>
      <c r="K13" s="58"/>
    </row>
    <row r="14" spans="1:11" s="27" customFormat="1" ht="23.25" customHeight="1">
      <c r="A14" s="34" t="s">
        <v>10</v>
      </c>
      <c r="B14" s="35" t="s">
        <v>11</v>
      </c>
      <c r="C14" s="36">
        <f>F14*12</f>
        <v>0</v>
      </c>
      <c r="D14" s="73">
        <f>G14*I14</f>
        <v>130299.84</v>
      </c>
      <c r="E14" s="74">
        <f>H14*12</f>
        <v>28.799999999999997</v>
      </c>
      <c r="F14" s="75"/>
      <c r="G14" s="74">
        <f>H14*12</f>
        <v>28.799999999999997</v>
      </c>
      <c r="H14" s="74">
        <v>2.4</v>
      </c>
      <c r="I14" s="27">
        <v>4524.3</v>
      </c>
      <c r="J14" s="27">
        <v>1.07</v>
      </c>
      <c r="K14" s="57">
        <v>2.2363</v>
      </c>
    </row>
    <row r="15" spans="1:11" s="27" customFormat="1" ht="27" customHeight="1">
      <c r="A15" s="12" t="s">
        <v>92</v>
      </c>
      <c r="B15" s="13" t="s">
        <v>93</v>
      </c>
      <c r="C15" s="36"/>
      <c r="D15" s="73"/>
      <c r="E15" s="74"/>
      <c r="F15" s="75"/>
      <c r="G15" s="74"/>
      <c r="H15" s="74"/>
      <c r="I15" s="27">
        <v>4524.3</v>
      </c>
      <c r="K15" s="57"/>
    </row>
    <row r="16" spans="1:11" s="27" customFormat="1" ht="27" customHeight="1">
      <c r="A16" s="12" t="s">
        <v>94</v>
      </c>
      <c r="B16" s="13" t="s">
        <v>93</v>
      </c>
      <c r="C16" s="36"/>
      <c r="D16" s="73"/>
      <c r="E16" s="74"/>
      <c r="F16" s="75"/>
      <c r="G16" s="74"/>
      <c r="H16" s="74"/>
      <c r="I16" s="27">
        <v>4524.3</v>
      </c>
      <c r="K16" s="57"/>
    </row>
    <row r="17" spans="1:11" s="27" customFormat="1" ht="27" customHeight="1">
      <c r="A17" s="12" t="s">
        <v>95</v>
      </c>
      <c r="B17" s="13" t="s">
        <v>96</v>
      </c>
      <c r="C17" s="36"/>
      <c r="D17" s="73"/>
      <c r="E17" s="74"/>
      <c r="F17" s="75"/>
      <c r="G17" s="74"/>
      <c r="H17" s="74"/>
      <c r="I17" s="27">
        <v>4524.3</v>
      </c>
      <c r="K17" s="57"/>
    </row>
    <row r="18" spans="1:11" s="27" customFormat="1" ht="27" customHeight="1">
      <c r="A18" s="12" t="s">
        <v>97</v>
      </c>
      <c r="B18" s="13" t="s">
        <v>98</v>
      </c>
      <c r="C18" s="36"/>
      <c r="D18" s="73"/>
      <c r="E18" s="74"/>
      <c r="F18" s="75"/>
      <c r="G18" s="74"/>
      <c r="H18" s="74"/>
      <c r="I18" s="27">
        <v>4524.3</v>
      </c>
      <c r="K18" s="57"/>
    </row>
    <row r="19" spans="1:11" s="27" customFormat="1" ht="30">
      <c r="A19" s="34" t="s">
        <v>12</v>
      </c>
      <c r="B19" s="37"/>
      <c r="C19" s="36">
        <f>F19*12</f>
        <v>0</v>
      </c>
      <c r="D19" s="73">
        <f>G19*I19</f>
        <v>145501.488</v>
      </c>
      <c r="E19" s="74">
        <f>H19*12</f>
        <v>32.160000000000004</v>
      </c>
      <c r="F19" s="75"/>
      <c r="G19" s="74">
        <f>H19*12</f>
        <v>32.160000000000004</v>
      </c>
      <c r="H19" s="74">
        <v>2.68</v>
      </c>
      <c r="I19" s="27">
        <v>4524.3</v>
      </c>
      <c r="J19" s="27">
        <v>1.07</v>
      </c>
      <c r="K19" s="57">
        <v>2.4931</v>
      </c>
    </row>
    <row r="20" spans="1:11" s="27" customFormat="1" ht="15">
      <c r="A20" s="12" t="s">
        <v>79</v>
      </c>
      <c r="B20" s="13" t="s">
        <v>13</v>
      </c>
      <c r="C20" s="36"/>
      <c r="D20" s="73"/>
      <c r="E20" s="74"/>
      <c r="F20" s="75"/>
      <c r="G20" s="74"/>
      <c r="H20" s="74"/>
      <c r="I20" s="27">
        <v>4524.3</v>
      </c>
      <c r="K20" s="57"/>
    </row>
    <row r="21" spans="1:11" s="27" customFormat="1" ht="15">
      <c r="A21" s="12" t="s">
        <v>80</v>
      </c>
      <c r="B21" s="13" t="s">
        <v>13</v>
      </c>
      <c r="C21" s="36"/>
      <c r="D21" s="73"/>
      <c r="E21" s="74"/>
      <c r="F21" s="75"/>
      <c r="G21" s="74"/>
      <c r="H21" s="74"/>
      <c r="I21" s="27">
        <v>4524.3</v>
      </c>
      <c r="K21" s="57"/>
    </row>
    <row r="22" spans="1:11" s="27" customFormat="1" ht="15">
      <c r="A22" s="68" t="s">
        <v>102</v>
      </c>
      <c r="B22" s="69" t="s">
        <v>103</v>
      </c>
      <c r="C22" s="36"/>
      <c r="D22" s="73"/>
      <c r="E22" s="74"/>
      <c r="F22" s="75"/>
      <c r="G22" s="74"/>
      <c r="H22" s="74"/>
      <c r="K22" s="57"/>
    </row>
    <row r="23" spans="1:11" s="27" customFormat="1" ht="15">
      <c r="A23" s="12" t="s">
        <v>81</v>
      </c>
      <c r="B23" s="13" t="s">
        <v>13</v>
      </c>
      <c r="C23" s="36"/>
      <c r="D23" s="73"/>
      <c r="E23" s="74"/>
      <c r="F23" s="75"/>
      <c r="G23" s="74"/>
      <c r="H23" s="74"/>
      <c r="I23" s="27">
        <v>4524.3</v>
      </c>
      <c r="K23" s="57"/>
    </row>
    <row r="24" spans="1:11" s="27" customFormat="1" ht="25.5">
      <c r="A24" s="12" t="s">
        <v>82</v>
      </c>
      <c r="B24" s="13" t="s">
        <v>14</v>
      </c>
      <c r="C24" s="36"/>
      <c r="D24" s="73"/>
      <c r="E24" s="74"/>
      <c r="F24" s="75"/>
      <c r="G24" s="74"/>
      <c r="H24" s="74"/>
      <c r="I24" s="27">
        <v>4524.3</v>
      </c>
      <c r="K24" s="57"/>
    </row>
    <row r="25" spans="1:11" s="27" customFormat="1" ht="15">
      <c r="A25" s="12" t="s">
        <v>83</v>
      </c>
      <c r="B25" s="13" t="s">
        <v>13</v>
      </c>
      <c r="C25" s="36"/>
      <c r="D25" s="73"/>
      <c r="E25" s="74"/>
      <c r="F25" s="75"/>
      <c r="G25" s="74"/>
      <c r="H25" s="74"/>
      <c r="I25" s="27">
        <v>4524.3</v>
      </c>
      <c r="K25" s="57"/>
    </row>
    <row r="26" spans="1:11" s="27" customFormat="1" ht="15">
      <c r="A26" s="52" t="s">
        <v>99</v>
      </c>
      <c r="B26" s="53" t="s">
        <v>13</v>
      </c>
      <c r="C26" s="36"/>
      <c r="D26" s="73"/>
      <c r="E26" s="74"/>
      <c r="F26" s="75"/>
      <c r="G26" s="74"/>
      <c r="H26" s="74"/>
      <c r="I26" s="27">
        <v>4524.3</v>
      </c>
      <c r="K26" s="57"/>
    </row>
    <row r="27" spans="1:11" s="27" customFormat="1" ht="26.25" thickBot="1">
      <c r="A27" s="14" t="s">
        <v>84</v>
      </c>
      <c r="B27" s="15" t="s">
        <v>85</v>
      </c>
      <c r="C27" s="36"/>
      <c r="D27" s="73"/>
      <c r="E27" s="74"/>
      <c r="F27" s="75"/>
      <c r="G27" s="74"/>
      <c r="H27" s="74"/>
      <c r="I27" s="27">
        <v>4524.3</v>
      </c>
      <c r="K27" s="57"/>
    </row>
    <row r="28" spans="1:11" s="39" customFormat="1" ht="20.25" customHeight="1">
      <c r="A28" s="38" t="s">
        <v>15</v>
      </c>
      <c r="B28" s="35" t="s">
        <v>16</v>
      </c>
      <c r="C28" s="36">
        <f>F28*12</f>
        <v>0</v>
      </c>
      <c r="D28" s="73">
        <f aca="true" t="shared" si="0" ref="D28:D37">G28*I28</f>
        <v>34746.624</v>
      </c>
      <c r="E28" s="74">
        <f>H28*12</f>
        <v>7.68</v>
      </c>
      <c r="F28" s="76"/>
      <c r="G28" s="74">
        <f>H28*12</f>
        <v>7.68</v>
      </c>
      <c r="H28" s="74">
        <v>0.64</v>
      </c>
      <c r="I28" s="27">
        <v>4524.3</v>
      </c>
      <c r="J28" s="27">
        <v>1.07</v>
      </c>
      <c r="K28" s="57">
        <v>0.5992000000000001</v>
      </c>
    </row>
    <row r="29" spans="1:11" s="27" customFormat="1" ht="20.25" customHeight="1">
      <c r="A29" s="38" t="s">
        <v>17</v>
      </c>
      <c r="B29" s="35" t="s">
        <v>18</v>
      </c>
      <c r="C29" s="36">
        <f>F29*12</f>
        <v>0</v>
      </c>
      <c r="D29" s="73">
        <f t="shared" si="0"/>
        <v>112926.528</v>
      </c>
      <c r="E29" s="74">
        <f>H29*12</f>
        <v>24.96</v>
      </c>
      <c r="F29" s="76"/>
      <c r="G29" s="74">
        <f>H29*12</f>
        <v>24.96</v>
      </c>
      <c r="H29" s="74">
        <v>2.08</v>
      </c>
      <c r="I29" s="27">
        <v>4524.3</v>
      </c>
      <c r="J29" s="27">
        <v>1.07</v>
      </c>
      <c r="K29" s="57">
        <v>1.9367</v>
      </c>
    </row>
    <row r="30" spans="1:11" s="33" customFormat="1" ht="30">
      <c r="A30" s="38" t="s">
        <v>55</v>
      </c>
      <c r="B30" s="35" t="s">
        <v>11</v>
      </c>
      <c r="C30" s="16"/>
      <c r="D30" s="73">
        <v>1733.72</v>
      </c>
      <c r="E30" s="77"/>
      <c r="F30" s="76"/>
      <c r="G30" s="74">
        <f aca="true" t="shared" si="1" ref="G30:G35">D30/I30</f>
        <v>0.3832018212762195</v>
      </c>
      <c r="H30" s="74">
        <f aca="true" t="shared" si="2" ref="H30:H35">G30/12</f>
        <v>0.031933485106351626</v>
      </c>
      <c r="I30" s="27">
        <v>4524.3</v>
      </c>
      <c r="J30" s="27">
        <v>1.07</v>
      </c>
      <c r="K30" s="57">
        <v>0.032100000000000004</v>
      </c>
    </row>
    <row r="31" spans="1:11" s="33" customFormat="1" ht="30" customHeight="1">
      <c r="A31" s="38" t="s">
        <v>76</v>
      </c>
      <c r="B31" s="35" t="s">
        <v>11</v>
      </c>
      <c r="C31" s="16"/>
      <c r="D31" s="73">
        <v>1733.72</v>
      </c>
      <c r="E31" s="77"/>
      <c r="F31" s="76"/>
      <c r="G31" s="74">
        <f t="shared" si="1"/>
        <v>0.3832018212762195</v>
      </c>
      <c r="H31" s="74">
        <f t="shared" si="2"/>
        <v>0.031933485106351626</v>
      </c>
      <c r="I31" s="27">
        <v>4524.3</v>
      </c>
      <c r="J31" s="27">
        <v>1.07</v>
      </c>
      <c r="K31" s="57">
        <v>0.032100000000000004</v>
      </c>
    </row>
    <row r="32" spans="1:11" s="33" customFormat="1" ht="23.25" customHeight="1">
      <c r="A32" s="38" t="s">
        <v>86</v>
      </c>
      <c r="B32" s="35" t="s">
        <v>11</v>
      </c>
      <c r="C32" s="16"/>
      <c r="D32" s="73">
        <v>10948.1</v>
      </c>
      <c r="E32" s="77"/>
      <c r="F32" s="76"/>
      <c r="G32" s="74">
        <f t="shared" si="1"/>
        <v>2.419843953760803</v>
      </c>
      <c r="H32" s="74">
        <f t="shared" si="2"/>
        <v>0.20165366281340025</v>
      </c>
      <c r="I32" s="27">
        <v>4524.3</v>
      </c>
      <c r="J32" s="27">
        <v>1.07</v>
      </c>
      <c r="K32" s="57">
        <v>0.1926</v>
      </c>
    </row>
    <row r="33" spans="1:11" s="33" customFormat="1" ht="30" hidden="1">
      <c r="A33" s="38" t="s">
        <v>56</v>
      </c>
      <c r="B33" s="35" t="s">
        <v>14</v>
      </c>
      <c r="C33" s="16"/>
      <c r="D33" s="73">
        <f t="shared" si="0"/>
        <v>0</v>
      </c>
      <c r="E33" s="77"/>
      <c r="F33" s="76"/>
      <c r="G33" s="74">
        <f t="shared" si="1"/>
        <v>2.419843953760803</v>
      </c>
      <c r="H33" s="74">
        <f t="shared" si="2"/>
        <v>0.20165366281340025</v>
      </c>
      <c r="I33" s="27">
        <v>4524.3</v>
      </c>
      <c r="J33" s="27">
        <v>1.07</v>
      </c>
      <c r="K33" s="57">
        <v>0</v>
      </c>
    </row>
    <row r="34" spans="1:11" s="33" customFormat="1" ht="30" hidden="1">
      <c r="A34" s="38" t="s">
        <v>57</v>
      </c>
      <c r="B34" s="35" t="s">
        <v>14</v>
      </c>
      <c r="C34" s="16"/>
      <c r="D34" s="73">
        <f t="shared" si="0"/>
        <v>0</v>
      </c>
      <c r="E34" s="77"/>
      <c r="F34" s="76"/>
      <c r="G34" s="74">
        <f t="shared" si="1"/>
        <v>2.419843953760803</v>
      </c>
      <c r="H34" s="74">
        <f t="shared" si="2"/>
        <v>0.20165366281340025</v>
      </c>
      <c r="I34" s="27">
        <v>4524.3</v>
      </c>
      <c r="J34" s="27">
        <v>1.07</v>
      </c>
      <c r="K34" s="57">
        <v>0</v>
      </c>
    </row>
    <row r="35" spans="1:11" s="33" customFormat="1" ht="30">
      <c r="A35" s="38" t="s">
        <v>57</v>
      </c>
      <c r="B35" s="35" t="s">
        <v>14</v>
      </c>
      <c r="C35" s="16"/>
      <c r="D35" s="73">
        <v>3100.59</v>
      </c>
      <c r="E35" s="77"/>
      <c r="F35" s="76"/>
      <c r="G35" s="74">
        <f t="shared" si="1"/>
        <v>0.6853192759100856</v>
      </c>
      <c r="H35" s="74">
        <f t="shared" si="2"/>
        <v>0.0571099396591738</v>
      </c>
      <c r="I35" s="27">
        <v>4524.3</v>
      </c>
      <c r="J35" s="27">
        <v>1.07</v>
      </c>
      <c r="K35" s="57">
        <v>0</v>
      </c>
    </row>
    <row r="36" spans="1:11" s="33" customFormat="1" ht="30">
      <c r="A36" s="38" t="s">
        <v>25</v>
      </c>
      <c r="B36" s="35"/>
      <c r="C36" s="16">
        <f>F36*12</f>
        <v>0</v>
      </c>
      <c r="D36" s="73">
        <f t="shared" si="0"/>
        <v>9772.488000000001</v>
      </c>
      <c r="E36" s="77">
        <f>H36*12</f>
        <v>2.16</v>
      </c>
      <c r="F36" s="76"/>
      <c r="G36" s="74">
        <f>H36*12</f>
        <v>2.16</v>
      </c>
      <c r="H36" s="74">
        <v>0.18</v>
      </c>
      <c r="I36" s="27">
        <v>4524.3</v>
      </c>
      <c r="J36" s="27">
        <v>1.07</v>
      </c>
      <c r="K36" s="57">
        <v>0.1391</v>
      </c>
    </row>
    <row r="37" spans="1:11" s="27" customFormat="1" ht="21" customHeight="1">
      <c r="A37" s="38" t="s">
        <v>27</v>
      </c>
      <c r="B37" s="35" t="s">
        <v>28</v>
      </c>
      <c r="C37" s="16">
        <f>F37*12</f>
        <v>0</v>
      </c>
      <c r="D37" s="73">
        <f t="shared" si="0"/>
        <v>2171.664</v>
      </c>
      <c r="E37" s="77">
        <f>H37*12</f>
        <v>0.48</v>
      </c>
      <c r="F37" s="76"/>
      <c r="G37" s="74">
        <f>H37*12</f>
        <v>0.48</v>
      </c>
      <c r="H37" s="74">
        <v>0.04</v>
      </c>
      <c r="I37" s="27">
        <v>4524.3</v>
      </c>
      <c r="J37" s="27">
        <v>1.07</v>
      </c>
      <c r="K37" s="57">
        <v>0.032100000000000004</v>
      </c>
    </row>
    <row r="38" spans="1:11" s="27" customFormat="1" ht="21" customHeight="1">
      <c r="A38" s="38" t="s">
        <v>29</v>
      </c>
      <c r="B38" s="35" t="s">
        <v>30</v>
      </c>
      <c r="C38" s="16">
        <f>F38*12</f>
        <v>0</v>
      </c>
      <c r="D38" s="77">
        <v>1161.84</v>
      </c>
      <c r="E38" s="77">
        <f>H38*12</f>
        <v>0.2567999469531198</v>
      </c>
      <c r="F38" s="77"/>
      <c r="G38" s="77">
        <f>D38/I38</f>
        <v>0.2567999469531198</v>
      </c>
      <c r="H38" s="77">
        <f>G38/12</f>
        <v>0.02139999557942665</v>
      </c>
      <c r="I38" s="27">
        <v>4524.3</v>
      </c>
      <c r="J38" s="27">
        <v>1.07</v>
      </c>
      <c r="K38" s="57">
        <v>0.021400000000000002</v>
      </c>
    </row>
    <row r="39" spans="1:11" s="39" customFormat="1" ht="30">
      <c r="A39" s="38" t="s">
        <v>26</v>
      </c>
      <c r="B39" s="35" t="s">
        <v>91</v>
      </c>
      <c r="C39" s="16">
        <f>F39*12</f>
        <v>0</v>
      </c>
      <c r="D39" s="77">
        <v>1742.76</v>
      </c>
      <c r="E39" s="77"/>
      <c r="F39" s="77"/>
      <c r="G39" s="77">
        <f>D39/I39</f>
        <v>0.3851999204296797</v>
      </c>
      <c r="H39" s="77">
        <f>G39/12</f>
        <v>0.032099993369139976</v>
      </c>
      <c r="I39" s="27">
        <v>4524.3</v>
      </c>
      <c r="J39" s="27">
        <v>1.07</v>
      </c>
      <c r="K39" s="57">
        <v>0.032100000000000004</v>
      </c>
    </row>
    <row r="40" spans="1:11" s="39" customFormat="1" ht="15">
      <c r="A40" s="38" t="s">
        <v>38</v>
      </c>
      <c r="B40" s="35"/>
      <c r="C40" s="16"/>
      <c r="D40" s="77">
        <f>D42+D43+D44+D45+D46+D47+D48+D49+D50+D51+D54</f>
        <v>21446.84</v>
      </c>
      <c r="E40" s="77"/>
      <c r="F40" s="77"/>
      <c r="G40" s="77">
        <f>D40/I40</f>
        <v>4.740366465530579</v>
      </c>
      <c r="H40" s="77">
        <f>G40/12</f>
        <v>0.39503053879421496</v>
      </c>
      <c r="I40" s="27">
        <v>4524.3</v>
      </c>
      <c r="J40" s="27">
        <v>1.07</v>
      </c>
      <c r="K40" s="57">
        <v>0.4408425480808197</v>
      </c>
    </row>
    <row r="41" spans="1:11" s="33" customFormat="1" ht="15" hidden="1">
      <c r="A41" s="10"/>
      <c r="B41" s="13"/>
      <c r="C41" s="4"/>
      <c r="D41" s="78"/>
      <c r="E41" s="78"/>
      <c r="F41" s="78"/>
      <c r="G41" s="78"/>
      <c r="H41" s="78"/>
      <c r="I41" s="27">
        <v>4524.3</v>
      </c>
      <c r="J41" s="27"/>
      <c r="K41" s="57"/>
    </row>
    <row r="42" spans="1:11" s="33" customFormat="1" ht="15">
      <c r="A42" s="10" t="s">
        <v>50</v>
      </c>
      <c r="B42" s="13" t="s">
        <v>19</v>
      </c>
      <c r="C42" s="4"/>
      <c r="D42" s="78">
        <v>184.33</v>
      </c>
      <c r="E42" s="78"/>
      <c r="F42" s="78"/>
      <c r="G42" s="78"/>
      <c r="H42" s="78"/>
      <c r="I42" s="27">
        <v>4524.3</v>
      </c>
      <c r="J42" s="27">
        <v>1.07</v>
      </c>
      <c r="K42" s="57">
        <v>0.010700000000000001</v>
      </c>
    </row>
    <row r="43" spans="1:11" s="33" customFormat="1" ht="15">
      <c r="A43" s="10" t="s">
        <v>20</v>
      </c>
      <c r="B43" s="13" t="s">
        <v>24</v>
      </c>
      <c r="C43" s="4">
        <f>F43*12</f>
        <v>0</v>
      </c>
      <c r="D43" s="78">
        <v>390.07</v>
      </c>
      <c r="E43" s="78">
        <f>H43*12</f>
        <v>0</v>
      </c>
      <c r="F43" s="78"/>
      <c r="G43" s="78"/>
      <c r="H43" s="78"/>
      <c r="I43" s="27">
        <v>4524.3</v>
      </c>
      <c r="J43" s="27">
        <v>1.07</v>
      </c>
      <c r="K43" s="57">
        <v>0.010700000000000001</v>
      </c>
    </row>
    <row r="44" spans="1:11" s="33" customFormat="1" ht="15">
      <c r="A44" s="10" t="s">
        <v>104</v>
      </c>
      <c r="B44" s="13" t="s">
        <v>19</v>
      </c>
      <c r="C44" s="4">
        <f>F44*12</f>
        <v>0</v>
      </c>
      <c r="D44" s="78">
        <v>4443.93</v>
      </c>
      <c r="E44" s="78">
        <f>H44*12</f>
        <v>0</v>
      </c>
      <c r="F44" s="78"/>
      <c r="G44" s="78"/>
      <c r="H44" s="78"/>
      <c r="I44" s="27">
        <v>4524.3</v>
      </c>
      <c r="J44" s="27">
        <v>1.07</v>
      </c>
      <c r="K44" s="57">
        <v>0.08560000000000001</v>
      </c>
    </row>
    <row r="45" spans="1:11" s="33" customFormat="1" ht="15">
      <c r="A45" s="10" t="s">
        <v>65</v>
      </c>
      <c r="B45" s="13" t="s">
        <v>19</v>
      </c>
      <c r="C45" s="4">
        <f>F45*12</f>
        <v>0</v>
      </c>
      <c r="D45" s="79">
        <v>743.35</v>
      </c>
      <c r="E45" s="78">
        <f>H45*12</f>
        <v>0</v>
      </c>
      <c r="F45" s="80"/>
      <c r="G45" s="78"/>
      <c r="H45" s="78"/>
      <c r="I45" s="27">
        <v>4524.3</v>
      </c>
      <c r="J45" s="27">
        <v>1.07</v>
      </c>
      <c r="K45" s="57">
        <v>0.010700000000000001</v>
      </c>
    </row>
    <row r="46" spans="1:11" s="33" customFormat="1" ht="15">
      <c r="A46" s="10" t="s">
        <v>21</v>
      </c>
      <c r="B46" s="13" t="s">
        <v>19</v>
      </c>
      <c r="C46" s="4">
        <f>F46*12</f>
        <v>0</v>
      </c>
      <c r="D46" s="79">
        <v>3314.05</v>
      </c>
      <c r="E46" s="78">
        <f>H46*12</f>
        <v>0</v>
      </c>
      <c r="F46" s="80"/>
      <c r="G46" s="78"/>
      <c r="H46" s="78"/>
      <c r="I46" s="27">
        <v>4524.3</v>
      </c>
      <c r="J46" s="27">
        <v>1.07</v>
      </c>
      <c r="K46" s="57">
        <v>0.053500000000000006</v>
      </c>
    </row>
    <row r="47" spans="1:11" s="33" customFormat="1" ht="15">
      <c r="A47" s="10" t="s">
        <v>22</v>
      </c>
      <c r="B47" s="13" t="s">
        <v>19</v>
      </c>
      <c r="C47" s="4">
        <f>F47*12</f>
        <v>0</v>
      </c>
      <c r="D47" s="79">
        <v>780.14</v>
      </c>
      <c r="E47" s="78">
        <f>H47*12</f>
        <v>0</v>
      </c>
      <c r="F47" s="80"/>
      <c r="G47" s="78"/>
      <c r="H47" s="78"/>
      <c r="I47" s="27">
        <v>4524.3</v>
      </c>
      <c r="J47" s="27">
        <v>1.07</v>
      </c>
      <c r="K47" s="57">
        <v>0.010700000000000001</v>
      </c>
    </row>
    <row r="48" spans="1:11" s="33" customFormat="1" ht="15">
      <c r="A48" s="10" t="s">
        <v>60</v>
      </c>
      <c r="B48" s="13" t="s">
        <v>19</v>
      </c>
      <c r="C48" s="4"/>
      <c r="D48" s="79">
        <v>371.66</v>
      </c>
      <c r="E48" s="78"/>
      <c r="F48" s="80"/>
      <c r="G48" s="78"/>
      <c r="H48" s="78"/>
      <c r="I48" s="27">
        <v>4524.3</v>
      </c>
      <c r="J48" s="27">
        <v>1.07</v>
      </c>
      <c r="K48" s="57">
        <v>0.010700000000000001</v>
      </c>
    </row>
    <row r="49" spans="1:11" s="33" customFormat="1" ht="15">
      <c r="A49" s="10" t="s">
        <v>61</v>
      </c>
      <c r="B49" s="13" t="s">
        <v>24</v>
      </c>
      <c r="C49" s="4"/>
      <c r="D49" s="79">
        <v>1486.7</v>
      </c>
      <c r="E49" s="78"/>
      <c r="F49" s="80"/>
      <c r="G49" s="78"/>
      <c r="H49" s="78"/>
      <c r="I49" s="27">
        <v>4524.3</v>
      </c>
      <c r="J49" s="27">
        <v>1.07</v>
      </c>
      <c r="K49" s="57">
        <v>0.021400000000000002</v>
      </c>
    </row>
    <row r="50" spans="1:11" s="33" customFormat="1" ht="25.5">
      <c r="A50" s="10" t="s">
        <v>23</v>
      </c>
      <c r="B50" s="13" t="s">
        <v>19</v>
      </c>
      <c r="C50" s="4">
        <f>F50*12</f>
        <v>0</v>
      </c>
      <c r="D50" s="79">
        <v>4157.7</v>
      </c>
      <c r="E50" s="78">
        <f>H50*12</f>
        <v>0</v>
      </c>
      <c r="F50" s="80"/>
      <c r="G50" s="78"/>
      <c r="H50" s="78"/>
      <c r="I50" s="27">
        <v>4524.3</v>
      </c>
      <c r="J50" s="27">
        <v>1.07</v>
      </c>
      <c r="K50" s="57">
        <v>0.07490000000000001</v>
      </c>
    </row>
    <row r="51" spans="1:11" s="33" customFormat="1" ht="15">
      <c r="A51" s="10" t="s">
        <v>105</v>
      </c>
      <c r="B51" s="13" t="s">
        <v>19</v>
      </c>
      <c r="C51" s="4"/>
      <c r="D51" s="79">
        <v>2617.3</v>
      </c>
      <c r="E51" s="78"/>
      <c r="F51" s="80"/>
      <c r="G51" s="78"/>
      <c r="H51" s="78"/>
      <c r="I51" s="27">
        <v>4524.3</v>
      </c>
      <c r="J51" s="27">
        <v>1.07</v>
      </c>
      <c r="K51" s="57">
        <v>0.010700000000000001</v>
      </c>
    </row>
    <row r="52" spans="1:11" s="33" customFormat="1" ht="15" hidden="1">
      <c r="A52" s="10"/>
      <c r="B52" s="13"/>
      <c r="C52" s="11"/>
      <c r="D52" s="79"/>
      <c r="E52" s="81"/>
      <c r="F52" s="80"/>
      <c r="G52" s="78"/>
      <c r="H52" s="78"/>
      <c r="I52" s="27">
        <v>4524.3</v>
      </c>
      <c r="J52" s="27"/>
      <c r="K52" s="57"/>
    </row>
    <row r="53" spans="1:11" s="33" customFormat="1" ht="15" hidden="1">
      <c r="A53" s="10"/>
      <c r="B53" s="13"/>
      <c r="C53" s="4"/>
      <c r="D53" s="79"/>
      <c r="E53" s="78"/>
      <c r="F53" s="80"/>
      <c r="G53" s="78"/>
      <c r="H53" s="78"/>
      <c r="I53" s="27">
        <v>4524.3</v>
      </c>
      <c r="J53" s="27"/>
      <c r="K53" s="57"/>
    </row>
    <row r="54" spans="1:11" s="33" customFormat="1" ht="25.5">
      <c r="A54" s="10" t="s">
        <v>106</v>
      </c>
      <c r="B54" s="69" t="s">
        <v>14</v>
      </c>
      <c r="C54" s="4"/>
      <c r="D54" s="79">
        <v>2957.61</v>
      </c>
      <c r="E54" s="78"/>
      <c r="F54" s="80"/>
      <c r="G54" s="78"/>
      <c r="H54" s="78"/>
      <c r="I54" s="27">
        <v>4524.3</v>
      </c>
      <c r="J54" s="27">
        <v>1.07</v>
      </c>
      <c r="K54" s="57">
        <v>0.023542548080819698</v>
      </c>
    </row>
    <row r="55" spans="1:11" s="39" customFormat="1" ht="30">
      <c r="A55" s="38" t="s">
        <v>46</v>
      </c>
      <c r="B55" s="35"/>
      <c r="C55" s="36"/>
      <c r="D55" s="74">
        <f>D56+D57+D58+D59+D64+D66+D67</f>
        <v>17334.35</v>
      </c>
      <c r="E55" s="74"/>
      <c r="F55" s="76"/>
      <c r="G55" s="74">
        <f>D55/I55</f>
        <v>3.831388281060053</v>
      </c>
      <c r="H55" s="74">
        <f>G55/12</f>
        <v>0.31928235675500444</v>
      </c>
      <c r="I55" s="27">
        <v>4524.3</v>
      </c>
      <c r="J55" s="27">
        <v>1.07</v>
      </c>
      <c r="K55" s="57">
        <v>0.4771669065734155</v>
      </c>
    </row>
    <row r="56" spans="1:11" s="33" customFormat="1" ht="15">
      <c r="A56" s="10" t="s">
        <v>39</v>
      </c>
      <c r="B56" s="13" t="s">
        <v>66</v>
      </c>
      <c r="C56" s="4"/>
      <c r="D56" s="79">
        <v>2230.05</v>
      </c>
      <c r="E56" s="78"/>
      <c r="F56" s="80"/>
      <c r="G56" s="78"/>
      <c r="H56" s="78"/>
      <c r="I56" s="27">
        <v>4524.3</v>
      </c>
      <c r="J56" s="27">
        <v>1.07</v>
      </c>
      <c r="K56" s="57">
        <v>0.042800000000000005</v>
      </c>
    </row>
    <row r="57" spans="1:11" s="33" customFormat="1" ht="25.5">
      <c r="A57" s="10" t="s">
        <v>40</v>
      </c>
      <c r="B57" s="13" t="s">
        <v>51</v>
      </c>
      <c r="C57" s="4"/>
      <c r="D57" s="79">
        <v>1486.7</v>
      </c>
      <c r="E57" s="78"/>
      <c r="F57" s="80"/>
      <c r="G57" s="78"/>
      <c r="H57" s="78"/>
      <c r="I57" s="27">
        <v>4524.3</v>
      </c>
      <c r="J57" s="27">
        <v>1.07</v>
      </c>
      <c r="K57" s="57">
        <v>0.021400000000000002</v>
      </c>
    </row>
    <row r="58" spans="1:11" s="33" customFormat="1" ht="15">
      <c r="A58" s="10" t="s">
        <v>71</v>
      </c>
      <c r="B58" s="13" t="s">
        <v>70</v>
      </c>
      <c r="C58" s="4"/>
      <c r="D58" s="79">
        <v>1560.23</v>
      </c>
      <c r="E58" s="78"/>
      <c r="F58" s="80"/>
      <c r="G58" s="78"/>
      <c r="H58" s="78"/>
      <c r="I58" s="27">
        <v>4524.3</v>
      </c>
      <c r="J58" s="27">
        <v>1.07</v>
      </c>
      <c r="K58" s="57">
        <v>0.032100000000000004</v>
      </c>
    </row>
    <row r="59" spans="1:11" s="33" customFormat="1" ht="25.5">
      <c r="A59" s="10" t="s">
        <v>67</v>
      </c>
      <c r="B59" s="13" t="s">
        <v>68</v>
      </c>
      <c r="C59" s="4"/>
      <c r="D59" s="79">
        <v>1486.68</v>
      </c>
      <c r="E59" s="78"/>
      <c r="F59" s="80"/>
      <c r="G59" s="78"/>
      <c r="H59" s="78"/>
      <c r="I59" s="27">
        <v>4524.3</v>
      </c>
      <c r="J59" s="27">
        <v>1.07</v>
      </c>
      <c r="K59" s="57">
        <v>0.021400000000000002</v>
      </c>
    </row>
    <row r="60" spans="1:11" s="33" customFormat="1" ht="15" hidden="1">
      <c r="A60" s="10" t="s">
        <v>41</v>
      </c>
      <c r="B60" s="13" t="s">
        <v>69</v>
      </c>
      <c r="C60" s="4"/>
      <c r="D60" s="79">
        <f>G60*I60</f>
        <v>0</v>
      </c>
      <c r="E60" s="78"/>
      <c r="F60" s="80"/>
      <c r="G60" s="78"/>
      <c r="H60" s="78"/>
      <c r="I60" s="27">
        <v>4524.3</v>
      </c>
      <c r="J60" s="27">
        <v>1.07</v>
      </c>
      <c r="K60" s="57">
        <v>0</v>
      </c>
    </row>
    <row r="61" spans="1:11" s="33" customFormat="1" ht="15" hidden="1">
      <c r="A61" s="10" t="s">
        <v>53</v>
      </c>
      <c r="B61" s="13" t="s">
        <v>70</v>
      </c>
      <c r="C61" s="4"/>
      <c r="D61" s="79"/>
      <c r="E61" s="78"/>
      <c r="F61" s="80"/>
      <c r="G61" s="78"/>
      <c r="H61" s="78"/>
      <c r="I61" s="27">
        <v>4524.3</v>
      </c>
      <c r="J61" s="27">
        <v>1.07</v>
      </c>
      <c r="K61" s="57">
        <v>0</v>
      </c>
    </row>
    <row r="62" spans="1:11" s="33" customFormat="1" ht="15" hidden="1">
      <c r="A62" s="10" t="s">
        <v>54</v>
      </c>
      <c r="B62" s="13" t="s">
        <v>19</v>
      </c>
      <c r="C62" s="4"/>
      <c r="D62" s="79"/>
      <c r="E62" s="78"/>
      <c r="F62" s="80"/>
      <c r="G62" s="78"/>
      <c r="H62" s="78"/>
      <c r="I62" s="27">
        <v>4524.3</v>
      </c>
      <c r="J62" s="27">
        <v>1.07</v>
      </c>
      <c r="K62" s="57">
        <v>0</v>
      </c>
    </row>
    <row r="63" spans="1:11" s="33" customFormat="1" ht="25.5" hidden="1">
      <c r="A63" s="10" t="s">
        <v>52</v>
      </c>
      <c r="B63" s="13" t="s">
        <v>19</v>
      </c>
      <c r="C63" s="4"/>
      <c r="D63" s="79"/>
      <c r="E63" s="78"/>
      <c r="F63" s="80"/>
      <c r="G63" s="78"/>
      <c r="H63" s="78"/>
      <c r="I63" s="27">
        <v>4524.3</v>
      </c>
      <c r="J63" s="27">
        <v>1.07</v>
      </c>
      <c r="K63" s="57">
        <v>0</v>
      </c>
    </row>
    <row r="64" spans="1:11" s="33" customFormat="1" ht="15">
      <c r="A64" s="10" t="s">
        <v>107</v>
      </c>
      <c r="B64" s="13" t="s">
        <v>19</v>
      </c>
      <c r="C64" s="4"/>
      <c r="D64" s="79">
        <v>1586.25</v>
      </c>
      <c r="E64" s="78"/>
      <c r="F64" s="80"/>
      <c r="G64" s="78"/>
      <c r="H64" s="78"/>
      <c r="I64" s="27">
        <v>4524.3</v>
      </c>
      <c r="J64" s="27">
        <v>1.07</v>
      </c>
      <c r="K64" s="57">
        <v>0.021400000000000002</v>
      </c>
    </row>
    <row r="65" spans="1:11" s="33" customFormat="1" ht="15" hidden="1">
      <c r="A65" s="10" t="s">
        <v>63</v>
      </c>
      <c r="B65" s="13" t="s">
        <v>11</v>
      </c>
      <c r="C65" s="4"/>
      <c r="D65" s="79">
        <f>G65*I65</f>
        <v>0</v>
      </c>
      <c r="E65" s="78"/>
      <c r="F65" s="80"/>
      <c r="G65" s="78"/>
      <c r="H65" s="78"/>
      <c r="I65" s="27">
        <v>4524.3</v>
      </c>
      <c r="J65" s="27">
        <v>1.07</v>
      </c>
      <c r="K65" s="57">
        <v>0</v>
      </c>
    </row>
    <row r="66" spans="1:11" s="33" customFormat="1" ht="15">
      <c r="A66" s="10" t="s">
        <v>62</v>
      </c>
      <c r="B66" s="13" t="s">
        <v>11</v>
      </c>
      <c r="C66" s="11"/>
      <c r="D66" s="79">
        <v>5287.68</v>
      </c>
      <c r="E66" s="81"/>
      <c r="F66" s="80"/>
      <c r="G66" s="78"/>
      <c r="H66" s="78"/>
      <c r="I66" s="27">
        <v>4524.3</v>
      </c>
      <c r="J66" s="27">
        <v>1.07</v>
      </c>
      <c r="K66" s="57">
        <v>0.0963</v>
      </c>
    </row>
    <row r="67" spans="1:11" s="33" customFormat="1" ht="25.5">
      <c r="A67" s="10" t="s">
        <v>108</v>
      </c>
      <c r="B67" s="69" t="s">
        <v>14</v>
      </c>
      <c r="C67" s="4"/>
      <c r="D67" s="79">
        <v>3696.76</v>
      </c>
      <c r="E67" s="78"/>
      <c r="F67" s="80"/>
      <c r="G67" s="78"/>
      <c r="H67" s="78"/>
      <c r="I67" s="27">
        <v>4524.3</v>
      </c>
      <c r="J67" s="27">
        <v>1.07</v>
      </c>
      <c r="K67" s="57">
        <v>0.24176690657341549</v>
      </c>
    </row>
    <row r="68" spans="1:11" s="33" customFormat="1" ht="30">
      <c r="A68" s="38" t="s">
        <v>47</v>
      </c>
      <c r="B68" s="13"/>
      <c r="C68" s="4"/>
      <c r="D68" s="74">
        <f>D69+D70+D71</f>
        <v>3178.75</v>
      </c>
      <c r="E68" s="78"/>
      <c r="F68" s="80"/>
      <c r="G68" s="74">
        <f>D68/I68</f>
        <v>0.7025948765554892</v>
      </c>
      <c r="H68" s="74">
        <f>G68/12</f>
        <v>0.05854957304629077</v>
      </c>
      <c r="I68" s="27">
        <v>4524.3</v>
      </c>
      <c r="J68" s="27">
        <v>1.07</v>
      </c>
      <c r="K68" s="57">
        <v>0.06420000000000001</v>
      </c>
    </row>
    <row r="69" spans="1:11" s="33" customFormat="1" ht="25.5">
      <c r="A69" s="10" t="s">
        <v>109</v>
      </c>
      <c r="B69" s="69" t="s">
        <v>14</v>
      </c>
      <c r="C69" s="4"/>
      <c r="D69" s="79">
        <v>321.07</v>
      </c>
      <c r="E69" s="78"/>
      <c r="F69" s="80"/>
      <c r="G69" s="78"/>
      <c r="H69" s="78"/>
      <c r="I69" s="27">
        <v>4524.3</v>
      </c>
      <c r="J69" s="27">
        <v>1.07</v>
      </c>
      <c r="K69" s="57">
        <v>0.021400000000000002</v>
      </c>
    </row>
    <row r="70" spans="1:11" s="33" customFormat="1" ht="15">
      <c r="A70" s="10" t="s">
        <v>100</v>
      </c>
      <c r="B70" s="13" t="s">
        <v>19</v>
      </c>
      <c r="C70" s="4"/>
      <c r="D70" s="79">
        <v>2857.68</v>
      </c>
      <c r="E70" s="78"/>
      <c r="F70" s="80"/>
      <c r="G70" s="78"/>
      <c r="H70" s="78"/>
      <c r="I70" s="27">
        <v>4524.3</v>
      </c>
      <c r="J70" s="27">
        <v>1.07</v>
      </c>
      <c r="K70" s="57">
        <v>0.042800000000000005</v>
      </c>
    </row>
    <row r="71" spans="1:11" s="33" customFormat="1" ht="15" hidden="1">
      <c r="A71" s="10" t="s">
        <v>64</v>
      </c>
      <c r="B71" s="13" t="s">
        <v>11</v>
      </c>
      <c r="C71" s="4"/>
      <c r="D71" s="79">
        <f>G71*I71</f>
        <v>0</v>
      </c>
      <c r="E71" s="78"/>
      <c r="F71" s="80"/>
      <c r="G71" s="78">
        <f>H71*12</f>
        <v>0</v>
      </c>
      <c r="H71" s="78">
        <v>0</v>
      </c>
      <c r="I71" s="27">
        <v>4524.3</v>
      </c>
      <c r="J71" s="27">
        <v>1.07</v>
      </c>
      <c r="K71" s="57">
        <v>0</v>
      </c>
    </row>
    <row r="72" spans="1:11" s="33" customFormat="1" ht="15">
      <c r="A72" s="38" t="s">
        <v>48</v>
      </c>
      <c r="B72" s="13"/>
      <c r="C72" s="4"/>
      <c r="D72" s="74">
        <f>SUM(D73:D77)</f>
        <v>19319.03</v>
      </c>
      <c r="E72" s="78"/>
      <c r="F72" s="80"/>
      <c r="G72" s="74">
        <f>D72/I72</f>
        <v>4.270059456711535</v>
      </c>
      <c r="H72" s="74">
        <v>0.36</v>
      </c>
      <c r="I72" s="27">
        <v>4524.3</v>
      </c>
      <c r="J72" s="27">
        <v>1.07</v>
      </c>
      <c r="K72" s="57">
        <v>0.21400000000000002</v>
      </c>
    </row>
    <row r="73" spans="1:11" s="33" customFormat="1" ht="15" hidden="1">
      <c r="A73" s="10" t="s">
        <v>42</v>
      </c>
      <c r="B73" s="13" t="s">
        <v>11</v>
      </c>
      <c r="C73" s="4"/>
      <c r="D73" s="79">
        <f>G73*I73</f>
        <v>0</v>
      </c>
      <c r="E73" s="78"/>
      <c r="F73" s="80"/>
      <c r="G73" s="78">
        <f>H73*12</f>
        <v>0</v>
      </c>
      <c r="H73" s="78">
        <v>0</v>
      </c>
      <c r="I73" s="27">
        <v>4524.3</v>
      </c>
      <c r="J73" s="27">
        <v>1.07</v>
      </c>
      <c r="K73" s="57">
        <v>0</v>
      </c>
    </row>
    <row r="74" spans="1:11" s="33" customFormat="1" ht="15">
      <c r="A74" s="10" t="s">
        <v>78</v>
      </c>
      <c r="B74" s="13" t="s">
        <v>19</v>
      </c>
      <c r="C74" s="4"/>
      <c r="D74" s="79">
        <v>11672.6</v>
      </c>
      <c r="E74" s="78"/>
      <c r="F74" s="80"/>
      <c r="G74" s="78"/>
      <c r="H74" s="78"/>
      <c r="I74" s="27">
        <v>4524.3</v>
      </c>
      <c r="J74" s="27">
        <v>1.07</v>
      </c>
      <c r="K74" s="57">
        <v>0.2033</v>
      </c>
    </row>
    <row r="75" spans="1:11" s="33" customFormat="1" ht="15">
      <c r="A75" s="10" t="s">
        <v>43</v>
      </c>
      <c r="B75" s="13" t="s">
        <v>19</v>
      </c>
      <c r="C75" s="4"/>
      <c r="D75" s="79">
        <v>777.03</v>
      </c>
      <c r="E75" s="78"/>
      <c r="F75" s="80"/>
      <c r="G75" s="78"/>
      <c r="H75" s="78"/>
      <c r="I75" s="27">
        <v>4524.3</v>
      </c>
      <c r="J75" s="27">
        <v>1.07</v>
      </c>
      <c r="K75" s="57">
        <v>0.010700000000000001</v>
      </c>
    </row>
    <row r="76" spans="1:11" s="33" customFormat="1" ht="20.25" customHeight="1">
      <c r="A76" s="10" t="s">
        <v>110</v>
      </c>
      <c r="B76" s="69" t="s">
        <v>111</v>
      </c>
      <c r="C76" s="4"/>
      <c r="D76" s="79">
        <v>6869.4</v>
      </c>
      <c r="E76" s="78"/>
      <c r="F76" s="80"/>
      <c r="G76" s="78"/>
      <c r="H76" s="78"/>
      <c r="I76" s="27">
        <v>4524.3</v>
      </c>
      <c r="J76" s="27">
        <v>1.07</v>
      </c>
      <c r="K76" s="57">
        <v>0</v>
      </c>
    </row>
    <row r="77" spans="1:11" s="33" customFormat="1" ht="17.25" customHeight="1" hidden="1">
      <c r="A77" s="10" t="s">
        <v>112</v>
      </c>
      <c r="B77" s="69" t="s">
        <v>113</v>
      </c>
      <c r="C77" s="4"/>
      <c r="D77" s="79"/>
      <c r="E77" s="78"/>
      <c r="F77" s="80"/>
      <c r="G77" s="78"/>
      <c r="H77" s="78"/>
      <c r="I77" s="27">
        <v>4524.3</v>
      </c>
      <c r="J77" s="27">
        <v>1.07</v>
      </c>
      <c r="K77" s="57">
        <v>0</v>
      </c>
    </row>
    <row r="78" spans="1:11" s="33" customFormat="1" ht="15">
      <c r="A78" s="38" t="s">
        <v>49</v>
      </c>
      <c r="B78" s="13"/>
      <c r="C78" s="4"/>
      <c r="D78" s="74">
        <f>D79+D80</f>
        <v>1681.99</v>
      </c>
      <c r="E78" s="78"/>
      <c r="F78" s="80"/>
      <c r="G78" s="74">
        <f>D78/I78</f>
        <v>0.37176800831067786</v>
      </c>
      <c r="H78" s="74">
        <f>G78/12</f>
        <v>0.030980667359223155</v>
      </c>
      <c r="I78" s="27">
        <v>4524.3</v>
      </c>
      <c r="J78" s="27">
        <v>1.07</v>
      </c>
      <c r="K78" s="57">
        <v>0.0963</v>
      </c>
    </row>
    <row r="79" spans="1:11" s="33" customFormat="1" ht="15">
      <c r="A79" s="10" t="s">
        <v>44</v>
      </c>
      <c r="B79" s="13" t="s">
        <v>19</v>
      </c>
      <c r="C79" s="4"/>
      <c r="D79" s="79">
        <v>932.26</v>
      </c>
      <c r="E79" s="78"/>
      <c r="F79" s="80"/>
      <c r="G79" s="78"/>
      <c r="H79" s="78"/>
      <c r="I79" s="27">
        <v>4524.3</v>
      </c>
      <c r="J79" s="27">
        <v>1.07</v>
      </c>
      <c r="K79" s="57">
        <v>0.010700000000000001</v>
      </c>
    </row>
    <row r="80" spans="1:11" s="33" customFormat="1" ht="15">
      <c r="A80" s="10" t="s">
        <v>45</v>
      </c>
      <c r="B80" s="13" t="s">
        <v>19</v>
      </c>
      <c r="C80" s="4"/>
      <c r="D80" s="79">
        <v>749.73</v>
      </c>
      <c r="E80" s="78"/>
      <c r="F80" s="80"/>
      <c r="G80" s="78"/>
      <c r="H80" s="78"/>
      <c r="I80" s="27">
        <v>4524.3</v>
      </c>
      <c r="J80" s="27">
        <v>1.07</v>
      </c>
      <c r="K80" s="57">
        <v>0.010700000000000001</v>
      </c>
    </row>
    <row r="81" spans="1:11" s="27" customFormat="1" ht="15">
      <c r="A81" s="38" t="s">
        <v>59</v>
      </c>
      <c r="B81" s="35"/>
      <c r="C81" s="36"/>
      <c r="D81" s="74">
        <f>D82+D83</f>
        <v>16607.79</v>
      </c>
      <c r="E81" s="74"/>
      <c r="F81" s="76"/>
      <c r="G81" s="74">
        <f>D81/I81</f>
        <v>3.670797692460712</v>
      </c>
      <c r="H81" s="74">
        <f>G81/12</f>
        <v>0.30589980770505937</v>
      </c>
      <c r="I81" s="27">
        <v>4524.3</v>
      </c>
      <c r="J81" s="27">
        <v>1.07</v>
      </c>
      <c r="K81" s="57">
        <v>0.2782</v>
      </c>
    </row>
    <row r="82" spans="1:11" s="33" customFormat="1" ht="25.5">
      <c r="A82" s="10" t="s">
        <v>73</v>
      </c>
      <c r="B82" s="69" t="s">
        <v>14</v>
      </c>
      <c r="C82" s="4"/>
      <c r="D82" s="79">
        <v>1381.39</v>
      </c>
      <c r="E82" s="78"/>
      <c r="F82" s="80"/>
      <c r="G82" s="78"/>
      <c r="H82" s="78"/>
      <c r="I82" s="27">
        <v>4524.3</v>
      </c>
      <c r="J82" s="27">
        <v>1.07</v>
      </c>
      <c r="K82" s="57">
        <v>0.021400000000000002</v>
      </c>
    </row>
    <row r="83" spans="1:11" s="33" customFormat="1" ht="25.5">
      <c r="A83" s="10" t="s">
        <v>72</v>
      </c>
      <c r="B83" s="13" t="s">
        <v>14</v>
      </c>
      <c r="C83" s="4">
        <f>F83*12</f>
        <v>0</v>
      </c>
      <c r="D83" s="79">
        <v>15226.4</v>
      </c>
      <c r="E83" s="78">
        <f>H83*12</f>
        <v>0</v>
      </c>
      <c r="F83" s="80"/>
      <c r="G83" s="78"/>
      <c r="H83" s="78"/>
      <c r="I83" s="27">
        <v>4524.3</v>
      </c>
      <c r="J83" s="27">
        <v>1.07</v>
      </c>
      <c r="K83" s="57">
        <v>0.25680000000000003</v>
      </c>
    </row>
    <row r="84" spans="1:11" s="27" customFormat="1" ht="15">
      <c r="A84" s="38" t="s">
        <v>58</v>
      </c>
      <c r="B84" s="35"/>
      <c r="C84" s="36"/>
      <c r="D84" s="74">
        <f>D85+D86+D87</f>
        <v>18709.3</v>
      </c>
      <c r="E84" s="74"/>
      <c r="F84" s="76"/>
      <c r="G84" s="74">
        <f>D84/I84</f>
        <v>4.135291647326658</v>
      </c>
      <c r="H84" s="74">
        <f>G84/12</f>
        <v>0.3446076372772215</v>
      </c>
      <c r="I84" s="27">
        <v>4524.3</v>
      </c>
      <c r="J84" s="27">
        <v>1.07</v>
      </c>
      <c r="K84" s="57">
        <v>0.321</v>
      </c>
    </row>
    <row r="85" spans="1:11" s="33" customFormat="1" ht="15">
      <c r="A85" s="10" t="s">
        <v>74</v>
      </c>
      <c r="B85" s="13" t="s">
        <v>66</v>
      </c>
      <c r="C85" s="4"/>
      <c r="D85" s="79">
        <v>14730.75</v>
      </c>
      <c r="E85" s="78"/>
      <c r="F85" s="80"/>
      <c r="G85" s="78"/>
      <c r="H85" s="78"/>
      <c r="I85" s="27">
        <v>4524.3</v>
      </c>
      <c r="J85" s="27">
        <v>1.07</v>
      </c>
      <c r="K85" s="57">
        <v>0.25680000000000003</v>
      </c>
    </row>
    <row r="86" spans="1:11" s="33" customFormat="1" ht="15">
      <c r="A86" s="10" t="s">
        <v>87</v>
      </c>
      <c r="B86" s="13" t="s">
        <v>66</v>
      </c>
      <c r="C86" s="4"/>
      <c r="D86" s="79">
        <v>3978.55</v>
      </c>
      <c r="E86" s="78"/>
      <c r="F86" s="80"/>
      <c r="G86" s="78"/>
      <c r="H86" s="78"/>
      <c r="I86" s="27">
        <v>4524.3</v>
      </c>
      <c r="J86" s="27">
        <v>1.07</v>
      </c>
      <c r="K86" s="57">
        <v>0.06420000000000001</v>
      </c>
    </row>
    <row r="87" spans="1:11" s="33" customFormat="1" ht="25.5" customHeight="1" hidden="1">
      <c r="A87" s="10" t="s">
        <v>75</v>
      </c>
      <c r="B87" s="13" t="s">
        <v>19</v>
      </c>
      <c r="C87" s="4"/>
      <c r="D87" s="79"/>
      <c r="E87" s="78"/>
      <c r="F87" s="80"/>
      <c r="G87" s="78"/>
      <c r="H87" s="78">
        <v>0</v>
      </c>
      <c r="I87" s="27">
        <v>4524.3</v>
      </c>
      <c r="J87" s="27">
        <v>1.07</v>
      </c>
      <c r="K87" s="57">
        <v>0</v>
      </c>
    </row>
    <row r="88" spans="1:11" s="27" customFormat="1" ht="30.75" thickBot="1">
      <c r="A88" s="40" t="s">
        <v>35</v>
      </c>
      <c r="B88" s="41" t="s">
        <v>14</v>
      </c>
      <c r="C88" s="42">
        <f>F88*12</f>
        <v>0</v>
      </c>
      <c r="D88" s="82">
        <f>G88*I88</f>
        <v>17373.312</v>
      </c>
      <c r="E88" s="82">
        <f>H88*12</f>
        <v>3.84</v>
      </c>
      <c r="F88" s="83"/>
      <c r="G88" s="82">
        <f>H88*12</f>
        <v>3.84</v>
      </c>
      <c r="H88" s="82">
        <v>0.32</v>
      </c>
      <c r="I88" s="27">
        <v>4524.3</v>
      </c>
      <c r="J88" s="27">
        <v>1.07</v>
      </c>
      <c r="K88" s="57">
        <v>2.0009</v>
      </c>
    </row>
    <row r="89" spans="1:11" s="27" customFormat="1" ht="19.5" thickBot="1">
      <c r="A89" s="54" t="s">
        <v>114</v>
      </c>
      <c r="B89" s="8" t="s">
        <v>13</v>
      </c>
      <c r="C89" s="42"/>
      <c r="D89" s="82">
        <f>G89*I89</f>
        <v>76551.15599999999</v>
      </c>
      <c r="E89" s="82"/>
      <c r="F89" s="83"/>
      <c r="G89" s="82">
        <f>12*H89</f>
        <v>16.919999999999998</v>
      </c>
      <c r="H89" s="82">
        <v>1.41</v>
      </c>
      <c r="I89" s="27">
        <v>4524.3</v>
      </c>
      <c r="K89" s="57"/>
    </row>
    <row r="90" spans="1:11" s="27" customFormat="1" ht="19.5" thickBot="1">
      <c r="A90" s="107" t="s">
        <v>90</v>
      </c>
      <c r="B90" s="26"/>
      <c r="C90" s="100"/>
      <c r="D90" s="101">
        <f>D89+D88+D84+D81+D78+D72+D68+D55+D40+D39+D38+D37+D36+D35+D32+D31+D30+D29+D28+D19+D14</f>
        <v>648041.88</v>
      </c>
      <c r="E90" s="101">
        <f>E89+E88+E84+E81+E78+E72+E68+E55+E40+E39+E38+E37+E36+E35+E32+E31+E30+E29+E28+E19+E14</f>
        <v>100.33679994695312</v>
      </c>
      <c r="F90" s="101">
        <f>F89+F88+F84+F81+F78+F72+F68+F55+F40+F39+F38+F37+F36+F35+F32+F31+F30+F29+F28+F19+F14</f>
        <v>0</v>
      </c>
      <c r="G90" s="101">
        <f>G89+G88+G84+G81+G78+G72+G68+G55+G40+G39+G38+G37+G36+G35+G32+G31+G30+G29+G28+G19+G14</f>
        <v>143.2358331675618</v>
      </c>
      <c r="H90" s="102">
        <f>H89+H88+H84+H81+H78+H72+H68+H55+H40+H39+H38+H37+H36+H35+H32+H31+H30+H29+H28+H19+H14</f>
        <v>11.940481142570858</v>
      </c>
      <c r="I90" s="27">
        <v>4524.3</v>
      </c>
      <c r="K90" s="57"/>
    </row>
    <row r="91" spans="1:11" s="27" customFormat="1" ht="18.75" hidden="1">
      <c r="A91" s="103"/>
      <c r="B91" s="37"/>
      <c r="C91" s="43"/>
      <c r="D91" s="104"/>
      <c r="E91" s="104"/>
      <c r="F91" s="105"/>
      <c r="G91" s="104"/>
      <c r="H91" s="106"/>
      <c r="I91" s="27">
        <v>4524.3</v>
      </c>
      <c r="K91" s="57"/>
    </row>
    <row r="92" spans="1:11" s="27" customFormat="1" ht="18.75">
      <c r="A92" s="19"/>
      <c r="B92" s="65"/>
      <c r="C92" s="66"/>
      <c r="D92" s="84"/>
      <c r="E92" s="84"/>
      <c r="F92" s="84"/>
      <c r="G92" s="84"/>
      <c r="H92" s="84"/>
      <c r="K92" s="57"/>
    </row>
    <row r="93" spans="4:11" s="5" customFormat="1" ht="15">
      <c r="D93" s="85"/>
      <c r="E93" s="85"/>
      <c r="F93" s="85"/>
      <c r="G93" s="85"/>
      <c r="H93" s="85"/>
      <c r="I93" s="27"/>
      <c r="K93" s="61"/>
    </row>
    <row r="94" spans="4:11" s="5" customFormat="1" ht="15">
      <c r="D94" s="85"/>
      <c r="E94" s="85"/>
      <c r="F94" s="85"/>
      <c r="G94" s="85"/>
      <c r="H94" s="85"/>
      <c r="I94" s="27"/>
      <c r="K94" s="61"/>
    </row>
    <row r="95" spans="4:11" s="5" customFormat="1" ht="15">
      <c r="D95" s="85"/>
      <c r="E95" s="85"/>
      <c r="F95" s="85"/>
      <c r="G95" s="85"/>
      <c r="H95" s="85"/>
      <c r="I95" s="27"/>
      <c r="K95" s="61"/>
    </row>
    <row r="96" spans="4:11" s="5" customFormat="1" ht="15.75" thickBot="1">
      <c r="D96" s="85"/>
      <c r="E96" s="85"/>
      <c r="F96" s="85"/>
      <c r="G96" s="85"/>
      <c r="H96" s="85"/>
      <c r="I96" s="27"/>
      <c r="K96" s="61"/>
    </row>
    <row r="97" spans="1:11" s="27" customFormat="1" ht="19.5" thickBot="1">
      <c r="A97" s="99" t="s">
        <v>88</v>
      </c>
      <c r="B97" s="26"/>
      <c r="C97" s="100">
        <f>F97*12</f>
        <v>0</v>
      </c>
      <c r="D97" s="101">
        <f>D98+D99+D100+D101+D102+D103+D104+D105+D106+D107+D108+D111+D112+D113+D114</f>
        <v>248606.41000000003</v>
      </c>
      <c r="E97" s="101">
        <f>SUM(E98:E114)</f>
        <v>0</v>
      </c>
      <c r="F97" s="101">
        <f>SUM(F98:F114)</f>
        <v>0</v>
      </c>
      <c r="G97" s="101">
        <v>54.95</v>
      </c>
      <c r="H97" s="102">
        <f>SUM(H98:H114)+0.01</f>
        <v>4.584334114301292</v>
      </c>
      <c r="I97" s="27">
        <v>4524.3</v>
      </c>
      <c r="K97" s="57"/>
    </row>
    <row r="98" spans="1:11" s="46" customFormat="1" ht="15">
      <c r="A98" s="89" t="s">
        <v>115</v>
      </c>
      <c r="B98" s="90"/>
      <c r="C98" s="91"/>
      <c r="D98" s="92">
        <v>38431.09</v>
      </c>
      <c r="E98" s="92"/>
      <c r="F98" s="92"/>
      <c r="G98" s="92">
        <v>8.5</v>
      </c>
      <c r="H98" s="93">
        <f>G98/12</f>
        <v>0.7083333333333334</v>
      </c>
      <c r="I98" s="27">
        <v>4524.3</v>
      </c>
      <c r="K98" s="59"/>
    </row>
    <row r="99" spans="1:11" s="46" customFormat="1" ht="15">
      <c r="A99" s="44" t="s">
        <v>116</v>
      </c>
      <c r="B99" s="45"/>
      <c r="C99" s="17"/>
      <c r="D99" s="86">
        <v>14753.44</v>
      </c>
      <c r="E99" s="86"/>
      <c r="F99" s="86"/>
      <c r="G99" s="92">
        <f aca="true" t="shared" si="3" ref="G99:G106">D99/I99</f>
        <v>3.2609331830338393</v>
      </c>
      <c r="H99" s="87">
        <f aca="true" t="shared" si="4" ref="H99:H114">G99/12</f>
        <v>0.2717444319194866</v>
      </c>
      <c r="I99" s="27">
        <v>4524.3</v>
      </c>
      <c r="K99" s="59"/>
    </row>
    <row r="100" spans="1:11" s="46" customFormat="1" ht="15">
      <c r="A100" s="44" t="s">
        <v>117</v>
      </c>
      <c r="B100" s="45"/>
      <c r="C100" s="17"/>
      <c r="D100" s="86">
        <v>15662.64</v>
      </c>
      <c r="E100" s="86"/>
      <c r="F100" s="86"/>
      <c r="G100" s="92">
        <f t="shared" si="3"/>
        <v>3.4618924474504342</v>
      </c>
      <c r="H100" s="87">
        <f t="shared" si="4"/>
        <v>0.28849103728753617</v>
      </c>
      <c r="I100" s="27">
        <v>4524.3</v>
      </c>
      <c r="K100" s="59"/>
    </row>
    <row r="101" spans="1:11" s="46" customFormat="1" ht="15">
      <c r="A101" s="44" t="s">
        <v>118</v>
      </c>
      <c r="B101" s="45"/>
      <c r="C101" s="17"/>
      <c r="D101" s="86">
        <v>8594.45</v>
      </c>
      <c r="E101" s="86"/>
      <c r="F101" s="86"/>
      <c r="G101" s="92">
        <f t="shared" si="3"/>
        <v>1.8996198306920409</v>
      </c>
      <c r="H101" s="87">
        <f t="shared" si="4"/>
        <v>0.15830165255767006</v>
      </c>
      <c r="I101" s="27">
        <v>4524.3</v>
      </c>
      <c r="K101" s="59"/>
    </row>
    <row r="102" spans="1:11" s="46" customFormat="1" ht="27" customHeight="1">
      <c r="A102" s="44" t="s">
        <v>129</v>
      </c>
      <c r="B102" s="45"/>
      <c r="C102" s="17"/>
      <c r="D102" s="86">
        <v>116747.66</v>
      </c>
      <c r="E102" s="86"/>
      <c r="F102" s="86"/>
      <c r="G102" s="92">
        <f>D102/I102</f>
        <v>25.804579713988904</v>
      </c>
      <c r="H102" s="87">
        <f t="shared" si="4"/>
        <v>2.1503816428324085</v>
      </c>
      <c r="I102" s="27">
        <v>4524.3</v>
      </c>
      <c r="K102" s="59"/>
    </row>
    <row r="103" spans="1:11" s="46" customFormat="1" ht="15" hidden="1">
      <c r="A103" s="44" t="s">
        <v>119</v>
      </c>
      <c r="B103" s="45"/>
      <c r="C103" s="17"/>
      <c r="D103" s="86"/>
      <c r="E103" s="86"/>
      <c r="F103" s="86"/>
      <c r="G103" s="92">
        <f t="shared" si="3"/>
        <v>0</v>
      </c>
      <c r="H103" s="87">
        <f t="shared" si="4"/>
        <v>0</v>
      </c>
      <c r="I103" s="27">
        <v>4524.3</v>
      </c>
      <c r="K103" s="59"/>
    </row>
    <row r="104" spans="1:11" s="46" customFormat="1" ht="15">
      <c r="A104" s="44" t="s">
        <v>120</v>
      </c>
      <c r="B104" s="45"/>
      <c r="C104" s="17"/>
      <c r="D104" s="86">
        <v>10780.51</v>
      </c>
      <c r="E104" s="86"/>
      <c r="F104" s="86"/>
      <c r="G104" s="92">
        <f t="shared" si="3"/>
        <v>2.3828017593881925</v>
      </c>
      <c r="H104" s="87">
        <f t="shared" si="4"/>
        <v>0.19856681328234937</v>
      </c>
      <c r="I104" s="27">
        <v>4524.3</v>
      </c>
      <c r="K104" s="59"/>
    </row>
    <row r="105" spans="1:11" s="46" customFormat="1" ht="23.25" customHeight="1">
      <c r="A105" s="44" t="s">
        <v>121</v>
      </c>
      <c r="B105" s="45"/>
      <c r="C105" s="17"/>
      <c r="D105" s="86">
        <v>13673.26</v>
      </c>
      <c r="E105" s="86"/>
      <c r="F105" s="86"/>
      <c r="G105" s="92">
        <f t="shared" si="3"/>
        <v>3.022182437062087</v>
      </c>
      <c r="H105" s="87">
        <f t="shared" si="4"/>
        <v>0.2518485364218406</v>
      </c>
      <c r="I105" s="27">
        <v>4524.3</v>
      </c>
      <c r="K105" s="59"/>
    </row>
    <row r="106" spans="1:11" s="46" customFormat="1" ht="25.5">
      <c r="A106" s="44" t="s">
        <v>122</v>
      </c>
      <c r="B106" s="45"/>
      <c r="C106" s="17"/>
      <c r="D106" s="86">
        <v>23111.23</v>
      </c>
      <c r="E106" s="86"/>
      <c r="F106" s="86"/>
      <c r="G106" s="92">
        <f t="shared" si="3"/>
        <v>5.108244369294697</v>
      </c>
      <c r="H106" s="87">
        <v>0.42</v>
      </c>
      <c r="I106" s="27">
        <v>4524.3</v>
      </c>
      <c r="K106" s="59"/>
    </row>
    <row r="107" spans="1:11" s="46" customFormat="1" ht="15.75" thickBot="1">
      <c r="A107" s="94" t="s">
        <v>123</v>
      </c>
      <c r="B107" s="95"/>
      <c r="C107" s="96"/>
      <c r="D107" s="97">
        <v>6852.13</v>
      </c>
      <c r="E107" s="97"/>
      <c r="F107" s="97"/>
      <c r="G107" s="108">
        <v>1.52</v>
      </c>
      <c r="H107" s="98">
        <f t="shared" si="4"/>
        <v>0.12666666666666668</v>
      </c>
      <c r="I107" s="27">
        <v>4524.3</v>
      </c>
      <c r="K107" s="59"/>
    </row>
    <row r="108" spans="1:11" s="46" customFormat="1" ht="18" customHeight="1" hidden="1">
      <c r="A108" s="89" t="s">
        <v>124</v>
      </c>
      <c r="B108" s="90"/>
      <c r="C108" s="91"/>
      <c r="D108" s="92"/>
      <c r="E108" s="92"/>
      <c r="F108" s="92"/>
      <c r="G108" s="92">
        <f aca="true" t="shared" si="5" ref="G108:G114">D108/I108</f>
        <v>0</v>
      </c>
      <c r="H108" s="93">
        <f t="shared" si="4"/>
        <v>0</v>
      </c>
      <c r="I108" s="27">
        <v>4524.3</v>
      </c>
      <c r="K108" s="59"/>
    </row>
    <row r="109" spans="1:11" s="46" customFormat="1" ht="15" hidden="1">
      <c r="A109" s="44"/>
      <c r="B109" s="45"/>
      <c r="C109" s="17"/>
      <c r="D109" s="86"/>
      <c r="E109" s="86"/>
      <c r="F109" s="86"/>
      <c r="G109" s="86">
        <f t="shared" si="5"/>
        <v>0</v>
      </c>
      <c r="H109" s="87">
        <f t="shared" si="4"/>
        <v>0</v>
      </c>
      <c r="I109" s="27">
        <v>4524.3</v>
      </c>
      <c r="K109" s="59"/>
    </row>
    <row r="110" spans="1:11" s="46" customFormat="1" ht="15" hidden="1">
      <c r="A110" s="44"/>
      <c r="B110" s="45"/>
      <c r="C110" s="17"/>
      <c r="D110" s="86"/>
      <c r="E110" s="86"/>
      <c r="F110" s="86"/>
      <c r="G110" s="86">
        <f t="shared" si="5"/>
        <v>0</v>
      </c>
      <c r="H110" s="87">
        <f t="shared" si="4"/>
        <v>0</v>
      </c>
      <c r="I110" s="27">
        <v>4524.3</v>
      </c>
      <c r="K110" s="59"/>
    </row>
    <row r="111" spans="1:11" s="46" customFormat="1" ht="18.75" customHeight="1" hidden="1">
      <c r="A111" s="62" t="s">
        <v>125</v>
      </c>
      <c r="B111" s="63"/>
      <c r="C111" s="18"/>
      <c r="D111" s="88"/>
      <c r="E111" s="88"/>
      <c r="F111" s="88"/>
      <c r="G111" s="86">
        <f t="shared" si="5"/>
        <v>0</v>
      </c>
      <c r="H111" s="87">
        <f t="shared" si="4"/>
        <v>0</v>
      </c>
      <c r="I111" s="27">
        <v>4524.3</v>
      </c>
      <c r="K111" s="59"/>
    </row>
    <row r="112" spans="1:11" s="46" customFormat="1" ht="15" hidden="1">
      <c r="A112" s="62" t="s">
        <v>126</v>
      </c>
      <c r="B112" s="63"/>
      <c r="C112" s="18"/>
      <c r="D112" s="88"/>
      <c r="E112" s="88"/>
      <c r="F112" s="88"/>
      <c r="G112" s="86">
        <f t="shared" si="5"/>
        <v>0</v>
      </c>
      <c r="H112" s="87">
        <f t="shared" si="4"/>
        <v>0</v>
      </c>
      <c r="I112" s="27">
        <v>4524.3</v>
      </c>
      <c r="K112" s="59"/>
    </row>
    <row r="113" spans="1:11" s="46" customFormat="1" ht="18.75" customHeight="1" hidden="1">
      <c r="A113" s="62" t="s">
        <v>127</v>
      </c>
      <c r="B113" s="63"/>
      <c r="C113" s="18"/>
      <c r="D113" s="88"/>
      <c r="E113" s="88"/>
      <c r="F113" s="88"/>
      <c r="G113" s="86">
        <f t="shared" si="5"/>
        <v>0</v>
      </c>
      <c r="H113" s="87">
        <f t="shared" si="4"/>
        <v>0</v>
      </c>
      <c r="I113" s="27">
        <v>4524.3</v>
      </c>
      <c r="K113" s="59"/>
    </row>
    <row r="114" spans="1:11" s="46" customFormat="1" ht="15" hidden="1">
      <c r="A114" s="72" t="s">
        <v>128</v>
      </c>
      <c r="B114" s="45"/>
      <c r="C114" s="17"/>
      <c r="D114" s="86"/>
      <c r="E114" s="88"/>
      <c r="F114" s="88"/>
      <c r="G114" s="86">
        <f t="shared" si="5"/>
        <v>0</v>
      </c>
      <c r="H114" s="87">
        <f t="shared" si="4"/>
        <v>0</v>
      </c>
      <c r="I114" s="27">
        <v>4524.3</v>
      </c>
      <c r="K114" s="59"/>
    </row>
    <row r="115" spans="1:11" s="48" customFormat="1" ht="20.25" hidden="1" thickBot="1">
      <c r="A115" s="64" t="s">
        <v>31</v>
      </c>
      <c r="B115" s="70" t="s">
        <v>13</v>
      </c>
      <c r="C115" s="70" t="s">
        <v>32</v>
      </c>
      <c r="D115" s="71"/>
      <c r="E115" s="47" t="s">
        <v>32</v>
      </c>
      <c r="F115" s="9"/>
      <c r="G115" s="47" t="s">
        <v>32</v>
      </c>
      <c r="H115" s="9"/>
      <c r="I115" s="27">
        <v>4524.28</v>
      </c>
      <c r="K115" s="60"/>
    </row>
    <row r="116" spans="1:11" s="48" customFormat="1" ht="19.5">
      <c r="A116" s="19"/>
      <c r="B116" s="20"/>
      <c r="C116" s="20"/>
      <c r="D116" s="20"/>
      <c r="E116" s="20"/>
      <c r="F116" s="20"/>
      <c r="G116" s="20"/>
      <c r="H116" s="20"/>
      <c r="K116" s="60"/>
    </row>
    <row r="117" spans="1:11" s="48" customFormat="1" ht="20.25" thickBot="1">
      <c r="A117" s="19"/>
      <c r="B117" s="20"/>
      <c r="C117" s="20"/>
      <c r="D117" s="20"/>
      <c r="E117" s="20"/>
      <c r="F117" s="20"/>
      <c r="G117" s="20"/>
      <c r="H117" s="20"/>
      <c r="K117" s="60"/>
    </row>
    <row r="118" spans="1:11" s="27" customFormat="1" ht="19.5" thickBot="1">
      <c r="A118" s="107" t="s">
        <v>89</v>
      </c>
      <c r="B118" s="26"/>
      <c r="C118" s="100"/>
      <c r="D118" s="102">
        <f>D90+D97</f>
        <v>896648.29</v>
      </c>
      <c r="E118" s="102">
        <f>E90+E97</f>
        <v>100.33679994695312</v>
      </c>
      <c r="F118" s="102">
        <f>F90+F97</f>
        <v>0</v>
      </c>
      <c r="G118" s="102">
        <v>198.19</v>
      </c>
      <c r="H118" s="102">
        <f>H90+H97</f>
        <v>16.524815256872152</v>
      </c>
      <c r="K118" s="57"/>
    </row>
    <row r="119" spans="1:11" s="5" customFormat="1" ht="12.75">
      <c r="A119" s="49"/>
      <c r="K119" s="61"/>
    </row>
    <row r="120" spans="1:11" s="48" customFormat="1" ht="19.5">
      <c r="A120" s="50"/>
      <c r="B120" s="51"/>
      <c r="C120" s="6"/>
      <c r="D120" s="6"/>
      <c r="E120" s="6"/>
      <c r="F120" s="6"/>
      <c r="G120" s="6"/>
      <c r="H120" s="6"/>
      <c r="K120" s="60"/>
    </row>
    <row r="121" spans="1:11" s="5" customFormat="1" ht="14.25">
      <c r="A121" s="117" t="s">
        <v>33</v>
      </c>
      <c r="B121" s="117"/>
      <c r="C121" s="117"/>
      <c r="D121" s="117"/>
      <c r="E121" s="117"/>
      <c r="F121" s="117"/>
      <c r="K121" s="61"/>
    </row>
    <row r="122" s="5" customFormat="1" ht="12.75">
      <c r="K122" s="61"/>
    </row>
    <row r="123" spans="1:11" s="5" customFormat="1" ht="12.75">
      <c r="A123" s="49" t="s">
        <v>34</v>
      </c>
      <c r="K123" s="61"/>
    </row>
    <row r="124" s="5" customFormat="1" ht="12.75">
      <c r="K124" s="61"/>
    </row>
    <row r="125" s="5" customFormat="1" ht="12.75">
      <c r="K125" s="61"/>
    </row>
    <row r="126" s="5" customFormat="1" ht="12.75">
      <c r="K126" s="61"/>
    </row>
    <row r="127" s="5" customFormat="1" ht="12.75">
      <c r="K127" s="61"/>
    </row>
    <row r="128" s="5" customFormat="1" ht="12.75">
      <c r="K128" s="61"/>
    </row>
    <row r="129" s="5" customFormat="1" ht="12.75">
      <c r="K129" s="61"/>
    </row>
    <row r="130" s="5" customFormat="1" ht="12.75">
      <c r="K130" s="61"/>
    </row>
    <row r="131" s="5" customFormat="1" ht="12.75">
      <c r="K131" s="61"/>
    </row>
    <row r="132" s="5" customFormat="1" ht="12.75">
      <c r="K132" s="61"/>
    </row>
    <row r="133" s="5" customFormat="1" ht="12.75">
      <c r="K133" s="61"/>
    </row>
    <row r="134" s="5" customFormat="1" ht="12.75">
      <c r="K134" s="61"/>
    </row>
    <row r="135" s="5" customFormat="1" ht="12.75">
      <c r="K135" s="61"/>
    </row>
    <row r="136" s="5" customFormat="1" ht="12.75">
      <c r="K136" s="61"/>
    </row>
    <row r="137" s="5" customFormat="1" ht="12.75">
      <c r="K137" s="61"/>
    </row>
    <row r="138" s="5" customFormat="1" ht="12.75">
      <c r="K138" s="61"/>
    </row>
    <row r="139" s="5" customFormat="1" ht="12.75">
      <c r="K139" s="61"/>
    </row>
    <row r="140" s="5" customFormat="1" ht="12.75">
      <c r="K140" s="61"/>
    </row>
    <row r="141" s="5" customFormat="1" ht="12.75">
      <c r="K141" s="61"/>
    </row>
  </sheetData>
  <sheetProtection/>
  <mergeCells count="12">
    <mergeCell ref="A7:H7"/>
    <mergeCell ref="A8:H8"/>
    <mergeCell ref="A9:H9"/>
    <mergeCell ref="A10:H10"/>
    <mergeCell ref="A13:H13"/>
    <mergeCell ref="A121:F12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2013-08-08T12:35:08Z</cp:lastPrinted>
  <dcterms:created xsi:type="dcterms:W3CDTF">2010-04-02T14:46:04Z</dcterms:created>
  <dcterms:modified xsi:type="dcterms:W3CDTF">2014-08-13T05:12:28Z</dcterms:modified>
  <cp:category/>
  <cp:version/>
  <cp:contentType/>
  <cp:contentStatus/>
</cp:coreProperties>
</file>