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<sst xmlns="http://schemas.openxmlformats.org/spreadsheetml/2006/main" count="190" uniqueCount="137">
  <si>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</si>
  <si>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</si>
  <si>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</si>
  <si>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</si>
  <si>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</si>
  <si>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</si>
  <si>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</si>
  <si>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</si>
  <si>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</si>
  <si>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</si>
  <si>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</si>
  <si>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</si>
  <si>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</si>
  <si>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</si>
  <si>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</si>
  <si>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</si>
  <si>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</si>
  <si>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</si>
  <si>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</si>
  <si>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</si>
  <si>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</si>
  <si>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</si>
  <si>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</si>
  <si>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</si>
  <si>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</si>
  <si>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</si>
  <si>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</si>
  <si>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</si>
  <si>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</si>
  <si>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</si>
  <si>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</si>
  <si>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</si>
  <si>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</si>
  <si>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</si>
  <si>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</si>
  <si>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</si>
  <si>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</si>
  <si>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</si>
  <si>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</si>
  <si>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</si>
  <si>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</si>
  <si>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</si>
  <si>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</si>
  <si>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</si>
  <si>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</si>
  <si>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</si>
  <si>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</si>
  <si>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</si>
  <si>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</si>
  <si>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</si>
  <si>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</si>
  <si>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</si>
  <si>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</si>
  <si>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</si>
  <si>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</si>
  <si>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</si>
  <si>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</si>
  <si>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</si>
  <si>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</si>
  <si>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</si>
  <si>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</si>
  <si>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</si>
  <si>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</si>
  <si>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</si>
  <si>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</si>
  <si>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</si>
  <si>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</si>
  <si>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</si>
  <si>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</si>
  <si>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</si>
  <si>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</si>
  <si>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</si>
  <si>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</si>
  <si>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</si>
  <si>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</si>
  <si>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</si>
  <si>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</si>
  <si>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</si>
  <si>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</si>
  <si>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</si>
  <si>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</si>
  <si>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</si>
  <si>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</si>
  <si>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</si>
  <si>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</si>
  <si>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</si>
  <si>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</si>
  <si>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</si>
  <si>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</si>
  <si>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</si>
  <si>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Погашение задолженности прошлых периодов</t>
  </si>
  <si>
    <t>ВСЕГО :</t>
  </si>
  <si>
    <t>ревизия задвижек  ХВС (д.80мм -3шт.)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</si>
  <si>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</si>
  <si>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</si>
  <si>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</si>
  <si>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</si>
  <si>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</si>
  <si>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</si>
  <si>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</si>
  <si>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</si>
  <si>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</si>
  <si>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очистка урн от мусора</t>
  </si>
  <si>
    <t>1 раз в 4 месяца</t>
  </si>
  <si>
    <t>Итого :</t>
  </si>
  <si>
    <t>Всего :</t>
  </si>
  <si>
    <t>Дополнительные работы  по текущему ремонту, в т.ч.:</t>
  </si>
  <si>
    <t>замена насоса гвс / резерв /</t>
  </si>
  <si>
    <t>по адресу: ул. Набережная, д.24 (Sобщ.=4579,6 м2,  Sзем.уч.=3207,32м2)</t>
  </si>
  <si>
    <t>2013-2014 г.г.</t>
  </si>
  <si>
    <t>(стоимость услуг увеличена на 7% в соответствии с уровнем инфляции 2012г.)</t>
  </si>
  <si>
    <t>окос травы</t>
  </si>
  <si>
    <t>2-3 раза</t>
  </si>
  <si>
    <t>подключение системы отопления с регулировкой</t>
  </si>
  <si>
    <t>ревизия заадвижек ГВС (д.50мм- 1шт., диам 80 мм - 3 шт.)</t>
  </si>
  <si>
    <t>ревизия задвижек отопления (д.50 мм-1шт., д.80 мм-3шт., д.100мм-4 шт.)</t>
  </si>
  <si>
    <t>замена трансформатора тока (1 узел учета/ 3ТТ)</t>
  </si>
  <si>
    <t>1 раз в 4 года</t>
  </si>
  <si>
    <t>электроизмерения (замеры сопротивления изоляции)</t>
  </si>
  <si>
    <t>1 раз в 3 года</t>
  </si>
  <si>
    <t>Сбор, вывоз и утилизация ТБО, руб/м2</t>
  </si>
  <si>
    <t>Ремонт кровли 100 м2</t>
  </si>
  <si>
    <t>ремонт ступеней в подвал № 2</t>
  </si>
  <si>
    <t>ремонт вентиляционных шахт</t>
  </si>
  <si>
    <t>демонтаж антенн ( 6 шт)</t>
  </si>
  <si>
    <t>демонтаж приямков ( 2 шт.)</t>
  </si>
  <si>
    <t>ремот системы водоотведения (45 м.п.)</t>
  </si>
  <si>
    <t>смена задвижек на вводе ХВС (д.80 мм - 2 шт.)</t>
  </si>
  <si>
    <t>смена задвижек на эл.узле д.100 мм - 3 шт.</t>
  </si>
  <si>
    <t>смена задвижек на ВВП (отопление) д.80 мм - 3 шт., д.50 мм - 1 шт.</t>
  </si>
  <si>
    <t>установка модуля на ГВС д.80 мм - 1 шт.</t>
  </si>
  <si>
    <t>окраска трубопроводов в тепл.узле составом "Корунд"</t>
  </si>
  <si>
    <t>изоляция трубопроводов ГВС, ХВС с окрасной грунтовкой</t>
  </si>
  <si>
    <t>установка шаровой задвижки перед элеватором д.50 мм - 1 шт.</t>
  </si>
  <si>
    <t>энергоаудит</t>
  </si>
  <si>
    <t>установка электронного регулятора температуры на ВВП</t>
  </si>
  <si>
    <r>
      <t>Работы заявочного характера (</t>
    </r>
    <r>
      <rPr>
        <sz val="11"/>
        <rFont val="Arial"/>
        <family val="2"/>
      </rPr>
      <t>в т.ч. ремонт 2 -х балконов</t>
    </r>
    <r>
      <rPr>
        <sz val="11"/>
        <rFont val="Arial Black"/>
        <family val="2"/>
      </rPr>
      <t>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</si>
</sst>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4"/>
      <name val="Arial Cyr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19" fillId="24" borderId="22" xfId="0" applyNumberFormat="1" applyFont="1" applyFill="1" applyBorder="1" applyAlignment="1">
      <alignment horizontal="center"/>
    </xf>
    <xf numFmtId="2" fontId="19" fillId="24" borderId="23" xfId="0" applyNumberFormat="1" applyFont="1" applyFill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textRotation="90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33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18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left" vertical="center" wrapText="1"/>
    </xf>
    <xf numFmtId="0" fontId="18" fillId="24" borderId="35" xfId="0" applyFont="1" applyFill="1" applyBorder="1" applyAlignment="1">
      <alignment horizontal="center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left" vertical="center" wrapText="1"/>
    </xf>
    <xf numFmtId="0" fontId="18" fillId="24" borderId="29" xfId="0" applyFont="1" applyFill="1" applyBorder="1" applyAlignment="1">
      <alignment horizontal="center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left" vertical="center" wrapText="1"/>
    </xf>
    <xf numFmtId="0" fontId="18" fillId="24" borderId="37" xfId="0" applyFont="1" applyFill="1" applyBorder="1" applyAlignment="1">
      <alignment horizontal="center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15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19" fillId="24" borderId="39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24" borderId="13" xfId="0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2" fontId="18" fillId="25" borderId="41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0" fillId="24" borderId="18" xfId="0" applyFont="1" applyFill="1" applyBorder="1" applyAlignment="1">
      <alignment horizontal="left" vertical="center" wrapText="1"/>
    </xf>
    <xf numFmtId="2" fontId="0" fillId="25" borderId="40" xfId="0" applyNumberFormat="1" applyFont="1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9" fillId="25" borderId="42" xfId="0" applyFont="1" applyFill="1" applyBorder="1" applyAlignment="1">
      <alignment horizontal="center" vertical="center" wrapText="1"/>
    </xf>
    <xf numFmtId="0" fontId="19" fillId="25" borderId="43" xfId="0" applyFont="1" applyFill="1" applyBorder="1" applyAlignment="1">
      <alignment horizontal="center" vertical="center" wrapText="1"/>
    </xf>
    <xf numFmtId="0" fontId="0" fillId="25" borderId="43" xfId="0" applyFill="1" applyBorder="1" applyAlignment="1">
      <alignment horizontal="center" vertical="center" wrapText="1"/>
    </xf>
    <xf numFmtId="0" fontId="0" fillId="25" borderId="44" xfId="0" applyFill="1" applyBorder="1" applyAlignment="1">
      <alignment horizontal="center" vertical="center" wrapText="1"/>
    </xf>
    <xf numFmtId="2" fontId="19" fillId="25" borderId="45" xfId="0" applyNumberFormat="1" applyFont="1" applyFill="1" applyBorder="1" applyAlignment="1">
      <alignment horizontal="center" vertical="center" wrapText="1"/>
    </xf>
    <xf numFmtId="0" fontId="0" fillId="25" borderId="45" xfId="0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zoomScale="75" zoomScaleNormal="75" zoomScalePageLayoutView="0" workbookViewId="0" topLeftCell="A94">
      <selection activeCell="A1" sqref="A1:H121"/>
    </sheetView>
  </sheetViews>
  <sheetFormatPr defaultColWidth="9.00390625" defaultRowHeight="12.75"/>
  <cols>
    <col min="1" max="1" width="72.75390625" style="10" customWidth="1"/>
    <col min="2" max="2" width="19.125" style="10" customWidth="1"/>
    <col min="3" max="3" width="13.875" style="10" hidden="1" customWidth="1"/>
    <col min="4" max="4" width="14.875" style="10" customWidth="1"/>
    <col min="5" max="5" width="13.875" style="10" hidden="1" customWidth="1"/>
    <col min="6" max="6" width="20.875" style="10" hidden="1" customWidth="1"/>
    <col min="7" max="7" width="13.875" style="10" customWidth="1"/>
    <col min="8" max="8" width="20.875" style="10" customWidth="1"/>
    <col min="9" max="9" width="15.375" style="10" customWidth="1"/>
    <col min="10" max="10" width="15.375" style="10" hidden="1" customWidth="1"/>
    <col min="11" max="11" width="15.375" style="77" hidden="1" customWidth="1"/>
    <col min="12" max="14" width="15.375" style="10" customWidth="1"/>
    <col min="15" max="16384" width="9.125" style="10" customWidth="1"/>
  </cols>
  <sheetData>
    <row r="1" spans="1:8" ht="16.5" customHeight="1">
      <c r="A1" s="112" t="s">
        <v>0</v>
      </c>
      <c r="B1" s="113"/>
      <c r="C1" s="113"/>
      <c r="D1" s="113"/>
      <c r="E1" s="113"/>
      <c r="F1" s="113"/>
      <c r="G1" s="113"/>
      <c r="H1" s="113"/>
    </row>
    <row r="2" spans="2:8" ht="12.75" customHeight="1">
      <c r="B2" s="114" t="s">
        <v>1</v>
      </c>
      <c r="C2" s="114"/>
      <c r="D2" s="114"/>
      <c r="E2" s="114"/>
      <c r="F2" s="114"/>
      <c r="G2" s="113"/>
      <c r="H2" s="113"/>
    </row>
    <row r="3" spans="1:8" ht="21" customHeight="1">
      <c r="A3" s="94" t="s">
        <v>109</v>
      </c>
      <c r="B3" s="114" t="s">
        <v>2</v>
      </c>
      <c r="C3" s="114"/>
      <c r="D3" s="114"/>
      <c r="E3" s="114"/>
      <c r="F3" s="114"/>
      <c r="G3" s="113"/>
      <c r="H3" s="113"/>
    </row>
    <row r="4" spans="2:8" ht="14.25" customHeight="1">
      <c r="B4" s="114" t="s">
        <v>34</v>
      </c>
      <c r="C4" s="114"/>
      <c r="D4" s="114"/>
      <c r="E4" s="114"/>
      <c r="F4" s="114"/>
      <c r="G4" s="113"/>
      <c r="H4" s="113"/>
    </row>
    <row r="5" spans="2:9" ht="35.25" customHeight="1">
      <c r="B5" s="1"/>
      <c r="C5" s="1"/>
      <c r="D5" s="1"/>
      <c r="E5" s="1"/>
      <c r="F5" s="1"/>
      <c r="G5" s="1"/>
      <c r="H5" s="1"/>
      <c r="I5" s="1"/>
    </row>
    <row r="6" spans="1:9" ht="35.25" customHeight="1">
      <c r="A6" s="108"/>
      <c r="B6" s="109"/>
      <c r="C6" s="109"/>
      <c r="D6" s="109"/>
      <c r="E6" s="109"/>
      <c r="F6" s="109"/>
      <c r="G6" s="109"/>
      <c r="H6" s="109"/>
      <c r="I6" s="1"/>
    </row>
    <row r="7" spans="1:9" ht="35.25" customHeight="1">
      <c r="A7" s="110" t="s">
        <v>110</v>
      </c>
      <c r="B7" s="111"/>
      <c r="C7" s="111"/>
      <c r="D7" s="111"/>
      <c r="E7" s="111"/>
      <c r="F7" s="111"/>
      <c r="G7" s="111"/>
      <c r="H7" s="111"/>
      <c r="I7" s="1"/>
    </row>
    <row r="8" spans="1:11" s="32" customFormat="1" ht="22.5" customHeight="1">
      <c r="A8" s="104" t="s">
        <v>3</v>
      </c>
      <c r="B8" s="104"/>
      <c r="C8" s="104"/>
      <c r="D8" s="104"/>
      <c r="E8" s="105"/>
      <c r="F8" s="105"/>
      <c r="G8" s="105"/>
      <c r="H8" s="105"/>
      <c r="K8" s="78"/>
    </row>
    <row r="9" spans="1:8" s="33" customFormat="1" ht="18.75" customHeight="1">
      <c r="A9" s="104" t="s">
        <v>108</v>
      </c>
      <c r="B9" s="104"/>
      <c r="C9" s="104"/>
      <c r="D9" s="104"/>
      <c r="E9" s="105"/>
      <c r="F9" s="105"/>
      <c r="G9" s="105"/>
      <c r="H9" s="105"/>
    </row>
    <row r="10" spans="1:8" s="34" customFormat="1" ht="17.25" customHeight="1">
      <c r="A10" s="106" t="s">
        <v>81</v>
      </c>
      <c r="B10" s="106"/>
      <c r="C10" s="106"/>
      <c r="D10" s="106"/>
      <c r="E10" s="107"/>
      <c r="F10" s="107"/>
      <c r="G10" s="107"/>
      <c r="H10" s="107"/>
    </row>
    <row r="11" spans="1:8" s="33" customFormat="1" ht="30" customHeight="1" thickBot="1">
      <c r="A11" s="102" t="s">
        <v>94</v>
      </c>
      <c r="B11" s="102"/>
      <c r="C11" s="102"/>
      <c r="D11" s="102"/>
      <c r="E11" s="103"/>
      <c r="F11" s="103"/>
      <c r="G11" s="103"/>
      <c r="H11" s="103"/>
    </row>
    <row r="12" spans="1:11" s="25" customFormat="1" ht="139.5" customHeight="1" thickBot="1">
      <c r="A12" s="35" t="s">
        <v>4</v>
      </c>
      <c r="B12" s="36" t="s">
        <v>5</v>
      </c>
      <c r="C12" s="37" t="s">
        <v>6</v>
      </c>
      <c r="D12" s="37" t="s">
        <v>35</v>
      </c>
      <c r="E12" s="37" t="s">
        <v>6</v>
      </c>
      <c r="F12" s="2" t="s">
        <v>7</v>
      </c>
      <c r="G12" s="37" t="s">
        <v>6</v>
      </c>
      <c r="H12" s="2" t="s">
        <v>7</v>
      </c>
      <c r="K12" s="79"/>
    </row>
    <row r="13" spans="1:11" s="43" customFormat="1" ht="12.75">
      <c r="A13" s="38">
        <v>1</v>
      </c>
      <c r="B13" s="39">
        <v>2</v>
      </c>
      <c r="C13" s="39">
        <v>3</v>
      </c>
      <c r="D13" s="40"/>
      <c r="E13" s="39">
        <v>3</v>
      </c>
      <c r="F13" s="3">
        <v>4</v>
      </c>
      <c r="G13" s="41">
        <v>3</v>
      </c>
      <c r="H13" s="42">
        <v>4</v>
      </c>
      <c r="K13" s="80"/>
    </row>
    <row r="14" spans="1:11" s="43" customFormat="1" ht="49.5" customHeight="1">
      <c r="A14" s="98" t="s">
        <v>8</v>
      </c>
      <c r="B14" s="99"/>
      <c r="C14" s="99"/>
      <c r="D14" s="99"/>
      <c r="E14" s="99"/>
      <c r="F14" s="99"/>
      <c r="G14" s="100"/>
      <c r="H14" s="101"/>
      <c r="K14" s="80"/>
    </row>
    <row r="15" spans="1:11" s="25" customFormat="1" ht="15">
      <c r="A15" s="44" t="s">
        <v>9</v>
      </c>
      <c r="B15" s="45"/>
      <c r="C15" s="24">
        <f>F15*12</f>
        <v>0</v>
      </c>
      <c r="D15" s="86">
        <f>G15*I15</f>
        <v>131892.48</v>
      </c>
      <c r="E15" s="85">
        <f>H15*12</f>
        <v>28.799999999999997</v>
      </c>
      <c r="F15" s="87"/>
      <c r="G15" s="85">
        <f>H15*12</f>
        <v>28.799999999999997</v>
      </c>
      <c r="H15" s="85">
        <v>2.4</v>
      </c>
      <c r="I15" s="25">
        <v>4579.6</v>
      </c>
      <c r="J15" s="25">
        <v>1.07</v>
      </c>
      <c r="K15" s="79">
        <v>2.2363</v>
      </c>
    </row>
    <row r="16" spans="1:11" s="25" customFormat="1" ht="27" customHeight="1">
      <c r="A16" s="17" t="s">
        <v>95</v>
      </c>
      <c r="B16" s="18" t="s">
        <v>96</v>
      </c>
      <c r="C16" s="24"/>
      <c r="D16" s="86"/>
      <c r="E16" s="85"/>
      <c r="F16" s="87"/>
      <c r="G16" s="85"/>
      <c r="H16" s="85"/>
      <c r="K16" s="79"/>
    </row>
    <row r="17" spans="1:11" s="25" customFormat="1" ht="27" customHeight="1">
      <c r="A17" s="17" t="s">
        <v>97</v>
      </c>
      <c r="B17" s="18" t="s">
        <v>96</v>
      </c>
      <c r="C17" s="24"/>
      <c r="D17" s="86"/>
      <c r="E17" s="85"/>
      <c r="F17" s="87"/>
      <c r="G17" s="85"/>
      <c r="H17" s="85"/>
      <c r="K17" s="79"/>
    </row>
    <row r="18" spans="1:11" s="25" customFormat="1" ht="27" customHeight="1">
      <c r="A18" s="17" t="s">
        <v>98</v>
      </c>
      <c r="B18" s="18" t="s">
        <v>99</v>
      </c>
      <c r="C18" s="24"/>
      <c r="D18" s="86"/>
      <c r="E18" s="85"/>
      <c r="F18" s="87"/>
      <c r="G18" s="85"/>
      <c r="H18" s="85"/>
      <c r="K18" s="79"/>
    </row>
    <row r="19" spans="1:11" s="25" customFormat="1" ht="27" customHeight="1">
      <c r="A19" s="17" t="s">
        <v>100</v>
      </c>
      <c r="B19" s="18" t="s">
        <v>101</v>
      </c>
      <c r="C19" s="24"/>
      <c r="D19" s="86"/>
      <c r="E19" s="85"/>
      <c r="F19" s="87"/>
      <c r="G19" s="85"/>
      <c r="H19" s="85"/>
      <c r="K19" s="79"/>
    </row>
    <row r="20" spans="1:11" s="25" customFormat="1" ht="30">
      <c r="A20" s="44" t="s">
        <v>11</v>
      </c>
      <c r="B20" s="46"/>
      <c r="C20" s="24">
        <f>F20*12</f>
        <v>0</v>
      </c>
      <c r="D20" s="86">
        <f>G20*I20</f>
        <v>118703.23200000002</v>
      </c>
      <c r="E20" s="85">
        <f>H20*12</f>
        <v>25.92</v>
      </c>
      <c r="F20" s="87"/>
      <c r="G20" s="85">
        <f>H20*12</f>
        <v>25.92</v>
      </c>
      <c r="H20" s="85">
        <v>2.16</v>
      </c>
      <c r="I20" s="25">
        <v>4579.6</v>
      </c>
      <c r="J20" s="25">
        <v>1.07</v>
      </c>
      <c r="K20" s="79">
        <v>2.0223</v>
      </c>
    </row>
    <row r="21" spans="1:11" s="25" customFormat="1" ht="15">
      <c r="A21" s="17" t="s">
        <v>83</v>
      </c>
      <c r="B21" s="18" t="s">
        <v>12</v>
      </c>
      <c r="C21" s="24"/>
      <c r="D21" s="86"/>
      <c r="E21" s="85"/>
      <c r="F21" s="87"/>
      <c r="G21" s="85"/>
      <c r="H21" s="85"/>
      <c r="K21" s="79"/>
    </row>
    <row r="22" spans="1:11" s="25" customFormat="1" ht="15">
      <c r="A22" s="17" t="s">
        <v>84</v>
      </c>
      <c r="B22" s="18" t="s">
        <v>12</v>
      </c>
      <c r="C22" s="24"/>
      <c r="D22" s="86"/>
      <c r="E22" s="85"/>
      <c r="F22" s="87"/>
      <c r="G22" s="85"/>
      <c r="H22" s="85"/>
      <c r="K22" s="79"/>
    </row>
    <row r="23" spans="1:11" s="25" customFormat="1" ht="15">
      <c r="A23" s="95" t="s">
        <v>111</v>
      </c>
      <c r="B23" s="84" t="s">
        <v>112</v>
      </c>
      <c r="C23" s="24"/>
      <c r="D23" s="86"/>
      <c r="E23" s="85"/>
      <c r="F23" s="87"/>
      <c r="G23" s="85"/>
      <c r="H23" s="85"/>
      <c r="K23" s="79"/>
    </row>
    <row r="24" spans="1:11" s="25" customFormat="1" ht="15">
      <c r="A24" s="17" t="s">
        <v>85</v>
      </c>
      <c r="B24" s="18" t="s">
        <v>12</v>
      </c>
      <c r="C24" s="24"/>
      <c r="D24" s="86"/>
      <c r="E24" s="85"/>
      <c r="F24" s="87"/>
      <c r="G24" s="85"/>
      <c r="H24" s="85"/>
      <c r="K24" s="79"/>
    </row>
    <row r="25" spans="1:11" s="25" customFormat="1" ht="25.5">
      <c r="A25" s="17" t="s">
        <v>86</v>
      </c>
      <c r="B25" s="18" t="s">
        <v>13</v>
      </c>
      <c r="C25" s="24"/>
      <c r="D25" s="86"/>
      <c r="E25" s="85"/>
      <c r="F25" s="87"/>
      <c r="G25" s="85"/>
      <c r="H25" s="85"/>
      <c r="K25" s="79"/>
    </row>
    <row r="26" spans="1:11" s="25" customFormat="1" ht="15">
      <c r="A26" s="17" t="s">
        <v>87</v>
      </c>
      <c r="B26" s="18" t="s">
        <v>12</v>
      </c>
      <c r="C26" s="24"/>
      <c r="D26" s="86"/>
      <c r="E26" s="85"/>
      <c r="F26" s="87"/>
      <c r="G26" s="85"/>
      <c r="H26" s="85"/>
      <c r="K26" s="79"/>
    </row>
    <row r="27" spans="1:11" s="25" customFormat="1" ht="15">
      <c r="A27" s="26" t="s">
        <v>102</v>
      </c>
      <c r="B27" s="27" t="s">
        <v>12</v>
      </c>
      <c r="C27" s="24"/>
      <c r="D27" s="86"/>
      <c r="E27" s="85"/>
      <c r="F27" s="87"/>
      <c r="G27" s="85"/>
      <c r="H27" s="85"/>
      <c r="K27" s="79"/>
    </row>
    <row r="28" spans="1:11" s="25" customFormat="1" ht="26.25" thickBot="1">
      <c r="A28" s="19" t="s">
        <v>88</v>
      </c>
      <c r="B28" s="20" t="s">
        <v>89</v>
      </c>
      <c r="C28" s="24"/>
      <c r="D28" s="86"/>
      <c r="E28" s="85"/>
      <c r="F28" s="87"/>
      <c r="G28" s="85"/>
      <c r="H28" s="85"/>
      <c r="K28" s="79"/>
    </row>
    <row r="29" spans="1:11" s="48" customFormat="1" ht="15">
      <c r="A29" s="47" t="s">
        <v>14</v>
      </c>
      <c r="B29" s="45" t="s">
        <v>15</v>
      </c>
      <c r="C29" s="24">
        <f>F29*12</f>
        <v>0</v>
      </c>
      <c r="D29" s="86">
        <f aca="true" t="shared" si="0" ref="D29:D38">G29*I29</f>
        <v>35171.328</v>
      </c>
      <c r="E29" s="85">
        <f>H29*12</f>
        <v>7.68</v>
      </c>
      <c r="F29" s="88"/>
      <c r="G29" s="85">
        <f>H29*12</f>
        <v>7.68</v>
      </c>
      <c r="H29" s="85">
        <v>0.64</v>
      </c>
      <c r="I29" s="25">
        <v>4579.6</v>
      </c>
      <c r="J29" s="25">
        <v>1.07</v>
      </c>
      <c r="K29" s="79">
        <v>0.5992000000000001</v>
      </c>
    </row>
    <row r="30" spans="1:11" s="25" customFormat="1" ht="15">
      <c r="A30" s="47" t="s">
        <v>16</v>
      </c>
      <c r="B30" s="45" t="s">
        <v>17</v>
      </c>
      <c r="C30" s="24">
        <f>F30*12</f>
        <v>0</v>
      </c>
      <c r="D30" s="86">
        <f t="shared" si="0"/>
        <v>114306.816</v>
      </c>
      <c r="E30" s="85">
        <f>H30*12</f>
        <v>24.96</v>
      </c>
      <c r="F30" s="88"/>
      <c r="G30" s="85">
        <f>H30*12</f>
        <v>24.96</v>
      </c>
      <c r="H30" s="85">
        <v>2.08</v>
      </c>
      <c r="I30" s="25">
        <v>4579.6</v>
      </c>
      <c r="J30" s="25">
        <v>1.07</v>
      </c>
      <c r="K30" s="79">
        <v>1.9367</v>
      </c>
    </row>
    <row r="31" spans="1:11" s="43" customFormat="1" ht="30">
      <c r="A31" s="47" t="s">
        <v>53</v>
      </c>
      <c r="B31" s="45" t="s">
        <v>10</v>
      </c>
      <c r="C31" s="23"/>
      <c r="D31" s="86">
        <v>1733.72</v>
      </c>
      <c r="E31" s="89"/>
      <c r="F31" s="88"/>
      <c r="G31" s="85">
        <f aca="true" t="shared" si="1" ref="G31:G36">D31/I31</f>
        <v>0.3785745479954581</v>
      </c>
      <c r="H31" s="85">
        <f aca="true" t="shared" si="2" ref="H31:H36">G31/12</f>
        <v>0.031547878999621505</v>
      </c>
      <c r="I31" s="25">
        <v>4579.6</v>
      </c>
      <c r="J31" s="25">
        <v>1.07</v>
      </c>
      <c r="K31" s="79">
        <v>0.032100000000000004</v>
      </c>
    </row>
    <row r="32" spans="1:11" s="43" customFormat="1" ht="29.25" customHeight="1">
      <c r="A32" s="47" t="s">
        <v>80</v>
      </c>
      <c r="B32" s="45" t="s">
        <v>10</v>
      </c>
      <c r="C32" s="23"/>
      <c r="D32" s="86">
        <v>1733.72</v>
      </c>
      <c r="E32" s="89"/>
      <c r="F32" s="88"/>
      <c r="G32" s="85">
        <f t="shared" si="1"/>
        <v>0.3785745479954581</v>
      </c>
      <c r="H32" s="85">
        <f t="shared" si="2"/>
        <v>0.031547878999621505</v>
      </c>
      <c r="I32" s="25">
        <v>4579.6</v>
      </c>
      <c r="J32" s="25">
        <v>1.07</v>
      </c>
      <c r="K32" s="79">
        <v>0.032100000000000004</v>
      </c>
    </row>
    <row r="33" spans="1:11" s="43" customFormat="1" ht="15">
      <c r="A33" s="47" t="s">
        <v>54</v>
      </c>
      <c r="B33" s="45" t="s">
        <v>10</v>
      </c>
      <c r="C33" s="23"/>
      <c r="D33" s="86">
        <v>10948.1</v>
      </c>
      <c r="E33" s="89"/>
      <c r="F33" s="88"/>
      <c r="G33" s="85">
        <f t="shared" si="1"/>
        <v>2.390623635251987</v>
      </c>
      <c r="H33" s="85">
        <f t="shared" si="2"/>
        <v>0.19921863627099892</v>
      </c>
      <c r="I33" s="25">
        <v>4579.6</v>
      </c>
      <c r="J33" s="25">
        <v>1.07</v>
      </c>
      <c r="K33" s="79">
        <v>0.18190000000000003</v>
      </c>
    </row>
    <row r="34" spans="1:11" s="43" customFormat="1" ht="30" hidden="1">
      <c r="A34" s="47" t="s">
        <v>55</v>
      </c>
      <c r="B34" s="45" t="s">
        <v>13</v>
      </c>
      <c r="C34" s="23"/>
      <c r="D34" s="86">
        <f t="shared" si="0"/>
        <v>0</v>
      </c>
      <c r="E34" s="89"/>
      <c r="F34" s="88"/>
      <c r="G34" s="85">
        <f t="shared" si="1"/>
        <v>2.390623635251987</v>
      </c>
      <c r="H34" s="85">
        <f t="shared" si="2"/>
        <v>0.19921863627099892</v>
      </c>
      <c r="I34" s="25">
        <v>4579.6</v>
      </c>
      <c r="J34" s="25">
        <v>1.07</v>
      </c>
      <c r="K34" s="79">
        <v>0</v>
      </c>
    </row>
    <row r="35" spans="1:11" s="43" customFormat="1" ht="30" hidden="1">
      <c r="A35" s="47" t="s">
        <v>56</v>
      </c>
      <c r="B35" s="45" t="s">
        <v>13</v>
      </c>
      <c r="C35" s="23"/>
      <c r="D35" s="86">
        <f t="shared" si="0"/>
        <v>0</v>
      </c>
      <c r="E35" s="89"/>
      <c r="F35" s="88"/>
      <c r="G35" s="85">
        <f t="shared" si="1"/>
        <v>2.390623635251987</v>
      </c>
      <c r="H35" s="85">
        <f t="shared" si="2"/>
        <v>0.19921863627099892</v>
      </c>
      <c r="I35" s="25">
        <v>4579.6</v>
      </c>
      <c r="J35" s="25">
        <v>1.07</v>
      </c>
      <c r="K35" s="79">
        <v>0</v>
      </c>
    </row>
    <row r="36" spans="1:11" s="43" customFormat="1" ht="30">
      <c r="A36" s="47" t="s">
        <v>56</v>
      </c>
      <c r="B36" s="45" t="s">
        <v>13</v>
      </c>
      <c r="C36" s="23"/>
      <c r="D36" s="86">
        <v>3100.59</v>
      </c>
      <c r="E36" s="89"/>
      <c r="F36" s="88"/>
      <c r="G36" s="85">
        <f t="shared" si="1"/>
        <v>0.6770438466241593</v>
      </c>
      <c r="H36" s="85">
        <f t="shared" si="2"/>
        <v>0.05642032055201327</v>
      </c>
      <c r="I36" s="25">
        <v>4579.6</v>
      </c>
      <c r="J36" s="25">
        <v>1.07</v>
      </c>
      <c r="K36" s="79">
        <v>0</v>
      </c>
    </row>
    <row r="37" spans="1:11" s="43" customFormat="1" ht="30">
      <c r="A37" s="47" t="s">
        <v>24</v>
      </c>
      <c r="B37" s="45"/>
      <c r="C37" s="23">
        <f>F37*12</f>
        <v>0</v>
      </c>
      <c r="D37" s="86">
        <f t="shared" si="0"/>
        <v>7693.728000000001</v>
      </c>
      <c r="E37" s="89">
        <f>H37*12</f>
        <v>1.6800000000000002</v>
      </c>
      <c r="F37" s="88"/>
      <c r="G37" s="85">
        <f>H37*12</f>
        <v>1.6800000000000002</v>
      </c>
      <c r="H37" s="85">
        <v>0.14</v>
      </c>
      <c r="I37" s="25">
        <v>4579.6</v>
      </c>
      <c r="J37" s="25">
        <v>1.07</v>
      </c>
      <c r="K37" s="79">
        <v>0.1391</v>
      </c>
    </row>
    <row r="38" spans="1:11" s="25" customFormat="1" ht="15">
      <c r="A38" s="47" t="s">
        <v>26</v>
      </c>
      <c r="B38" s="45" t="s">
        <v>27</v>
      </c>
      <c r="C38" s="23">
        <f>F38*12</f>
        <v>0</v>
      </c>
      <c r="D38" s="89">
        <f t="shared" si="0"/>
        <v>2198.208</v>
      </c>
      <c r="E38" s="89">
        <f>H38*12</f>
        <v>0.48</v>
      </c>
      <c r="F38" s="89"/>
      <c r="G38" s="89">
        <f>H38*12</f>
        <v>0.48</v>
      </c>
      <c r="H38" s="89">
        <v>0.04</v>
      </c>
      <c r="I38" s="25">
        <v>4579.6</v>
      </c>
      <c r="J38" s="25">
        <v>1.07</v>
      </c>
      <c r="K38" s="79">
        <v>0.032100000000000004</v>
      </c>
    </row>
    <row r="39" spans="1:11" s="25" customFormat="1" ht="15">
      <c r="A39" s="47" t="s">
        <v>28</v>
      </c>
      <c r="B39" s="45" t="s">
        <v>29</v>
      </c>
      <c r="C39" s="23">
        <f>F39*12</f>
        <v>0</v>
      </c>
      <c r="D39" s="89">
        <v>1176.04</v>
      </c>
      <c r="E39" s="89">
        <f>H39*12</f>
        <v>0.2567997204996069</v>
      </c>
      <c r="F39" s="89"/>
      <c r="G39" s="89">
        <f>D39/I39</f>
        <v>0.2567997204996069</v>
      </c>
      <c r="H39" s="89">
        <f>G39/12</f>
        <v>0.021399976708300576</v>
      </c>
      <c r="I39" s="25">
        <v>4579.6</v>
      </c>
      <c r="J39" s="25">
        <v>1.07</v>
      </c>
      <c r="K39" s="79">
        <v>0.021400000000000002</v>
      </c>
    </row>
    <row r="40" spans="1:11" s="48" customFormat="1" ht="30">
      <c r="A40" s="47" t="s">
        <v>25</v>
      </c>
      <c r="B40" s="45" t="s">
        <v>103</v>
      </c>
      <c r="C40" s="23">
        <f>F40*12</f>
        <v>0</v>
      </c>
      <c r="D40" s="89">
        <v>1764.07</v>
      </c>
      <c r="E40" s="89"/>
      <c r="F40" s="89"/>
      <c r="G40" s="89">
        <f>H40*12</f>
        <v>0.36</v>
      </c>
      <c r="H40" s="89">
        <v>0.03</v>
      </c>
      <c r="I40" s="25">
        <v>4579.6</v>
      </c>
      <c r="J40" s="25">
        <v>1.07</v>
      </c>
      <c r="K40" s="79">
        <v>0.032100000000000004</v>
      </c>
    </row>
    <row r="41" spans="1:11" s="48" customFormat="1" ht="15">
      <c r="A41" s="47" t="s">
        <v>36</v>
      </c>
      <c r="B41" s="45"/>
      <c r="C41" s="23"/>
      <c r="D41" s="89">
        <f>D43+D44+D45+D46+D47+D48+D49+D50+D51+D52</f>
        <v>18992.53</v>
      </c>
      <c r="E41" s="89"/>
      <c r="F41" s="89"/>
      <c r="G41" s="89">
        <f>D41/I41</f>
        <v>4.147202812472704</v>
      </c>
      <c r="H41" s="89">
        <f>G41/12</f>
        <v>0.34560023437272536</v>
      </c>
      <c r="I41" s="25">
        <v>4579.6</v>
      </c>
      <c r="J41" s="25">
        <v>1.07</v>
      </c>
      <c r="K41" s="79">
        <v>0.4191566199376947</v>
      </c>
    </row>
    <row r="42" spans="1:11" s="43" customFormat="1" ht="15" hidden="1">
      <c r="A42" s="15" t="s">
        <v>65</v>
      </c>
      <c r="B42" s="18" t="s">
        <v>18</v>
      </c>
      <c r="C42" s="5"/>
      <c r="D42" s="91">
        <f>G42*I42</f>
        <v>0</v>
      </c>
      <c r="E42" s="90"/>
      <c r="F42" s="92"/>
      <c r="G42" s="90">
        <f>H42*12</f>
        <v>0</v>
      </c>
      <c r="H42" s="90"/>
      <c r="I42" s="25">
        <v>4579.6</v>
      </c>
      <c r="J42" s="25">
        <v>1.07</v>
      </c>
      <c r="K42" s="79">
        <v>0.021400000000000002</v>
      </c>
    </row>
    <row r="43" spans="1:11" s="43" customFormat="1" ht="15">
      <c r="A43" s="15" t="s">
        <v>47</v>
      </c>
      <c r="B43" s="18" t="s">
        <v>18</v>
      </c>
      <c r="C43" s="5"/>
      <c r="D43" s="91">
        <v>184.33</v>
      </c>
      <c r="E43" s="90"/>
      <c r="F43" s="92"/>
      <c r="G43" s="90"/>
      <c r="H43" s="90"/>
      <c r="I43" s="25">
        <v>4579.6</v>
      </c>
      <c r="J43" s="25">
        <v>1.07</v>
      </c>
      <c r="K43" s="79">
        <v>0.010700000000000001</v>
      </c>
    </row>
    <row r="44" spans="1:11" s="43" customFormat="1" ht="15">
      <c r="A44" s="15" t="s">
        <v>19</v>
      </c>
      <c r="B44" s="18" t="s">
        <v>23</v>
      </c>
      <c r="C44" s="5">
        <f>F44*12</f>
        <v>0</v>
      </c>
      <c r="D44" s="91">
        <v>390.07</v>
      </c>
      <c r="E44" s="90">
        <f>H44*12</f>
        <v>0</v>
      </c>
      <c r="F44" s="92"/>
      <c r="G44" s="90"/>
      <c r="H44" s="90"/>
      <c r="I44" s="25">
        <v>4579.6</v>
      </c>
      <c r="J44" s="25">
        <v>1.07</v>
      </c>
      <c r="K44" s="79">
        <v>0.010700000000000001</v>
      </c>
    </row>
    <row r="45" spans="1:11" s="43" customFormat="1" ht="15">
      <c r="A45" s="15" t="s">
        <v>115</v>
      </c>
      <c r="B45" s="18" t="s">
        <v>18</v>
      </c>
      <c r="C45" s="5">
        <f>F45*12</f>
        <v>0</v>
      </c>
      <c r="D45" s="91">
        <v>5529.69</v>
      </c>
      <c r="E45" s="90">
        <f>H45*12</f>
        <v>0</v>
      </c>
      <c r="F45" s="92"/>
      <c r="G45" s="90"/>
      <c r="H45" s="90"/>
      <c r="I45" s="25">
        <v>4579.6</v>
      </c>
      <c r="J45" s="25">
        <v>1.07</v>
      </c>
      <c r="K45" s="79">
        <v>0.07490000000000001</v>
      </c>
    </row>
    <row r="46" spans="1:11" s="43" customFormat="1" ht="15">
      <c r="A46" s="15" t="s">
        <v>63</v>
      </c>
      <c r="B46" s="18" t="s">
        <v>18</v>
      </c>
      <c r="C46" s="5">
        <f>F46*12</f>
        <v>0</v>
      </c>
      <c r="D46" s="91">
        <v>743.35</v>
      </c>
      <c r="E46" s="90">
        <f>H46*12</f>
        <v>0</v>
      </c>
      <c r="F46" s="92"/>
      <c r="G46" s="90"/>
      <c r="H46" s="90"/>
      <c r="I46" s="25">
        <v>4579.6</v>
      </c>
      <c r="J46" s="25">
        <v>1.07</v>
      </c>
      <c r="K46" s="79">
        <v>0.010700000000000001</v>
      </c>
    </row>
    <row r="47" spans="1:11" s="43" customFormat="1" ht="15">
      <c r="A47" s="15" t="s">
        <v>20</v>
      </c>
      <c r="B47" s="18" t="s">
        <v>18</v>
      </c>
      <c r="C47" s="5">
        <f>F47*12</f>
        <v>0</v>
      </c>
      <c r="D47" s="91">
        <v>3314.05</v>
      </c>
      <c r="E47" s="90">
        <f>H47*12</f>
        <v>0</v>
      </c>
      <c r="F47" s="92"/>
      <c r="G47" s="90"/>
      <c r="H47" s="90"/>
      <c r="I47" s="25">
        <v>4579.6</v>
      </c>
      <c r="J47" s="25">
        <v>1.07</v>
      </c>
      <c r="K47" s="79">
        <v>0.053500000000000006</v>
      </c>
    </row>
    <row r="48" spans="1:11" s="43" customFormat="1" ht="15">
      <c r="A48" s="15" t="s">
        <v>21</v>
      </c>
      <c r="B48" s="18" t="s">
        <v>18</v>
      </c>
      <c r="C48" s="5">
        <f>F48*12</f>
        <v>0</v>
      </c>
      <c r="D48" s="91">
        <v>780.14</v>
      </c>
      <c r="E48" s="90">
        <f>H48*12</f>
        <v>0</v>
      </c>
      <c r="F48" s="92"/>
      <c r="G48" s="90"/>
      <c r="H48" s="90"/>
      <c r="I48" s="25">
        <v>4579.6</v>
      </c>
      <c r="J48" s="25">
        <v>1.07</v>
      </c>
      <c r="K48" s="79">
        <v>0.010700000000000001</v>
      </c>
    </row>
    <row r="49" spans="1:11" s="43" customFormat="1" ht="15">
      <c r="A49" s="15" t="s">
        <v>59</v>
      </c>
      <c r="B49" s="18" t="s">
        <v>18</v>
      </c>
      <c r="C49" s="5"/>
      <c r="D49" s="91">
        <v>371.66</v>
      </c>
      <c r="E49" s="90"/>
      <c r="F49" s="92"/>
      <c r="G49" s="90"/>
      <c r="H49" s="90"/>
      <c r="I49" s="25">
        <v>4579.6</v>
      </c>
      <c r="J49" s="25">
        <v>1.07</v>
      </c>
      <c r="K49" s="79">
        <v>0.010700000000000001</v>
      </c>
    </row>
    <row r="50" spans="1:11" s="43" customFormat="1" ht="15">
      <c r="A50" s="15" t="s">
        <v>60</v>
      </c>
      <c r="B50" s="18" t="s">
        <v>23</v>
      </c>
      <c r="C50" s="5"/>
      <c r="D50" s="91">
        <v>1486.7</v>
      </c>
      <c r="E50" s="90"/>
      <c r="F50" s="92"/>
      <c r="G50" s="90"/>
      <c r="H50" s="90"/>
      <c r="I50" s="25">
        <v>4579.6</v>
      </c>
      <c r="J50" s="25">
        <v>1.07</v>
      </c>
      <c r="K50" s="79">
        <v>0.021400000000000002</v>
      </c>
    </row>
    <row r="51" spans="1:11" s="43" customFormat="1" ht="25.5">
      <c r="A51" s="15" t="s">
        <v>22</v>
      </c>
      <c r="B51" s="18" t="s">
        <v>18</v>
      </c>
      <c r="C51" s="5">
        <f>F51*12</f>
        <v>0</v>
      </c>
      <c r="D51" s="91">
        <v>3575.24</v>
      </c>
      <c r="E51" s="90">
        <f>H51*12</f>
        <v>0</v>
      </c>
      <c r="F51" s="92"/>
      <c r="G51" s="90"/>
      <c r="H51" s="90"/>
      <c r="I51" s="25">
        <v>4579.6</v>
      </c>
      <c r="J51" s="25">
        <v>1.07</v>
      </c>
      <c r="K51" s="79">
        <v>0.06420000000000001</v>
      </c>
    </row>
    <row r="52" spans="1:11" s="43" customFormat="1" ht="15">
      <c r="A52" s="15" t="s">
        <v>113</v>
      </c>
      <c r="B52" s="18" t="s">
        <v>18</v>
      </c>
      <c r="C52" s="5"/>
      <c r="D52" s="91">
        <v>2617.3</v>
      </c>
      <c r="E52" s="90"/>
      <c r="F52" s="92"/>
      <c r="G52" s="90"/>
      <c r="H52" s="90"/>
      <c r="I52" s="25">
        <v>4579.6</v>
      </c>
      <c r="J52" s="25">
        <v>1.07</v>
      </c>
      <c r="K52" s="79">
        <v>0.010700000000000001</v>
      </c>
    </row>
    <row r="53" spans="1:11" s="43" customFormat="1" ht="15" hidden="1">
      <c r="A53" s="15" t="s">
        <v>66</v>
      </c>
      <c r="B53" s="18" t="s">
        <v>18</v>
      </c>
      <c r="C53" s="16"/>
      <c r="D53" s="91">
        <f>G53*I53</f>
        <v>0</v>
      </c>
      <c r="E53" s="93"/>
      <c r="F53" s="92"/>
      <c r="G53" s="90"/>
      <c r="H53" s="90"/>
      <c r="I53" s="25">
        <v>4579.6</v>
      </c>
      <c r="J53" s="25">
        <v>1.07</v>
      </c>
      <c r="K53" s="79">
        <v>0.042800000000000005</v>
      </c>
    </row>
    <row r="54" spans="1:11" s="43" customFormat="1" ht="15" hidden="1">
      <c r="A54" s="15" t="s">
        <v>37</v>
      </c>
      <c r="B54" s="18" t="s">
        <v>18</v>
      </c>
      <c r="C54" s="5"/>
      <c r="D54" s="91">
        <f>G54*I54</f>
        <v>0</v>
      </c>
      <c r="E54" s="90"/>
      <c r="F54" s="92"/>
      <c r="G54" s="90"/>
      <c r="H54" s="90"/>
      <c r="I54" s="25">
        <v>4579.6</v>
      </c>
      <c r="J54" s="25">
        <v>1.07</v>
      </c>
      <c r="K54" s="79">
        <v>0.010700000000000001</v>
      </c>
    </row>
    <row r="55" spans="1:11" s="48" customFormat="1" ht="30">
      <c r="A55" s="47" t="s">
        <v>43</v>
      </c>
      <c r="B55" s="45"/>
      <c r="C55" s="24"/>
      <c r="D55" s="85">
        <f>D56+D57+D58+D59+D63+D64+D65</f>
        <v>25083.91</v>
      </c>
      <c r="E55" s="85"/>
      <c r="F55" s="88"/>
      <c r="G55" s="85">
        <f>D55/I55</f>
        <v>5.4773146126299235</v>
      </c>
      <c r="H55" s="85">
        <f>G55/12</f>
        <v>0.456442884385827</v>
      </c>
      <c r="I55" s="25">
        <v>4579.6</v>
      </c>
      <c r="J55" s="25">
        <v>1.07</v>
      </c>
      <c r="K55" s="79">
        <v>0.6252432242990654</v>
      </c>
    </row>
    <row r="56" spans="1:11" s="43" customFormat="1" ht="15">
      <c r="A56" s="15" t="s">
        <v>38</v>
      </c>
      <c r="B56" s="18" t="s">
        <v>64</v>
      </c>
      <c r="C56" s="5"/>
      <c r="D56" s="91">
        <v>2230.05</v>
      </c>
      <c r="E56" s="90"/>
      <c r="F56" s="92"/>
      <c r="G56" s="90"/>
      <c r="H56" s="90"/>
      <c r="I56" s="25">
        <v>4579.6</v>
      </c>
      <c r="J56" s="25">
        <v>1.07</v>
      </c>
      <c r="K56" s="79">
        <v>0.042800000000000005</v>
      </c>
    </row>
    <row r="57" spans="1:11" s="43" customFormat="1" ht="25.5">
      <c r="A57" s="15" t="s">
        <v>39</v>
      </c>
      <c r="B57" s="18" t="s">
        <v>48</v>
      </c>
      <c r="C57" s="5"/>
      <c r="D57" s="91">
        <v>1486.7</v>
      </c>
      <c r="E57" s="90"/>
      <c r="F57" s="92"/>
      <c r="G57" s="90"/>
      <c r="H57" s="90"/>
      <c r="I57" s="25">
        <v>4579.6</v>
      </c>
      <c r="J57" s="25">
        <v>1.07</v>
      </c>
      <c r="K57" s="79">
        <v>0.021400000000000002</v>
      </c>
    </row>
    <row r="58" spans="1:11" s="43" customFormat="1" ht="15">
      <c r="A58" s="15" t="s">
        <v>70</v>
      </c>
      <c r="B58" s="18" t="s">
        <v>69</v>
      </c>
      <c r="C58" s="5"/>
      <c r="D58" s="91">
        <v>1560.23</v>
      </c>
      <c r="E58" s="90"/>
      <c r="F58" s="92"/>
      <c r="G58" s="90"/>
      <c r="H58" s="90"/>
      <c r="I58" s="25">
        <v>4579.6</v>
      </c>
      <c r="J58" s="25">
        <v>1.07</v>
      </c>
      <c r="K58" s="79">
        <v>0.021400000000000002</v>
      </c>
    </row>
    <row r="59" spans="1:11" s="43" customFormat="1" ht="25.5">
      <c r="A59" s="15" t="s">
        <v>67</v>
      </c>
      <c r="B59" s="18" t="s">
        <v>68</v>
      </c>
      <c r="C59" s="5"/>
      <c r="D59" s="91">
        <v>1486.68</v>
      </c>
      <c r="E59" s="90"/>
      <c r="F59" s="92"/>
      <c r="G59" s="90"/>
      <c r="H59" s="90"/>
      <c r="I59" s="25">
        <v>4579.6</v>
      </c>
      <c r="J59" s="25">
        <v>1.07</v>
      </c>
      <c r="K59" s="79">
        <v>0.021400000000000002</v>
      </c>
    </row>
    <row r="60" spans="1:11" s="43" customFormat="1" ht="15" hidden="1">
      <c r="A60" s="15" t="s">
        <v>51</v>
      </c>
      <c r="B60" s="18" t="s">
        <v>69</v>
      </c>
      <c r="C60" s="5"/>
      <c r="D60" s="91"/>
      <c r="E60" s="90"/>
      <c r="F60" s="92"/>
      <c r="G60" s="90"/>
      <c r="H60" s="90"/>
      <c r="I60" s="25">
        <v>4579.6</v>
      </c>
      <c r="J60" s="25">
        <v>1.07</v>
      </c>
      <c r="K60" s="79">
        <v>0</v>
      </c>
    </row>
    <row r="61" spans="1:11" s="43" customFormat="1" ht="15" hidden="1">
      <c r="A61" s="15" t="s">
        <v>52</v>
      </c>
      <c r="B61" s="18" t="s">
        <v>18</v>
      </c>
      <c r="C61" s="5"/>
      <c r="D61" s="91"/>
      <c r="E61" s="90"/>
      <c r="F61" s="92"/>
      <c r="G61" s="90"/>
      <c r="H61" s="90"/>
      <c r="I61" s="25">
        <v>4579.6</v>
      </c>
      <c r="J61" s="25">
        <v>1.07</v>
      </c>
      <c r="K61" s="79">
        <v>0</v>
      </c>
    </row>
    <row r="62" spans="1:11" s="43" customFormat="1" ht="25.5" hidden="1">
      <c r="A62" s="15" t="s">
        <v>49</v>
      </c>
      <c r="B62" s="18" t="s">
        <v>18</v>
      </c>
      <c r="C62" s="5"/>
      <c r="D62" s="91"/>
      <c r="E62" s="90"/>
      <c r="F62" s="92"/>
      <c r="G62" s="90"/>
      <c r="H62" s="90"/>
      <c r="I62" s="25">
        <v>4579.6</v>
      </c>
      <c r="J62" s="25">
        <v>1.07</v>
      </c>
      <c r="K62" s="79">
        <v>0</v>
      </c>
    </row>
    <row r="63" spans="1:11" s="43" customFormat="1" ht="15">
      <c r="A63" s="15" t="s">
        <v>114</v>
      </c>
      <c r="B63" s="84" t="s">
        <v>18</v>
      </c>
      <c r="C63" s="5"/>
      <c r="D63" s="91">
        <v>2672.01</v>
      </c>
      <c r="E63" s="90"/>
      <c r="F63" s="92"/>
      <c r="G63" s="90"/>
      <c r="H63" s="90"/>
      <c r="I63" s="25">
        <v>4579.6</v>
      </c>
      <c r="J63" s="25">
        <v>1.07</v>
      </c>
      <c r="K63" s="79">
        <v>0.021400000000000002</v>
      </c>
    </row>
    <row r="64" spans="1:11" s="43" customFormat="1" ht="25.5">
      <c r="A64" s="15" t="s">
        <v>107</v>
      </c>
      <c r="B64" s="18" t="s">
        <v>13</v>
      </c>
      <c r="C64" s="5"/>
      <c r="D64" s="91">
        <v>10360.56</v>
      </c>
      <c r="E64" s="90"/>
      <c r="F64" s="92"/>
      <c r="G64" s="90"/>
      <c r="H64" s="90"/>
      <c r="I64" s="25">
        <v>4579.6</v>
      </c>
      <c r="J64" s="25">
        <v>1.07</v>
      </c>
      <c r="K64" s="79">
        <v>0.17120000000000002</v>
      </c>
    </row>
    <row r="65" spans="1:11" s="43" customFormat="1" ht="15">
      <c r="A65" s="15" t="s">
        <v>61</v>
      </c>
      <c r="B65" s="18" t="s">
        <v>10</v>
      </c>
      <c r="C65" s="16"/>
      <c r="D65" s="91">
        <v>5287.68</v>
      </c>
      <c r="E65" s="93"/>
      <c r="F65" s="92"/>
      <c r="G65" s="90"/>
      <c r="H65" s="90"/>
      <c r="I65" s="25">
        <v>4579.6</v>
      </c>
      <c r="J65" s="25">
        <v>1.07</v>
      </c>
      <c r="K65" s="79">
        <v>0.08560000000000001</v>
      </c>
    </row>
    <row r="66" spans="1:11" s="43" customFormat="1" ht="15.75" customHeight="1" hidden="1">
      <c r="A66" s="15" t="s">
        <v>77</v>
      </c>
      <c r="B66" s="18" t="s">
        <v>18</v>
      </c>
      <c r="C66" s="5"/>
      <c r="D66" s="91">
        <f>G66*I66</f>
        <v>0</v>
      </c>
      <c r="E66" s="90"/>
      <c r="F66" s="92"/>
      <c r="G66" s="90">
        <f>H66*12</f>
        <v>0</v>
      </c>
      <c r="H66" s="90">
        <v>0</v>
      </c>
      <c r="I66" s="25">
        <v>4579.6</v>
      </c>
      <c r="J66" s="25">
        <v>1.07</v>
      </c>
      <c r="K66" s="79">
        <v>0</v>
      </c>
    </row>
    <row r="67" spans="1:11" s="43" customFormat="1" ht="30">
      <c r="A67" s="47" t="s">
        <v>44</v>
      </c>
      <c r="B67" s="18"/>
      <c r="C67" s="5"/>
      <c r="D67" s="85">
        <f>D68</f>
        <v>2143.26</v>
      </c>
      <c r="E67" s="90"/>
      <c r="F67" s="92"/>
      <c r="G67" s="85">
        <f>D67/I67</f>
        <v>0.4680015721897109</v>
      </c>
      <c r="H67" s="85">
        <f>G67/12</f>
        <v>0.03900013101580924</v>
      </c>
      <c r="I67" s="25">
        <v>4579.6</v>
      </c>
      <c r="J67" s="25">
        <v>1.07</v>
      </c>
      <c r="K67" s="79">
        <v>0.06420000000000001</v>
      </c>
    </row>
    <row r="68" spans="1:11" s="43" customFormat="1" ht="15">
      <c r="A68" s="15" t="s">
        <v>92</v>
      </c>
      <c r="B68" s="84" t="s">
        <v>18</v>
      </c>
      <c r="C68" s="5"/>
      <c r="D68" s="91">
        <v>2143.26</v>
      </c>
      <c r="E68" s="90"/>
      <c r="F68" s="92"/>
      <c r="G68" s="90"/>
      <c r="H68" s="90"/>
      <c r="I68" s="25">
        <v>4579.6</v>
      </c>
      <c r="J68" s="25">
        <v>1.07</v>
      </c>
      <c r="K68" s="79">
        <v>0.042800000000000005</v>
      </c>
    </row>
    <row r="69" spans="1:11" s="43" customFormat="1" ht="15" hidden="1">
      <c r="A69" s="15" t="s">
        <v>62</v>
      </c>
      <c r="B69" s="18" t="s">
        <v>10</v>
      </c>
      <c r="C69" s="5"/>
      <c r="D69" s="91">
        <f>G69*I69</f>
        <v>0</v>
      </c>
      <c r="E69" s="90"/>
      <c r="F69" s="92"/>
      <c r="G69" s="90">
        <f>H69*12</f>
        <v>0</v>
      </c>
      <c r="H69" s="90">
        <v>0</v>
      </c>
      <c r="I69" s="25">
        <v>4579.6</v>
      </c>
      <c r="J69" s="25">
        <v>1.07</v>
      </c>
      <c r="K69" s="79">
        <v>0</v>
      </c>
    </row>
    <row r="70" spans="1:11" s="43" customFormat="1" ht="15">
      <c r="A70" s="47" t="s">
        <v>45</v>
      </c>
      <c r="B70" s="18"/>
      <c r="C70" s="5"/>
      <c r="D70" s="85">
        <f>D71+D72+D73+D79</f>
        <v>35157.64</v>
      </c>
      <c r="E70" s="90"/>
      <c r="F70" s="92"/>
      <c r="G70" s="85">
        <f>D70/I70</f>
        <v>7.677011092671848</v>
      </c>
      <c r="H70" s="85">
        <f>G70/12</f>
        <v>0.6397509243893207</v>
      </c>
      <c r="I70" s="25">
        <v>4579.6</v>
      </c>
      <c r="J70" s="25">
        <v>1.07</v>
      </c>
      <c r="K70" s="79">
        <v>0.18190000000000003</v>
      </c>
    </row>
    <row r="71" spans="1:11" s="43" customFormat="1" ht="15">
      <c r="A71" s="15" t="s">
        <v>116</v>
      </c>
      <c r="B71" s="84" t="s">
        <v>117</v>
      </c>
      <c r="C71" s="5"/>
      <c r="D71" s="91">
        <v>3434.7</v>
      </c>
      <c r="E71" s="90"/>
      <c r="F71" s="92"/>
      <c r="G71" s="90"/>
      <c r="H71" s="90"/>
      <c r="I71" s="25">
        <v>4579.6</v>
      </c>
      <c r="J71" s="25">
        <v>1.07</v>
      </c>
      <c r="K71" s="79">
        <v>0</v>
      </c>
    </row>
    <row r="72" spans="1:11" s="43" customFormat="1" ht="15">
      <c r="A72" s="15" t="s">
        <v>82</v>
      </c>
      <c r="B72" s="18" t="s">
        <v>18</v>
      </c>
      <c r="C72" s="5"/>
      <c r="D72" s="91">
        <v>9842.3</v>
      </c>
      <c r="E72" s="90"/>
      <c r="F72" s="92"/>
      <c r="G72" s="90"/>
      <c r="H72" s="90"/>
      <c r="I72" s="25">
        <v>4579.6</v>
      </c>
      <c r="J72" s="25">
        <v>1.07</v>
      </c>
      <c r="K72" s="79">
        <v>0.17120000000000002</v>
      </c>
    </row>
    <row r="73" spans="1:11" s="43" customFormat="1" ht="15">
      <c r="A73" s="15" t="s">
        <v>40</v>
      </c>
      <c r="B73" s="18" t="s">
        <v>18</v>
      </c>
      <c r="C73" s="5"/>
      <c r="D73" s="91">
        <v>777.03</v>
      </c>
      <c r="E73" s="90"/>
      <c r="F73" s="92"/>
      <c r="G73" s="90"/>
      <c r="H73" s="90"/>
      <c r="I73" s="25">
        <v>4579.6</v>
      </c>
      <c r="J73" s="25">
        <v>1.07</v>
      </c>
      <c r="K73" s="79">
        <v>0.010700000000000001</v>
      </c>
    </row>
    <row r="74" spans="1:11" s="43" customFormat="1" ht="27.75" customHeight="1" hidden="1">
      <c r="A74" s="15" t="s">
        <v>50</v>
      </c>
      <c r="B74" s="18" t="s">
        <v>13</v>
      </c>
      <c r="C74" s="5"/>
      <c r="D74" s="91">
        <f>G74*I74</f>
        <v>0</v>
      </c>
      <c r="E74" s="90"/>
      <c r="F74" s="92"/>
      <c r="G74" s="90">
        <f>H74*12</f>
        <v>0</v>
      </c>
      <c r="H74" s="90">
        <v>0</v>
      </c>
      <c r="I74" s="25">
        <v>4579.6</v>
      </c>
      <c r="J74" s="25">
        <v>1.07</v>
      </c>
      <c r="K74" s="79">
        <v>0</v>
      </c>
    </row>
    <row r="75" spans="1:11" s="43" customFormat="1" ht="25.5" hidden="1">
      <c r="A75" s="15" t="s">
        <v>78</v>
      </c>
      <c r="B75" s="18" t="s">
        <v>13</v>
      </c>
      <c r="C75" s="5"/>
      <c r="D75" s="91">
        <f>G75*I75</f>
        <v>0</v>
      </c>
      <c r="E75" s="90"/>
      <c r="F75" s="92"/>
      <c r="G75" s="90">
        <f>H75*12</f>
        <v>0</v>
      </c>
      <c r="H75" s="90">
        <v>0</v>
      </c>
      <c r="I75" s="25">
        <v>4579.6</v>
      </c>
      <c r="J75" s="25">
        <v>1.07</v>
      </c>
      <c r="K75" s="79">
        <v>0</v>
      </c>
    </row>
    <row r="76" spans="1:11" s="43" customFormat="1" ht="25.5" hidden="1">
      <c r="A76" s="15" t="s">
        <v>71</v>
      </c>
      <c r="B76" s="18" t="s">
        <v>13</v>
      </c>
      <c r="C76" s="5"/>
      <c r="D76" s="91">
        <f>G76*I76</f>
        <v>0</v>
      </c>
      <c r="E76" s="90"/>
      <c r="F76" s="92"/>
      <c r="G76" s="90">
        <f>H76*12</f>
        <v>0</v>
      </c>
      <c r="H76" s="90">
        <v>0</v>
      </c>
      <c r="I76" s="25">
        <v>4579.6</v>
      </c>
      <c r="J76" s="25">
        <v>1.07</v>
      </c>
      <c r="K76" s="79">
        <v>0</v>
      </c>
    </row>
    <row r="77" spans="1:11" s="43" customFormat="1" ht="25.5" hidden="1">
      <c r="A77" s="15" t="s">
        <v>79</v>
      </c>
      <c r="B77" s="18" t="s">
        <v>13</v>
      </c>
      <c r="C77" s="5"/>
      <c r="D77" s="91">
        <f>G77*I77</f>
        <v>0</v>
      </c>
      <c r="E77" s="90"/>
      <c r="F77" s="92"/>
      <c r="G77" s="90">
        <f>H77*12</f>
        <v>0</v>
      </c>
      <c r="H77" s="90">
        <v>0</v>
      </c>
      <c r="I77" s="25">
        <v>4579.6</v>
      </c>
      <c r="J77" s="25">
        <v>1.07</v>
      </c>
      <c r="K77" s="79">
        <v>0</v>
      </c>
    </row>
    <row r="78" spans="1:11" s="43" customFormat="1" ht="25.5" hidden="1">
      <c r="A78" s="15" t="s">
        <v>76</v>
      </c>
      <c r="B78" s="18" t="s">
        <v>13</v>
      </c>
      <c r="C78" s="5"/>
      <c r="D78" s="91">
        <f>G78*I78</f>
        <v>0</v>
      </c>
      <c r="E78" s="90"/>
      <c r="F78" s="92"/>
      <c r="G78" s="90">
        <f>H78*12</f>
        <v>0</v>
      </c>
      <c r="H78" s="90">
        <v>0</v>
      </c>
      <c r="I78" s="25">
        <v>4579.6</v>
      </c>
      <c r="J78" s="25">
        <v>1.07</v>
      </c>
      <c r="K78" s="79">
        <v>0</v>
      </c>
    </row>
    <row r="79" spans="1:11" s="43" customFormat="1" ht="15">
      <c r="A79" s="15" t="s">
        <v>118</v>
      </c>
      <c r="B79" s="84" t="s">
        <v>119</v>
      </c>
      <c r="C79" s="5"/>
      <c r="D79" s="96">
        <v>21103.61</v>
      </c>
      <c r="E79" s="90"/>
      <c r="F79" s="92"/>
      <c r="G79" s="93"/>
      <c r="H79" s="93"/>
      <c r="I79" s="25">
        <v>4579.6</v>
      </c>
      <c r="J79" s="25"/>
      <c r="K79" s="79"/>
    </row>
    <row r="80" spans="1:11" s="43" customFormat="1" ht="15">
      <c r="A80" s="47" t="s">
        <v>46</v>
      </c>
      <c r="B80" s="18"/>
      <c r="C80" s="5"/>
      <c r="D80" s="85">
        <f>D81+D82</f>
        <v>1681.99</v>
      </c>
      <c r="E80" s="90"/>
      <c r="F80" s="92"/>
      <c r="G80" s="85">
        <f>D80/I80</f>
        <v>0.3672788016420648</v>
      </c>
      <c r="H80" s="85">
        <f>G80/12</f>
        <v>0.0306065668035054</v>
      </c>
      <c r="I80" s="25">
        <v>4579.6</v>
      </c>
      <c r="J80" s="25">
        <v>1.07</v>
      </c>
      <c r="K80" s="79">
        <v>0.1177</v>
      </c>
    </row>
    <row r="81" spans="1:11" s="43" customFormat="1" ht="15">
      <c r="A81" s="15" t="s">
        <v>41</v>
      </c>
      <c r="B81" s="18" t="s">
        <v>18</v>
      </c>
      <c r="C81" s="5"/>
      <c r="D81" s="91">
        <v>932.26</v>
      </c>
      <c r="E81" s="90"/>
      <c r="F81" s="92"/>
      <c r="G81" s="90"/>
      <c r="H81" s="90"/>
      <c r="I81" s="25">
        <v>4579.6</v>
      </c>
      <c r="J81" s="25">
        <v>1.07</v>
      </c>
      <c r="K81" s="79">
        <v>0.010700000000000001</v>
      </c>
    </row>
    <row r="82" spans="1:11" s="43" customFormat="1" ht="15">
      <c r="A82" s="15" t="s">
        <v>42</v>
      </c>
      <c r="B82" s="18" t="s">
        <v>18</v>
      </c>
      <c r="C82" s="5"/>
      <c r="D82" s="91">
        <v>749.73</v>
      </c>
      <c r="E82" s="90"/>
      <c r="F82" s="92"/>
      <c r="G82" s="90"/>
      <c r="H82" s="90"/>
      <c r="I82" s="25">
        <v>4579.6</v>
      </c>
      <c r="J82" s="25">
        <v>1.07</v>
      </c>
      <c r="K82" s="79">
        <v>0.010700000000000001</v>
      </c>
    </row>
    <row r="83" spans="1:11" s="25" customFormat="1" ht="15">
      <c r="A83" s="47" t="s">
        <v>58</v>
      </c>
      <c r="B83" s="45"/>
      <c r="C83" s="24"/>
      <c r="D83" s="85">
        <f>D84+D85</f>
        <v>20414.39</v>
      </c>
      <c r="E83" s="85"/>
      <c r="F83" s="88"/>
      <c r="G83" s="85">
        <f>D83/I83</f>
        <v>4.457679710018342</v>
      </c>
      <c r="H83" s="85">
        <f>G83/12</f>
        <v>0.37147330916819515</v>
      </c>
      <c r="I83" s="25">
        <v>4579.6</v>
      </c>
      <c r="J83" s="25">
        <v>1.07</v>
      </c>
      <c r="K83" s="79">
        <v>0.34240000000000004</v>
      </c>
    </row>
    <row r="84" spans="1:11" s="43" customFormat="1" ht="25.5">
      <c r="A84" s="15" t="s">
        <v>73</v>
      </c>
      <c r="B84" s="84" t="s">
        <v>13</v>
      </c>
      <c r="C84" s="5"/>
      <c r="D84" s="91">
        <v>1381.39</v>
      </c>
      <c r="E84" s="90"/>
      <c r="F84" s="92"/>
      <c r="G84" s="90"/>
      <c r="H84" s="90"/>
      <c r="I84" s="25">
        <v>4579.6</v>
      </c>
      <c r="J84" s="25">
        <v>1.07</v>
      </c>
      <c r="K84" s="79">
        <v>0.021400000000000002</v>
      </c>
    </row>
    <row r="85" spans="1:11" s="43" customFormat="1" ht="25.5">
      <c r="A85" s="15" t="s">
        <v>72</v>
      </c>
      <c r="B85" s="18" t="s">
        <v>13</v>
      </c>
      <c r="C85" s="5">
        <f>F85*12</f>
        <v>0</v>
      </c>
      <c r="D85" s="91">
        <v>19033</v>
      </c>
      <c r="E85" s="90">
        <f>H85*12</f>
        <v>0</v>
      </c>
      <c r="F85" s="92"/>
      <c r="G85" s="90"/>
      <c r="H85" s="90"/>
      <c r="I85" s="25">
        <v>4579.6</v>
      </c>
      <c r="J85" s="25">
        <v>1.07</v>
      </c>
      <c r="K85" s="79">
        <v>0.321</v>
      </c>
    </row>
    <row r="86" spans="1:11" s="25" customFormat="1" ht="15">
      <c r="A86" s="47" t="s">
        <v>57</v>
      </c>
      <c r="B86" s="45"/>
      <c r="C86" s="24"/>
      <c r="D86" s="85">
        <f>D87+D88+D89</f>
        <v>18709.3</v>
      </c>
      <c r="E86" s="85"/>
      <c r="F86" s="88"/>
      <c r="G86" s="85">
        <f>D86/I86</f>
        <v>4.085356799720499</v>
      </c>
      <c r="H86" s="85">
        <f>G86/12</f>
        <v>0.3404463999767082</v>
      </c>
      <c r="I86" s="25">
        <v>4579.6</v>
      </c>
      <c r="J86" s="25">
        <v>1.07</v>
      </c>
      <c r="K86" s="79">
        <v>0.25680000000000003</v>
      </c>
    </row>
    <row r="87" spans="1:11" s="43" customFormat="1" ht="15">
      <c r="A87" s="15" t="s">
        <v>74</v>
      </c>
      <c r="B87" s="18" t="s">
        <v>64</v>
      </c>
      <c r="C87" s="5"/>
      <c r="D87" s="14">
        <v>14730.75</v>
      </c>
      <c r="E87" s="5"/>
      <c r="F87" s="4"/>
      <c r="G87" s="5"/>
      <c r="H87" s="5"/>
      <c r="I87" s="25">
        <v>4579.6</v>
      </c>
      <c r="J87" s="25">
        <v>1.07</v>
      </c>
      <c r="K87" s="79">
        <v>0.1926</v>
      </c>
    </row>
    <row r="88" spans="1:11" s="43" customFormat="1" ht="15">
      <c r="A88" s="15" t="s">
        <v>93</v>
      </c>
      <c r="B88" s="18" t="s">
        <v>64</v>
      </c>
      <c r="C88" s="5"/>
      <c r="D88" s="14">
        <v>3978.55</v>
      </c>
      <c r="E88" s="5"/>
      <c r="F88" s="4"/>
      <c r="G88" s="5"/>
      <c r="H88" s="5"/>
      <c r="I88" s="25">
        <v>4579.6</v>
      </c>
      <c r="J88" s="25">
        <v>1.07</v>
      </c>
      <c r="K88" s="79">
        <v>0.06420000000000001</v>
      </c>
    </row>
    <row r="89" spans="1:11" s="43" customFormat="1" ht="25.5" customHeight="1" hidden="1">
      <c r="A89" s="15" t="s">
        <v>75</v>
      </c>
      <c r="B89" s="18" t="s">
        <v>18</v>
      </c>
      <c r="C89" s="5"/>
      <c r="D89" s="14"/>
      <c r="E89" s="5"/>
      <c r="F89" s="4"/>
      <c r="G89" s="5"/>
      <c r="H89" s="5">
        <v>0</v>
      </c>
      <c r="I89" s="25">
        <v>4579.6</v>
      </c>
      <c r="J89" s="25">
        <v>1.07</v>
      </c>
      <c r="K89" s="79">
        <v>0</v>
      </c>
    </row>
    <row r="90" spans="1:11" s="25" customFormat="1" ht="30.75" thickBot="1">
      <c r="A90" s="49" t="s">
        <v>136</v>
      </c>
      <c r="B90" s="45" t="s">
        <v>13</v>
      </c>
      <c r="C90" s="50">
        <f>F90*12</f>
        <v>0</v>
      </c>
      <c r="D90" s="50">
        <f>G90*I90</f>
        <v>27477.600000000002</v>
      </c>
      <c r="E90" s="50">
        <f>H90*12</f>
        <v>6</v>
      </c>
      <c r="F90" s="6"/>
      <c r="G90" s="50">
        <f>H90*12</f>
        <v>6</v>
      </c>
      <c r="H90" s="50">
        <v>0.5</v>
      </c>
      <c r="I90" s="25">
        <v>4579.6</v>
      </c>
      <c r="J90" s="25">
        <v>1.07</v>
      </c>
      <c r="K90" s="79">
        <v>0.29960000000000003</v>
      </c>
    </row>
    <row r="91" spans="1:11" s="25" customFormat="1" ht="19.5" thickBot="1">
      <c r="A91" s="76" t="s">
        <v>120</v>
      </c>
      <c r="B91" s="12" t="s">
        <v>12</v>
      </c>
      <c r="C91" s="50"/>
      <c r="D91" s="50">
        <f>G91*I91</f>
        <v>77486.832</v>
      </c>
      <c r="E91" s="50">
        <f>H91*12</f>
        <v>16.919999999999998</v>
      </c>
      <c r="F91" s="6"/>
      <c r="G91" s="50">
        <f>H91*12</f>
        <v>16.919999999999998</v>
      </c>
      <c r="H91" s="23">
        <v>1.41</v>
      </c>
      <c r="I91" s="25">
        <v>4579.6</v>
      </c>
      <c r="K91" s="79"/>
    </row>
    <row r="92" spans="1:11" s="25" customFormat="1" ht="19.5" thickBot="1">
      <c r="A92" s="51" t="s">
        <v>104</v>
      </c>
      <c r="B92" s="52"/>
      <c r="C92" s="53"/>
      <c r="D92" s="29">
        <v>657569.49</v>
      </c>
      <c r="E92" s="29">
        <f>E91+E90+E86+E83+E80+E70+E67+E55+E41+E40+E39+E38+E37+E36+E33+E32+E31+E30+E29+E20+E15</f>
        <v>112.69679972049961</v>
      </c>
      <c r="F92" s="29">
        <f>F91+F90+F86+F83+F80+F70+F67+F55+F41+F40+F39+F38+F37+F36+F33+F32+F31+F30+F29+F20+F15</f>
        <v>0</v>
      </c>
      <c r="G92" s="29">
        <v>143.59</v>
      </c>
      <c r="H92" s="29">
        <v>11.97</v>
      </c>
      <c r="K92" s="79"/>
    </row>
    <row r="93" spans="1:11" s="25" customFormat="1" ht="18.75">
      <c r="A93" s="54"/>
      <c r="B93" s="55"/>
      <c r="C93" s="56"/>
      <c r="D93" s="56"/>
      <c r="E93" s="56"/>
      <c r="F93" s="28"/>
      <c r="G93" s="56"/>
      <c r="H93" s="28"/>
      <c r="K93" s="79"/>
    </row>
    <row r="94" spans="1:11" s="25" customFormat="1" ht="19.5" thickBot="1">
      <c r="A94" s="54"/>
      <c r="B94" s="55"/>
      <c r="C94" s="56"/>
      <c r="D94" s="56"/>
      <c r="E94" s="56"/>
      <c r="F94" s="28"/>
      <c r="G94" s="56"/>
      <c r="H94" s="28"/>
      <c r="K94" s="79"/>
    </row>
    <row r="95" spans="1:11" s="25" customFormat="1" ht="18.75">
      <c r="A95" s="57" t="s">
        <v>106</v>
      </c>
      <c r="B95" s="58"/>
      <c r="C95" s="59">
        <f>F95*12</f>
        <v>0</v>
      </c>
      <c r="D95" s="59">
        <f>D96+D97+D98+D99+D100+D101+D102+D103+D104+D105+D106+D107+D108+D109+D110</f>
        <v>416750.23</v>
      </c>
      <c r="E95" s="59">
        <f>E96+E97+E98+E99+E100+E101+E102+E103+E104+E105+E106+E107+E108+E109+E110</f>
        <v>0</v>
      </c>
      <c r="F95" s="59">
        <f>F96+F97+F98+F99+F100+F101+F102+F103+F104+F105+F106+F107+F108+F109+F110</f>
        <v>0</v>
      </c>
      <c r="G95" s="59">
        <f>G96+G97+G98+G99+G100+G101+G102+G103+G104+G105+G106+G107+G108+G109+G110</f>
        <v>91.0014477246921</v>
      </c>
      <c r="H95" s="59">
        <f>H96+H97+H98+H99+H100+H101+H102+H103+H104+H105+H106+H107+H108+H109+H110</f>
        <v>7.583453977057675</v>
      </c>
      <c r="I95" s="25">
        <v>4579.6</v>
      </c>
      <c r="K95" s="79"/>
    </row>
    <row r="96" spans="1:11" s="43" customFormat="1" ht="15">
      <c r="A96" s="15" t="s">
        <v>121</v>
      </c>
      <c r="B96" s="18"/>
      <c r="C96" s="5"/>
      <c r="D96" s="91">
        <v>38431.09</v>
      </c>
      <c r="E96" s="90"/>
      <c r="F96" s="92"/>
      <c r="G96" s="90">
        <f>D96/I96</f>
        <v>8.391800593938333</v>
      </c>
      <c r="H96" s="90">
        <f>G96/12</f>
        <v>0.6993167161615278</v>
      </c>
      <c r="I96" s="25">
        <v>4579.6</v>
      </c>
      <c r="J96" s="25"/>
      <c r="K96" s="79"/>
    </row>
    <row r="97" spans="1:11" s="43" customFormat="1" ht="15">
      <c r="A97" s="15" t="s">
        <v>122</v>
      </c>
      <c r="B97" s="18"/>
      <c r="C97" s="5"/>
      <c r="D97" s="91">
        <v>3130.82</v>
      </c>
      <c r="E97" s="90"/>
      <c r="F97" s="92"/>
      <c r="G97" s="90">
        <f aca="true" t="shared" si="3" ref="G97:G110">D97/I97</f>
        <v>0.6836448598130841</v>
      </c>
      <c r="H97" s="90">
        <f aca="true" t="shared" si="4" ref="H97:H110">G97/12</f>
        <v>0.05697040498442368</v>
      </c>
      <c r="I97" s="25">
        <v>4579.6</v>
      </c>
      <c r="J97" s="25"/>
      <c r="K97" s="79"/>
    </row>
    <row r="98" spans="1:11" s="43" customFormat="1" ht="15">
      <c r="A98" s="15" t="s">
        <v>123</v>
      </c>
      <c r="B98" s="18"/>
      <c r="C98" s="5"/>
      <c r="D98" s="91">
        <v>27149.12</v>
      </c>
      <c r="E98" s="90"/>
      <c r="F98" s="92"/>
      <c r="G98" s="90">
        <f t="shared" si="3"/>
        <v>5.928273211634203</v>
      </c>
      <c r="H98" s="90">
        <f t="shared" si="4"/>
        <v>0.49402276763618364</v>
      </c>
      <c r="I98" s="25">
        <v>4579.6</v>
      </c>
      <c r="J98" s="25"/>
      <c r="K98" s="79"/>
    </row>
    <row r="99" spans="1:11" s="43" customFormat="1" ht="15">
      <c r="A99" s="15" t="s">
        <v>124</v>
      </c>
      <c r="B99" s="18"/>
      <c r="C99" s="5"/>
      <c r="D99" s="91">
        <v>10602.44</v>
      </c>
      <c r="E99" s="90"/>
      <c r="F99" s="92"/>
      <c r="G99" s="90">
        <f t="shared" si="3"/>
        <v>2.3151454275482575</v>
      </c>
      <c r="H99" s="90">
        <f t="shared" si="4"/>
        <v>0.19292878562902147</v>
      </c>
      <c r="I99" s="25">
        <v>4579.6</v>
      </c>
      <c r="J99" s="25"/>
      <c r="K99" s="79"/>
    </row>
    <row r="100" spans="1:11" s="43" customFormat="1" ht="15">
      <c r="A100" s="15" t="s">
        <v>125</v>
      </c>
      <c r="B100" s="18"/>
      <c r="C100" s="5"/>
      <c r="D100" s="91">
        <v>2308.76</v>
      </c>
      <c r="E100" s="90"/>
      <c r="F100" s="92"/>
      <c r="G100" s="90">
        <f t="shared" si="3"/>
        <v>0.504140099572015</v>
      </c>
      <c r="H100" s="90">
        <f t="shared" si="4"/>
        <v>0.04201167496433458</v>
      </c>
      <c r="I100" s="25">
        <v>4579.6</v>
      </c>
      <c r="J100" s="25"/>
      <c r="K100" s="79"/>
    </row>
    <row r="101" spans="1:11" s="43" customFormat="1" ht="15">
      <c r="A101" s="15" t="s">
        <v>126</v>
      </c>
      <c r="B101" s="18"/>
      <c r="C101" s="5"/>
      <c r="D101" s="91">
        <v>26875.39</v>
      </c>
      <c r="E101" s="90"/>
      <c r="F101" s="92"/>
      <c r="G101" s="90">
        <f t="shared" si="3"/>
        <v>5.868501615861646</v>
      </c>
      <c r="H101" s="90">
        <f t="shared" si="4"/>
        <v>0.48904180132180386</v>
      </c>
      <c r="I101" s="25">
        <v>4579.6</v>
      </c>
      <c r="J101" s="25"/>
      <c r="K101" s="79"/>
    </row>
    <row r="102" spans="1:11" s="43" customFormat="1" ht="15">
      <c r="A102" s="15" t="s">
        <v>127</v>
      </c>
      <c r="B102" s="18"/>
      <c r="C102" s="5"/>
      <c r="D102" s="91">
        <v>13678.79</v>
      </c>
      <c r="E102" s="90"/>
      <c r="F102" s="92"/>
      <c r="G102" s="90">
        <f t="shared" si="3"/>
        <v>2.986896235479081</v>
      </c>
      <c r="H102" s="90">
        <f t="shared" si="4"/>
        <v>0.24890801962325673</v>
      </c>
      <c r="I102" s="25">
        <v>4579.6</v>
      </c>
      <c r="J102" s="25"/>
      <c r="K102" s="79"/>
    </row>
    <row r="103" spans="1:11" s="43" customFormat="1" ht="15">
      <c r="A103" s="15" t="s">
        <v>128</v>
      </c>
      <c r="B103" s="18"/>
      <c r="C103" s="5"/>
      <c r="D103" s="91">
        <v>21682.99</v>
      </c>
      <c r="E103" s="90"/>
      <c r="F103" s="92"/>
      <c r="G103" s="90">
        <f t="shared" si="3"/>
        <v>4.734690802690191</v>
      </c>
      <c r="H103" s="90">
        <f t="shared" si="4"/>
        <v>0.39455756689084925</v>
      </c>
      <c r="I103" s="25">
        <v>4579.6</v>
      </c>
      <c r="J103" s="25"/>
      <c r="K103" s="79"/>
    </row>
    <row r="104" spans="1:11" s="43" customFormat="1" ht="15">
      <c r="A104" s="15" t="s">
        <v>129</v>
      </c>
      <c r="B104" s="18"/>
      <c r="C104" s="5"/>
      <c r="D104" s="91">
        <v>23471.45</v>
      </c>
      <c r="E104" s="90"/>
      <c r="F104" s="92"/>
      <c r="G104" s="90">
        <f t="shared" si="3"/>
        <v>5.125218359682068</v>
      </c>
      <c r="H104" s="90">
        <f t="shared" si="4"/>
        <v>0.4271015299735057</v>
      </c>
      <c r="I104" s="25">
        <v>4579.6</v>
      </c>
      <c r="J104" s="25"/>
      <c r="K104" s="79"/>
    </row>
    <row r="105" spans="1:11" s="43" customFormat="1" ht="15">
      <c r="A105" s="15" t="s">
        <v>130</v>
      </c>
      <c r="B105" s="18"/>
      <c r="C105" s="5"/>
      <c r="D105" s="91">
        <v>6345.68</v>
      </c>
      <c r="E105" s="90"/>
      <c r="F105" s="92"/>
      <c r="G105" s="90">
        <f t="shared" si="3"/>
        <v>1.3856406673071884</v>
      </c>
      <c r="H105" s="90">
        <f t="shared" si="4"/>
        <v>0.11547005560893236</v>
      </c>
      <c r="I105" s="25">
        <v>4579.6</v>
      </c>
      <c r="J105" s="25"/>
      <c r="K105" s="79"/>
    </row>
    <row r="106" spans="1:11" s="43" customFormat="1" ht="15">
      <c r="A106" s="15" t="s">
        <v>131</v>
      </c>
      <c r="B106" s="18"/>
      <c r="C106" s="5"/>
      <c r="D106" s="91">
        <v>8239.82</v>
      </c>
      <c r="E106" s="90"/>
      <c r="F106" s="92"/>
      <c r="G106" s="90">
        <f t="shared" si="3"/>
        <v>1.7992444755000434</v>
      </c>
      <c r="H106" s="90">
        <f t="shared" si="4"/>
        <v>0.14993703962500363</v>
      </c>
      <c r="I106" s="25">
        <v>4579.6</v>
      </c>
      <c r="J106" s="25"/>
      <c r="K106" s="79"/>
    </row>
    <row r="107" spans="1:11" s="43" customFormat="1" ht="15">
      <c r="A107" s="15" t="s">
        <v>132</v>
      </c>
      <c r="B107" s="18"/>
      <c r="C107" s="5"/>
      <c r="D107" s="91">
        <v>77151.85</v>
      </c>
      <c r="E107" s="90"/>
      <c r="F107" s="92"/>
      <c r="G107" s="90">
        <f t="shared" si="3"/>
        <v>16.846853436981394</v>
      </c>
      <c r="H107" s="90">
        <f t="shared" si="4"/>
        <v>1.4039044530817828</v>
      </c>
      <c r="I107" s="25">
        <v>4579.6</v>
      </c>
      <c r="J107" s="25"/>
      <c r="K107" s="79"/>
    </row>
    <row r="108" spans="1:11" s="43" customFormat="1" ht="15">
      <c r="A108" s="15" t="s">
        <v>133</v>
      </c>
      <c r="B108" s="18"/>
      <c r="C108" s="5"/>
      <c r="D108" s="91">
        <v>10503.43</v>
      </c>
      <c r="E108" s="90"/>
      <c r="F108" s="92"/>
      <c r="G108" s="90">
        <f t="shared" si="3"/>
        <v>2.2935256354266746</v>
      </c>
      <c r="H108" s="90">
        <f t="shared" si="4"/>
        <v>0.19112713628555622</v>
      </c>
      <c r="I108" s="25">
        <v>4579.6</v>
      </c>
      <c r="J108" s="25"/>
      <c r="K108" s="79"/>
    </row>
    <row r="109" spans="1:11" s="43" customFormat="1" ht="15">
      <c r="A109" s="15" t="s">
        <v>134</v>
      </c>
      <c r="B109" s="18"/>
      <c r="C109" s="5"/>
      <c r="D109" s="14">
        <v>49811</v>
      </c>
      <c r="E109" s="5"/>
      <c r="F109" s="4"/>
      <c r="G109" s="90">
        <f t="shared" si="3"/>
        <v>10.876714123504236</v>
      </c>
      <c r="H109" s="90">
        <f t="shared" si="4"/>
        <v>0.906392843625353</v>
      </c>
      <c r="I109" s="25">
        <v>4579.6</v>
      </c>
      <c r="J109" s="25"/>
      <c r="K109" s="79"/>
    </row>
    <row r="110" spans="1:11" s="43" customFormat="1" ht="15">
      <c r="A110" s="15" t="s">
        <v>135</v>
      </c>
      <c r="B110" s="18"/>
      <c r="C110" s="5"/>
      <c r="D110" s="14">
        <v>97367.6</v>
      </c>
      <c r="E110" s="5"/>
      <c r="F110" s="4"/>
      <c r="G110" s="90">
        <f t="shared" si="3"/>
        <v>21.26115817975369</v>
      </c>
      <c r="H110" s="90">
        <f t="shared" si="4"/>
        <v>1.7717631816461408</v>
      </c>
      <c r="I110" s="25">
        <v>4579.6</v>
      </c>
      <c r="J110" s="25"/>
      <c r="K110" s="79"/>
    </row>
    <row r="111" spans="1:11" s="25" customFormat="1" ht="19.5" hidden="1" thickBot="1">
      <c r="A111" s="60" t="s">
        <v>90</v>
      </c>
      <c r="B111" s="61"/>
      <c r="C111" s="62"/>
      <c r="D111" s="22"/>
      <c r="E111" s="62"/>
      <c r="F111" s="21"/>
      <c r="G111" s="62"/>
      <c r="H111" s="21"/>
      <c r="I111" s="25">
        <v>4579.6</v>
      </c>
      <c r="K111" s="79"/>
    </row>
    <row r="112" spans="1:11" s="25" customFormat="1" ht="19.5" hidden="1" thickBot="1">
      <c r="A112" s="60" t="s">
        <v>91</v>
      </c>
      <c r="B112" s="61"/>
      <c r="C112" s="62"/>
      <c r="D112" s="22" t="e">
        <f>#REF!+D111</f>
        <v>#REF!</v>
      </c>
      <c r="E112" s="62"/>
      <c r="F112" s="21"/>
      <c r="G112" s="22" t="e">
        <f>#REF!+G111</f>
        <v>#REF!</v>
      </c>
      <c r="H112" s="21" t="e">
        <f>#REF!+H111</f>
        <v>#REF!</v>
      </c>
      <c r="K112" s="79"/>
    </row>
    <row r="113" spans="1:11" s="65" customFormat="1" ht="20.25" hidden="1" thickBot="1">
      <c r="A113" s="11" t="s">
        <v>30</v>
      </c>
      <c r="B113" s="63" t="s">
        <v>12</v>
      </c>
      <c r="C113" s="63" t="s">
        <v>31</v>
      </c>
      <c r="D113" s="64"/>
      <c r="E113" s="63" t="s">
        <v>31</v>
      </c>
      <c r="F113" s="13"/>
      <c r="G113" s="63" t="s">
        <v>31</v>
      </c>
      <c r="H113" s="13"/>
      <c r="K113" s="81"/>
    </row>
    <row r="114" spans="1:11" s="7" customFormat="1" ht="12.75">
      <c r="A114" s="66"/>
      <c r="K114" s="82"/>
    </row>
    <row r="115" spans="1:11" s="69" customFormat="1" ht="19.5" thickBot="1">
      <c r="A115" s="67"/>
      <c r="B115" s="68"/>
      <c r="C115" s="8"/>
      <c r="D115" s="8"/>
      <c r="E115" s="8"/>
      <c r="F115" s="8"/>
      <c r="G115" s="8"/>
      <c r="H115" s="8"/>
      <c r="K115" s="83"/>
    </row>
    <row r="116" spans="1:11" s="25" customFormat="1" ht="19.5" thickBot="1">
      <c r="A116" s="70" t="s">
        <v>105</v>
      </c>
      <c r="B116" s="37"/>
      <c r="C116" s="71"/>
      <c r="D116" s="30">
        <f>D92+D95</f>
        <v>1074319.72</v>
      </c>
      <c r="E116" s="30">
        <f>E92+E95</f>
        <v>112.69679972049961</v>
      </c>
      <c r="F116" s="30">
        <f>F92+F95</f>
        <v>0</v>
      </c>
      <c r="G116" s="30">
        <f>G92+G95</f>
        <v>234.5914477246921</v>
      </c>
      <c r="H116" s="30">
        <f>H92+H95</f>
        <v>19.553453977057675</v>
      </c>
      <c r="K116" s="79"/>
    </row>
    <row r="117" spans="1:11" s="25" customFormat="1" ht="18.75">
      <c r="A117" s="72"/>
      <c r="B117" s="73"/>
      <c r="C117" s="31"/>
      <c r="D117" s="31"/>
      <c r="E117" s="31"/>
      <c r="F117" s="31"/>
      <c r="G117" s="31"/>
      <c r="H117" s="31"/>
      <c r="K117" s="79"/>
    </row>
    <row r="118" spans="1:11" s="65" customFormat="1" ht="19.5">
      <c r="A118" s="74"/>
      <c r="B118" s="75"/>
      <c r="C118" s="9"/>
      <c r="D118" s="9"/>
      <c r="E118" s="9"/>
      <c r="F118" s="9"/>
      <c r="G118" s="9"/>
      <c r="H118" s="9"/>
      <c r="K118" s="81"/>
    </row>
    <row r="119" spans="1:11" s="7" customFormat="1" ht="14.25">
      <c r="A119" s="97" t="s">
        <v>32</v>
      </c>
      <c r="B119" s="97"/>
      <c r="C119" s="97"/>
      <c r="D119" s="97"/>
      <c r="E119" s="97"/>
      <c r="F119" s="97"/>
      <c r="K119" s="82"/>
    </row>
    <row r="120" s="7" customFormat="1" ht="12.75">
      <c r="K120" s="82"/>
    </row>
    <row r="121" spans="1:11" s="7" customFormat="1" ht="12.75">
      <c r="A121" s="66" t="s">
        <v>33</v>
      </c>
      <c r="K121" s="82"/>
    </row>
    <row r="122" s="7" customFormat="1" ht="12.75">
      <c r="K122" s="82"/>
    </row>
    <row r="123" s="7" customFormat="1" ht="12.75">
      <c r="K123" s="82"/>
    </row>
    <row r="124" s="7" customFormat="1" ht="12.75">
      <c r="K124" s="82"/>
    </row>
    <row r="125" s="7" customFormat="1" ht="12.75">
      <c r="K125" s="82"/>
    </row>
    <row r="126" s="7" customFormat="1" ht="12.75">
      <c r="K126" s="82"/>
    </row>
    <row r="127" s="7" customFormat="1" ht="12.75">
      <c r="K127" s="82"/>
    </row>
    <row r="128" s="7" customFormat="1" ht="12.75">
      <c r="K128" s="82"/>
    </row>
    <row r="129" s="7" customFormat="1" ht="12.75">
      <c r="K129" s="82"/>
    </row>
    <row r="130" s="7" customFormat="1" ht="12.75">
      <c r="K130" s="82"/>
    </row>
    <row r="131" s="7" customFormat="1" ht="12.75">
      <c r="K131" s="82"/>
    </row>
    <row r="132" s="7" customFormat="1" ht="12.75">
      <c r="K132" s="82"/>
    </row>
    <row r="133" s="7" customFormat="1" ht="12.75">
      <c r="K133" s="82"/>
    </row>
    <row r="134" s="7" customFormat="1" ht="12.75">
      <c r="K134" s="82"/>
    </row>
    <row r="135" s="7" customFormat="1" ht="12.75">
      <c r="K135" s="82"/>
    </row>
    <row r="136" s="7" customFormat="1" ht="12.75">
      <c r="K136" s="82"/>
    </row>
    <row r="137" s="7" customFormat="1" ht="12.75">
      <c r="K137" s="82"/>
    </row>
    <row r="138" s="7" customFormat="1" ht="12.75">
      <c r="K138" s="82"/>
    </row>
    <row r="139" s="7" customFormat="1" ht="12.75">
      <c r="K139" s="82"/>
    </row>
  </sheetData>
  <sheetProtection/>
  <mergeCells count="12">
    <mergeCell ref="A1:H1"/>
    <mergeCell ref="B2:H2"/>
    <mergeCell ref="B3:H3"/>
    <mergeCell ref="B4:H4"/>
    <mergeCell ref="A6:H6"/>
    <mergeCell ref="A7:H7"/>
    <mergeCell ref="A8:H8"/>
    <mergeCell ref="A9:H9"/>
    <mergeCell ref="A10:H10"/>
    <mergeCell ref="A11:H11"/>
    <mergeCell ref="A14:H14"/>
    <mergeCell ref="A119:F11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2013-08-08T12:37:11Z</cp:lastPrinted>
  <dcterms:created xsi:type="dcterms:W3CDTF">2010-04-02T14:46:04Z</dcterms:created>
  <dcterms:modified xsi:type="dcterms:W3CDTF">2014-08-13T05:12:59Z</dcterms:modified>
  <cp:category/>
  <cp:version/>
  <cp:contentType/>
  <cp:contentStatus/>
</cp:coreProperties>
</file>