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комиссии" sheetId="2" r:id="rId2"/>
  </sheets>
  <definedNames/>
  <calcPr fullCalcOnLoad="1" fullPrecision="0"/>
</workbook>
</file>

<file path=xl/sharedStrings.xml><?xml version="1.0" encoding="utf-8"?>
<sst xmlns="http://schemas.openxmlformats.org/spreadsheetml/2006/main" count="348" uniqueCount="136">
  <si>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</si>
  <si>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</si>
  <si>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</si>
  <si>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</si>
  <si>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</si>
  <si>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</si>
  <si>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</si>
  <si>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</si>
  <si>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</si>
  <si>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</si>
  <si>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</si>
  <si>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</si>
  <si>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</si>
  <si>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</si>
  <si>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</si>
  <si>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</si>
  <si>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</si>
  <si>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</si>
  <si>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</si>
  <si>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</si>
  <si>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</si>
  <si>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</si>
  <si>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</si>
  <si>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</si>
  <si>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</si>
  <si>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</si>
  <si>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</si>
  <si>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</si>
  <si>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</si>
  <si>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</si>
  <si>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</si>
  <si>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</si>
  <si>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</si>
  <si>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</si>
  <si>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</si>
  <si>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</si>
  <si>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</si>
  <si>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</si>
  <si>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</si>
  <si>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</si>
  <si>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</si>
  <si>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</si>
  <si>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</si>
  <si>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</si>
  <si>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</si>
  <si>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</si>
  <si>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</si>
  <si>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</si>
  <si>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</si>
  <si>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</si>
  <si>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</si>
  <si>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</si>
  <si>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</si>
  <si>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</si>
  <si>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</si>
  <si>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</si>
  <si>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</si>
  <si>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</si>
  <si>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</si>
  <si>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</si>
  <si>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</si>
  <si>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</si>
  <si>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</si>
  <si>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</si>
  <si>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</si>
  <si>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</si>
  <si>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</si>
  <si>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</si>
  <si>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</si>
  <si>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</si>
  <si>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</si>
  <si>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</si>
  <si>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</si>
  <si>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</si>
  <si>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</si>
  <si>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</si>
  <si>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</si>
  <si>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</si>
  <si>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</si>
  <si>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</si>
  <si>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</si>
  <si>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</si>
  <si>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</si>
  <si>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</si>
  <si>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</si>
  <si>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</si>
  <si>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</si>
  <si>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</si>
  <si>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</si>
  <si>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</si>
  <si>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</si>
  <si>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</si>
  <si>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</si>
  <si>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 т.ч регламентные работы</t>
  </si>
  <si>
    <t>очистка от снега и наледи подъездных козырьков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</si>
  <si>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</si>
  <si>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</si>
  <si>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</si>
  <si>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</si>
  <si>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</si>
  <si>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</si>
  <si>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</si>
  <si>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</si>
  <si>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</si>
  <si>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</si>
  <si>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</si>
  <si>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Дополнительные работы (текущий ремонт), в т.ч.:</t>
  </si>
  <si>
    <t>ВСЕГО:</t>
  </si>
  <si>
    <t>по адресу: ул. Набережная, д.48 (Sобщ.=3176,8 м2, Sзем.уч.=1655,77 м2)</t>
  </si>
  <si>
    <t>подключение системы отопления с регулировкой</t>
  </si>
  <si>
    <t>Ремонт крылец (2 шт.)</t>
  </si>
  <si>
    <t>Ремонт козырька над входом в подъезд № 2</t>
  </si>
  <si>
    <t>Устройство водостока с козырька 2- го подъезда</t>
  </si>
  <si>
    <t>Энергоаудит</t>
  </si>
  <si>
    <t>окос травы</t>
  </si>
  <si>
    <t>2-3 раза</t>
  </si>
  <si>
    <t>Сбор, вывоз и утилизация ТБО*, руб/м2</t>
  </si>
  <si>
    <t>2014 -2015 гг.</t>
  </si>
  <si>
    <t>Гидроизоляция ж/б крышек вентшахт -8шт.</t>
  </si>
  <si>
    <t>Ремонт окон в цоколе (смена на ПВХ блоки)</t>
  </si>
  <si>
    <t>Смена задвижек эл.узлов  (д.50 - 2 шт.)</t>
  </si>
  <si>
    <t>Смена спускников на СТС (д.15 - 2 шт.)</t>
  </si>
  <si>
    <t>Демонтаж шарового крана д.25мм-1шт. на эл.узле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</si>
  <si>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</si>
  <si>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</si>
  <si>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</si>
  <si>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1 раз в 3 года</t>
  </si>
  <si>
    <t>Проект - 1 (с поверкой общедомового счетчика ГВС и теплоэнергии)</t>
  </si>
  <si>
    <t>Ремонт системы ГВС в тех.подвале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</si>
  <si>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</si>
  <si>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</si>
  <si>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Итого</t>
  </si>
  <si>
    <t>(стоимость услуг  увеличена на 6,6% в соответствии с уровнем инфляции 2013 г.)</t>
  </si>
  <si>
    <t>Обслуживание общедомовых приборов учета (отопление и ГВС)</t>
  </si>
  <si>
    <t>Поверка общедомовых приборов учета (отопление и ГВС)</t>
  </si>
  <si>
    <t>Ремонт козырька над входом в подъезд № 1,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</si>
</sst>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0"/>
      <color indexed="10"/>
      <name val="Arial Black"/>
      <family val="2"/>
    </font>
    <font>
      <sz val="10"/>
      <color rgb="FFFF0000"/>
      <name val="Arial Black"/>
      <family val="2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left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9" fillId="25" borderId="20" xfId="0" applyNumberFormat="1" applyFont="1" applyFill="1" applyBorder="1" applyAlignment="1">
      <alignment horizontal="center" vertical="center" wrapText="1"/>
    </xf>
    <xf numFmtId="2" fontId="29" fillId="25" borderId="26" xfId="0" applyNumberFormat="1" applyFont="1" applyFill="1" applyBorder="1" applyAlignment="1">
      <alignment horizontal="center" vertical="center" wrapText="1"/>
    </xf>
    <xf numFmtId="2" fontId="29" fillId="25" borderId="24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/>
    </xf>
    <xf numFmtId="0" fontId="18" fillId="25" borderId="29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2" fontId="24" fillId="25" borderId="22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9" fillId="25" borderId="30" xfId="0" applyNumberFormat="1" applyFont="1" applyFill="1" applyBorder="1" applyAlignment="1">
      <alignment horizontal="center"/>
    </xf>
    <xf numFmtId="0" fontId="18" fillId="25" borderId="31" xfId="0" applyFont="1" applyFill="1" applyBorder="1" applyAlignment="1">
      <alignment horizontal="left" vertical="center" wrapText="1"/>
    </xf>
    <xf numFmtId="4" fontId="25" fillId="25" borderId="31" xfId="0" applyNumberFormat="1" applyFont="1" applyFill="1" applyBorder="1" applyAlignment="1">
      <alignment horizontal="left" vertical="center" wrapText="1"/>
    </xf>
    <xf numFmtId="4" fontId="25" fillId="25" borderId="19" xfId="0" applyNumberFormat="1" applyFont="1" applyFill="1" applyBorder="1" applyAlignment="1">
      <alignment horizontal="center" vertical="center" wrapText="1"/>
    </xf>
    <xf numFmtId="4" fontId="18" fillId="25" borderId="31" xfId="0" applyNumberFormat="1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left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left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/>
    </xf>
    <xf numFmtId="0" fontId="0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0" fontId="24" fillId="25" borderId="23" xfId="0" applyFont="1" applyFill="1" applyBorder="1" applyAlignment="1">
      <alignment horizontal="left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/>
    </xf>
    <xf numFmtId="2" fontId="19" fillId="25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zoomScale="75" zoomScaleNormal="75" zoomScalePageLayoutView="0" workbookViewId="0" topLeftCell="A1">
      <selection activeCell="A1" sqref="A1:H12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34" hidden="1" customWidth="1"/>
    <col min="12" max="14" width="15.375" style="1" customWidth="1"/>
    <col min="15" max="16384" width="9.125" style="1" customWidth="1"/>
  </cols>
  <sheetData>
    <row r="1" spans="1:8" ht="16.5" customHeight="1">
      <c r="A1" s="121" t="s">
        <v>0</v>
      </c>
      <c r="B1" s="122"/>
      <c r="C1" s="122"/>
      <c r="D1" s="122"/>
      <c r="E1" s="122"/>
      <c r="F1" s="122"/>
      <c r="G1" s="122"/>
      <c r="H1" s="122"/>
    </row>
    <row r="2" spans="2:8" ht="12.75" customHeight="1">
      <c r="B2" s="123" t="s">
        <v>1</v>
      </c>
      <c r="C2" s="123"/>
      <c r="D2" s="123"/>
      <c r="E2" s="123"/>
      <c r="F2" s="123"/>
      <c r="G2" s="122"/>
      <c r="H2" s="122"/>
    </row>
    <row r="3" spans="2:8" ht="14.25" customHeight="1">
      <c r="B3" s="123" t="s">
        <v>2</v>
      </c>
      <c r="C3" s="123"/>
      <c r="D3" s="123"/>
      <c r="E3" s="123"/>
      <c r="F3" s="123"/>
      <c r="G3" s="122"/>
      <c r="H3" s="122"/>
    </row>
    <row r="4" spans="2:8" ht="14.25" customHeight="1">
      <c r="B4" s="123" t="s">
        <v>36</v>
      </c>
      <c r="C4" s="123"/>
      <c r="D4" s="123"/>
      <c r="E4" s="123"/>
      <c r="F4" s="123"/>
      <c r="G4" s="122"/>
      <c r="H4" s="122"/>
    </row>
    <row r="5" spans="1:8" ht="21" customHeight="1">
      <c r="A5" s="77" t="s">
        <v>117</v>
      </c>
      <c r="B5" s="42"/>
      <c r="C5" s="42"/>
      <c r="D5" s="42"/>
      <c r="E5" s="42"/>
      <c r="F5" s="42"/>
      <c r="G5" s="41"/>
      <c r="H5" s="41"/>
    </row>
    <row r="6" spans="1:9" ht="35.25" customHeight="1">
      <c r="A6" s="124" t="s">
        <v>127</v>
      </c>
      <c r="B6" s="125"/>
      <c r="C6" s="125"/>
      <c r="D6" s="125"/>
      <c r="E6" s="125"/>
      <c r="F6" s="125"/>
      <c r="G6" s="125"/>
      <c r="H6" s="125"/>
      <c r="I6" s="2"/>
    </row>
    <row r="7" spans="1:9" ht="24" customHeight="1">
      <c r="A7" s="126" t="s">
        <v>132</v>
      </c>
      <c r="B7" s="126"/>
      <c r="C7" s="126"/>
      <c r="D7" s="126"/>
      <c r="E7" s="126"/>
      <c r="F7" s="126"/>
      <c r="G7" s="126"/>
      <c r="H7" s="126"/>
      <c r="I7" s="2"/>
    </row>
    <row r="8" spans="1:11" s="3" customFormat="1" ht="22.5" customHeight="1">
      <c r="A8" s="110" t="s">
        <v>3</v>
      </c>
      <c r="B8" s="110"/>
      <c r="C8" s="110"/>
      <c r="D8" s="110"/>
      <c r="E8" s="111"/>
      <c r="F8" s="111"/>
      <c r="G8" s="111"/>
      <c r="H8" s="111"/>
      <c r="K8" s="35"/>
    </row>
    <row r="9" spans="1:8" s="4" customFormat="1" ht="18.75" customHeight="1">
      <c r="A9" s="110" t="s">
        <v>108</v>
      </c>
      <c r="B9" s="110"/>
      <c r="C9" s="110"/>
      <c r="D9" s="110"/>
      <c r="E9" s="111"/>
      <c r="F9" s="111"/>
      <c r="G9" s="111"/>
      <c r="H9" s="111"/>
    </row>
    <row r="10" spans="1:8" s="5" customFormat="1" ht="17.25" customHeight="1">
      <c r="A10" s="112" t="s">
        <v>86</v>
      </c>
      <c r="B10" s="112"/>
      <c r="C10" s="112"/>
      <c r="D10" s="112"/>
      <c r="E10" s="113"/>
      <c r="F10" s="113"/>
      <c r="G10" s="113"/>
      <c r="H10" s="113"/>
    </row>
    <row r="11" spans="1:8" s="4" customFormat="1" ht="30" customHeight="1" thickBot="1">
      <c r="A11" s="114" t="s">
        <v>105</v>
      </c>
      <c r="B11" s="114"/>
      <c r="C11" s="114"/>
      <c r="D11" s="114"/>
      <c r="E11" s="115"/>
      <c r="F11" s="115"/>
      <c r="G11" s="115"/>
      <c r="H11" s="115"/>
    </row>
    <row r="12" spans="1:11" s="10" customFormat="1" ht="139.5" customHeight="1" thickBot="1">
      <c r="A12" s="6" t="s">
        <v>4</v>
      </c>
      <c r="B12" s="7" t="s">
        <v>5</v>
      </c>
      <c r="C12" s="8" t="s">
        <v>6</v>
      </c>
      <c r="D12" s="8" t="s">
        <v>37</v>
      </c>
      <c r="E12" s="8" t="s">
        <v>6</v>
      </c>
      <c r="F12" s="9" t="s">
        <v>7</v>
      </c>
      <c r="G12" s="8" t="s">
        <v>6</v>
      </c>
      <c r="H12" s="9" t="s">
        <v>7</v>
      </c>
      <c r="K12" s="36"/>
    </row>
    <row r="13" spans="1:11" s="14" customFormat="1" ht="12.75">
      <c r="A13" s="11">
        <v>1</v>
      </c>
      <c r="B13" s="12">
        <v>2</v>
      </c>
      <c r="C13" s="12">
        <v>3</v>
      </c>
      <c r="D13" s="30"/>
      <c r="E13" s="12">
        <v>3</v>
      </c>
      <c r="F13" s="13">
        <v>4</v>
      </c>
      <c r="G13" s="31">
        <v>3</v>
      </c>
      <c r="H13" s="32">
        <v>4</v>
      </c>
      <c r="K13" s="37"/>
    </row>
    <row r="14" spans="1:11" s="14" customFormat="1" ht="49.5" customHeight="1">
      <c r="A14" s="116" t="s">
        <v>8</v>
      </c>
      <c r="B14" s="117"/>
      <c r="C14" s="117"/>
      <c r="D14" s="117"/>
      <c r="E14" s="117"/>
      <c r="F14" s="117"/>
      <c r="G14" s="118"/>
      <c r="H14" s="119"/>
      <c r="K14" s="37"/>
    </row>
    <row r="15" spans="1:11" s="10" customFormat="1" ht="15">
      <c r="A15" s="81" t="s">
        <v>130</v>
      </c>
      <c r="B15" s="50" t="s">
        <v>9</v>
      </c>
      <c r="C15" s="51">
        <f>F15*12</f>
        <v>0</v>
      </c>
      <c r="D15" s="52">
        <f>G15*I15</f>
        <v>105978.05</v>
      </c>
      <c r="E15" s="51">
        <f>H15*12</f>
        <v>33.36</v>
      </c>
      <c r="F15" s="53"/>
      <c r="G15" s="51">
        <f>H15*12</f>
        <v>33.36</v>
      </c>
      <c r="H15" s="51">
        <f>H20+H23</f>
        <v>2.78</v>
      </c>
      <c r="I15" s="10">
        <v>3176.8</v>
      </c>
      <c r="J15" s="10">
        <v>1.07</v>
      </c>
      <c r="K15" s="36">
        <v>2.24</v>
      </c>
    </row>
    <row r="16" spans="1:11" s="10" customFormat="1" ht="25.5" customHeight="1">
      <c r="A16" s="82" t="s">
        <v>96</v>
      </c>
      <c r="B16" s="83" t="s">
        <v>97</v>
      </c>
      <c r="C16" s="51"/>
      <c r="D16" s="52"/>
      <c r="E16" s="51"/>
      <c r="F16" s="53"/>
      <c r="G16" s="51"/>
      <c r="H16" s="51"/>
      <c r="K16" s="36"/>
    </row>
    <row r="17" spans="1:11" s="10" customFormat="1" ht="15">
      <c r="A17" s="82" t="s">
        <v>98</v>
      </c>
      <c r="B17" s="83" t="s">
        <v>97</v>
      </c>
      <c r="C17" s="51"/>
      <c r="D17" s="52"/>
      <c r="E17" s="51"/>
      <c r="F17" s="53"/>
      <c r="G17" s="51"/>
      <c r="H17" s="51"/>
      <c r="K17" s="36"/>
    </row>
    <row r="18" spans="1:11" s="10" customFormat="1" ht="15">
      <c r="A18" s="82" t="s">
        <v>99</v>
      </c>
      <c r="B18" s="83" t="s">
        <v>100</v>
      </c>
      <c r="C18" s="51"/>
      <c r="D18" s="52"/>
      <c r="E18" s="51"/>
      <c r="F18" s="53"/>
      <c r="G18" s="51"/>
      <c r="H18" s="51"/>
      <c r="K18" s="36"/>
    </row>
    <row r="19" spans="1:11" s="10" customFormat="1" ht="15">
      <c r="A19" s="82" t="s">
        <v>101</v>
      </c>
      <c r="B19" s="83" t="s">
        <v>97</v>
      </c>
      <c r="C19" s="51"/>
      <c r="D19" s="52"/>
      <c r="E19" s="51"/>
      <c r="F19" s="53"/>
      <c r="G19" s="51"/>
      <c r="H19" s="51"/>
      <c r="K19" s="36"/>
    </row>
    <row r="20" spans="1:11" s="10" customFormat="1" ht="15">
      <c r="A20" s="84" t="s">
        <v>131</v>
      </c>
      <c r="B20" s="83"/>
      <c r="C20" s="51"/>
      <c r="D20" s="52"/>
      <c r="E20" s="51"/>
      <c r="F20" s="53"/>
      <c r="G20" s="51"/>
      <c r="H20" s="51">
        <v>2.56</v>
      </c>
      <c r="K20" s="36"/>
    </row>
    <row r="21" spans="1:11" s="10" customFormat="1" ht="15">
      <c r="A21" s="82" t="s">
        <v>123</v>
      </c>
      <c r="B21" s="83" t="s">
        <v>97</v>
      </c>
      <c r="C21" s="51"/>
      <c r="D21" s="52"/>
      <c r="E21" s="51"/>
      <c r="F21" s="53"/>
      <c r="G21" s="51"/>
      <c r="H21" s="51"/>
      <c r="K21" s="36"/>
    </row>
    <row r="22" spans="1:11" s="10" customFormat="1" ht="15">
      <c r="A22" s="82" t="s">
        <v>124</v>
      </c>
      <c r="B22" s="83" t="s">
        <v>97</v>
      </c>
      <c r="C22" s="51"/>
      <c r="D22" s="52"/>
      <c r="E22" s="51"/>
      <c r="F22" s="53"/>
      <c r="G22" s="51"/>
      <c r="H22" s="51"/>
      <c r="K22" s="36"/>
    </row>
    <row r="23" spans="1:11" s="10" customFormat="1" ht="15">
      <c r="A23" s="84" t="s">
        <v>131</v>
      </c>
      <c r="B23" s="83"/>
      <c r="C23" s="51"/>
      <c r="D23" s="52"/>
      <c r="E23" s="51"/>
      <c r="F23" s="53"/>
      <c r="G23" s="51"/>
      <c r="H23" s="51">
        <v>0.22</v>
      </c>
      <c r="K23" s="36"/>
    </row>
    <row r="24" spans="1:11" s="10" customFormat="1" ht="30">
      <c r="A24" s="81" t="s">
        <v>10</v>
      </c>
      <c r="B24" s="85"/>
      <c r="C24" s="51">
        <f>F24*12</f>
        <v>0</v>
      </c>
      <c r="D24" s="52">
        <f>G24*I24</f>
        <v>65950.37</v>
      </c>
      <c r="E24" s="51">
        <f>H24*12</f>
        <v>20.76</v>
      </c>
      <c r="F24" s="53"/>
      <c r="G24" s="51">
        <f>H24*12</f>
        <v>20.76</v>
      </c>
      <c r="H24" s="51">
        <v>1.73</v>
      </c>
      <c r="I24" s="10">
        <v>3176.8</v>
      </c>
      <c r="J24" s="10">
        <v>1.07</v>
      </c>
      <c r="K24" s="36">
        <v>1.51</v>
      </c>
    </row>
    <row r="25" spans="1:11" s="10" customFormat="1" ht="15">
      <c r="A25" s="82" t="s">
        <v>88</v>
      </c>
      <c r="B25" s="83" t="s">
        <v>11</v>
      </c>
      <c r="C25" s="51"/>
      <c r="D25" s="52"/>
      <c r="E25" s="51"/>
      <c r="F25" s="53"/>
      <c r="G25" s="51"/>
      <c r="H25" s="51"/>
      <c r="K25" s="36"/>
    </row>
    <row r="26" spans="1:11" s="10" customFormat="1" ht="15">
      <c r="A26" s="82" t="s">
        <v>89</v>
      </c>
      <c r="B26" s="83" t="s">
        <v>11</v>
      </c>
      <c r="C26" s="51"/>
      <c r="D26" s="52"/>
      <c r="E26" s="51"/>
      <c r="F26" s="53"/>
      <c r="G26" s="51"/>
      <c r="H26" s="51"/>
      <c r="K26" s="36"/>
    </row>
    <row r="27" spans="1:11" s="10" customFormat="1" ht="15">
      <c r="A27" s="82" t="s">
        <v>114</v>
      </c>
      <c r="B27" s="83" t="s">
        <v>115</v>
      </c>
      <c r="C27" s="51"/>
      <c r="D27" s="52"/>
      <c r="E27" s="51"/>
      <c r="F27" s="53"/>
      <c r="G27" s="51"/>
      <c r="H27" s="51"/>
      <c r="K27" s="36"/>
    </row>
    <row r="28" spans="1:11" s="10" customFormat="1" ht="15">
      <c r="A28" s="82" t="s">
        <v>90</v>
      </c>
      <c r="B28" s="83" t="s">
        <v>11</v>
      </c>
      <c r="C28" s="51"/>
      <c r="D28" s="52"/>
      <c r="E28" s="51"/>
      <c r="F28" s="53"/>
      <c r="G28" s="51"/>
      <c r="H28" s="51"/>
      <c r="K28" s="36"/>
    </row>
    <row r="29" spans="1:11" s="10" customFormat="1" ht="25.5">
      <c r="A29" s="82" t="s">
        <v>91</v>
      </c>
      <c r="B29" s="83" t="s">
        <v>12</v>
      </c>
      <c r="C29" s="51"/>
      <c r="D29" s="52"/>
      <c r="E29" s="51"/>
      <c r="F29" s="53"/>
      <c r="G29" s="51"/>
      <c r="H29" s="51"/>
      <c r="K29" s="36"/>
    </row>
    <row r="30" spans="1:11" s="10" customFormat="1" ht="15">
      <c r="A30" s="82" t="s">
        <v>102</v>
      </c>
      <c r="B30" s="83" t="s">
        <v>11</v>
      </c>
      <c r="C30" s="51"/>
      <c r="D30" s="52"/>
      <c r="E30" s="51"/>
      <c r="F30" s="53"/>
      <c r="G30" s="51"/>
      <c r="H30" s="51"/>
      <c r="K30" s="36"/>
    </row>
    <row r="31" spans="1:11" s="10" customFormat="1" ht="15">
      <c r="A31" s="82" t="s">
        <v>103</v>
      </c>
      <c r="B31" s="83" t="s">
        <v>11</v>
      </c>
      <c r="C31" s="51"/>
      <c r="D31" s="52"/>
      <c r="E31" s="51"/>
      <c r="F31" s="53"/>
      <c r="G31" s="51"/>
      <c r="H31" s="51"/>
      <c r="K31" s="36"/>
    </row>
    <row r="32" spans="1:11" s="10" customFormat="1" ht="25.5">
      <c r="A32" s="82" t="s">
        <v>104</v>
      </c>
      <c r="B32" s="83" t="s">
        <v>92</v>
      </c>
      <c r="C32" s="51"/>
      <c r="D32" s="52"/>
      <c r="E32" s="51"/>
      <c r="F32" s="53"/>
      <c r="G32" s="51"/>
      <c r="H32" s="51"/>
      <c r="K32" s="36"/>
    </row>
    <row r="33" spans="1:11" s="15" customFormat="1" ht="15">
      <c r="A33" s="54" t="s">
        <v>13</v>
      </c>
      <c r="B33" s="50" t="s">
        <v>14</v>
      </c>
      <c r="C33" s="51">
        <f>F33*12</f>
        <v>0</v>
      </c>
      <c r="D33" s="52">
        <f aca="true" t="shared" si="0" ref="D33:D43">G33*I33</f>
        <v>25922.69</v>
      </c>
      <c r="E33" s="51">
        <f>H33*12</f>
        <v>8.16</v>
      </c>
      <c r="F33" s="55"/>
      <c r="G33" s="51">
        <f>H33*12</f>
        <v>8.16</v>
      </c>
      <c r="H33" s="51">
        <v>0.68</v>
      </c>
      <c r="I33" s="10">
        <v>3176.8</v>
      </c>
      <c r="J33" s="10">
        <v>1.07</v>
      </c>
      <c r="K33" s="36">
        <v>0.6</v>
      </c>
    </row>
    <row r="34" spans="1:11" s="10" customFormat="1" ht="15">
      <c r="A34" s="54" t="s">
        <v>15</v>
      </c>
      <c r="B34" s="50" t="s">
        <v>16</v>
      </c>
      <c r="C34" s="51">
        <f>F34*12</f>
        <v>0</v>
      </c>
      <c r="D34" s="52">
        <f t="shared" si="0"/>
        <v>84629.95</v>
      </c>
      <c r="E34" s="51">
        <f>H34*12</f>
        <v>26.64</v>
      </c>
      <c r="F34" s="55"/>
      <c r="G34" s="51">
        <f>H34*12</f>
        <v>26.64</v>
      </c>
      <c r="H34" s="51">
        <v>2.22</v>
      </c>
      <c r="I34" s="10">
        <v>3176.8</v>
      </c>
      <c r="J34" s="10">
        <v>1.07</v>
      </c>
      <c r="K34" s="36">
        <v>1.94</v>
      </c>
    </row>
    <row r="35" spans="1:11" s="14" customFormat="1" ht="30">
      <c r="A35" s="54" t="s">
        <v>56</v>
      </c>
      <c r="B35" s="50" t="s">
        <v>9</v>
      </c>
      <c r="C35" s="57"/>
      <c r="D35" s="52">
        <v>1848.15</v>
      </c>
      <c r="E35" s="57"/>
      <c r="F35" s="55"/>
      <c r="G35" s="51">
        <f aca="true" t="shared" si="1" ref="G35:G41">D35/I35</f>
        <v>0.58</v>
      </c>
      <c r="H35" s="51">
        <f aca="true" t="shared" si="2" ref="H35:H42">G35/12</f>
        <v>0.05</v>
      </c>
      <c r="I35" s="10">
        <v>3176.8</v>
      </c>
      <c r="J35" s="10">
        <v>1.07</v>
      </c>
      <c r="K35" s="36">
        <v>0.04</v>
      </c>
    </row>
    <row r="36" spans="1:11" s="14" customFormat="1" ht="27.75" customHeight="1">
      <c r="A36" s="54" t="s">
        <v>85</v>
      </c>
      <c r="B36" s="50" t="s">
        <v>9</v>
      </c>
      <c r="C36" s="57"/>
      <c r="D36" s="52">
        <v>3696.3</v>
      </c>
      <c r="E36" s="57"/>
      <c r="F36" s="55"/>
      <c r="G36" s="51">
        <f t="shared" si="1"/>
        <v>1.16</v>
      </c>
      <c r="H36" s="51">
        <f t="shared" si="2"/>
        <v>0.1</v>
      </c>
      <c r="I36" s="10">
        <v>3176.8</v>
      </c>
      <c r="J36" s="10">
        <v>1.07</v>
      </c>
      <c r="K36" s="36">
        <v>0.09</v>
      </c>
    </row>
    <row r="37" spans="1:11" s="14" customFormat="1" ht="21.75" customHeight="1">
      <c r="A37" s="54" t="s">
        <v>57</v>
      </c>
      <c r="B37" s="50" t="s">
        <v>9</v>
      </c>
      <c r="C37" s="57"/>
      <c r="D37" s="52">
        <v>11670.68</v>
      </c>
      <c r="E37" s="57"/>
      <c r="F37" s="55"/>
      <c r="G37" s="51">
        <f t="shared" si="1"/>
        <v>3.67</v>
      </c>
      <c r="H37" s="51">
        <f t="shared" si="2"/>
        <v>0.31</v>
      </c>
      <c r="I37" s="10">
        <v>3176.8</v>
      </c>
      <c r="J37" s="10">
        <v>1.07</v>
      </c>
      <c r="K37" s="36">
        <v>0.27</v>
      </c>
    </row>
    <row r="38" spans="1:11" s="14" customFormat="1" ht="30" hidden="1">
      <c r="A38" s="54" t="s">
        <v>58</v>
      </c>
      <c r="B38" s="50" t="s">
        <v>12</v>
      </c>
      <c r="C38" s="57"/>
      <c r="D38" s="52">
        <f t="shared" si="0"/>
        <v>0</v>
      </c>
      <c r="E38" s="57"/>
      <c r="F38" s="55"/>
      <c r="G38" s="51">
        <f t="shared" si="1"/>
        <v>3.45</v>
      </c>
      <c r="H38" s="51">
        <f t="shared" si="2"/>
        <v>0.29</v>
      </c>
      <c r="I38" s="10">
        <v>3176.8</v>
      </c>
      <c r="J38" s="10">
        <v>1.07</v>
      </c>
      <c r="K38" s="36">
        <v>0</v>
      </c>
    </row>
    <row r="39" spans="1:11" s="14" customFormat="1" ht="30" hidden="1">
      <c r="A39" s="54" t="s">
        <v>59</v>
      </c>
      <c r="B39" s="50" t="s">
        <v>12</v>
      </c>
      <c r="C39" s="57"/>
      <c r="D39" s="52">
        <f t="shared" si="0"/>
        <v>0</v>
      </c>
      <c r="E39" s="57"/>
      <c r="F39" s="55"/>
      <c r="G39" s="51">
        <f t="shared" si="1"/>
        <v>3.45</v>
      </c>
      <c r="H39" s="51">
        <f t="shared" si="2"/>
        <v>0.29</v>
      </c>
      <c r="I39" s="10">
        <v>3176.8</v>
      </c>
      <c r="J39" s="10">
        <v>1.07</v>
      </c>
      <c r="K39" s="36">
        <v>0</v>
      </c>
    </row>
    <row r="40" spans="1:11" s="14" customFormat="1" ht="30" hidden="1">
      <c r="A40" s="54" t="s">
        <v>60</v>
      </c>
      <c r="B40" s="50" t="s">
        <v>12</v>
      </c>
      <c r="C40" s="57"/>
      <c r="D40" s="52">
        <f t="shared" si="0"/>
        <v>0</v>
      </c>
      <c r="E40" s="57"/>
      <c r="F40" s="55"/>
      <c r="G40" s="51">
        <f t="shared" si="1"/>
        <v>3.45</v>
      </c>
      <c r="H40" s="51">
        <f t="shared" si="2"/>
        <v>0.29</v>
      </c>
      <c r="I40" s="10">
        <v>3176.8</v>
      </c>
      <c r="J40" s="10">
        <v>1.07</v>
      </c>
      <c r="K40" s="36">
        <v>0</v>
      </c>
    </row>
    <row r="41" spans="1:11" s="14" customFormat="1" ht="30">
      <c r="A41" s="54" t="s">
        <v>60</v>
      </c>
      <c r="B41" s="50" t="s">
        <v>12</v>
      </c>
      <c r="C41" s="57"/>
      <c r="D41" s="52">
        <v>11670.69</v>
      </c>
      <c r="E41" s="57"/>
      <c r="F41" s="55"/>
      <c r="G41" s="51">
        <f t="shared" si="1"/>
        <v>3.67</v>
      </c>
      <c r="H41" s="51">
        <f t="shared" si="2"/>
        <v>0.31</v>
      </c>
      <c r="I41" s="10">
        <v>3176.8</v>
      </c>
      <c r="J41" s="10"/>
      <c r="K41" s="36"/>
    </row>
    <row r="42" spans="1:11" s="14" customFormat="1" ht="30">
      <c r="A42" s="54" t="s">
        <v>59</v>
      </c>
      <c r="B42" s="50" t="s">
        <v>12</v>
      </c>
      <c r="C42" s="57"/>
      <c r="D42" s="52">
        <v>18281.15</v>
      </c>
      <c r="E42" s="57"/>
      <c r="F42" s="55"/>
      <c r="G42" s="51">
        <f>D42/I42</f>
        <v>5.75</v>
      </c>
      <c r="H42" s="51">
        <f t="shared" si="2"/>
        <v>0.48</v>
      </c>
      <c r="I42" s="10">
        <v>3176.8</v>
      </c>
      <c r="J42" s="10"/>
      <c r="K42" s="36"/>
    </row>
    <row r="43" spans="1:11" s="14" customFormat="1" ht="30">
      <c r="A43" s="54" t="s">
        <v>23</v>
      </c>
      <c r="B43" s="50"/>
      <c r="C43" s="57">
        <f>F43*12</f>
        <v>0</v>
      </c>
      <c r="D43" s="52">
        <f t="shared" si="0"/>
        <v>7243.1</v>
      </c>
      <c r="E43" s="57">
        <f>H43*12</f>
        <v>2.28</v>
      </c>
      <c r="F43" s="55"/>
      <c r="G43" s="51">
        <f>H43*12</f>
        <v>2.28</v>
      </c>
      <c r="H43" s="51">
        <v>0.19</v>
      </c>
      <c r="I43" s="10">
        <v>3176.8</v>
      </c>
      <c r="J43" s="10">
        <v>1.07</v>
      </c>
      <c r="K43" s="36">
        <v>0.14</v>
      </c>
    </row>
    <row r="44" spans="1:11" s="10" customFormat="1" ht="15">
      <c r="A44" s="54" t="s">
        <v>25</v>
      </c>
      <c r="B44" s="50" t="s">
        <v>26</v>
      </c>
      <c r="C44" s="57">
        <f>F44*12</f>
        <v>0</v>
      </c>
      <c r="D44" s="52">
        <f>G44*I44</f>
        <v>1524.86</v>
      </c>
      <c r="E44" s="57">
        <f>H44*12</f>
        <v>0.48</v>
      </c>
      <c r="F44" s="55"/>
      <c r="G44" s="51">
        <f>H44*12</f>
        <v>0.48</v>
      </c>
      <c r="H44" s="51">
        <v>0.04</v>
      </c>
      <c r="I44" s="10">
        <v>3176.8</v>
      </c>
      <c r="J44" s="10">
        <v>1.07</v>
      </c>
      <c r="K44" s="36">
        <v>0.03</v>
      </c>
    </row>
    <row r="45" spans="1:11" s="10" customFormat="1" ht="15">
      <c r="A45" s="54" t="s">
        <v>27</v>
      </c>
      <c r="B45" s="86" t="s">
        <v>28</v>
      </c>
      <c r="C45" s="58">
        <f>F45*12</f>
        <v>0</v>
      </c>
      <c r="D45" s="52">
        <f>G45*I45</f>
        <v>1143.65</v>
      </c>
      <c r="E45" s="58">
        <f>H45*12</f>
        <v>0.36</v>
      </c>
      <c r="F45" s="87"/>
      <c r="G45" s="51">
        <f>12*H45</f>
        <v>0.36</v>
      </c>
      <c r="H45" s="51">
        <v>0.03</v>
      </c>
      <c r="I45" s="10">
        <v>3176.8</v>
      </c>
      <c r="J45" s="10">
        <v>1.07</v>
      </c>
      <c r="K45" s="36">
        <v>0.02</v>
      </c>
    </row>
    <row r="46" spans="1:11" s="56" customFormat="1" ht="30">
      <c r="A46" s="54" t="s">
        <v>24</v>
      </c>
      <c r="B46" s="50" t="s">
        <v>95</v>
      </c>
      <c r="C46" s="57">
        <f>F46*12</f>
        <v>0</v>
      </c>
      <c r="D46" s="52">
        <f>G46*I46</f>
        <v>1524.86</v>
      </c>
      <c r="E46" s="57">
        <f>H46*12</f>
        <v>0.48</v>
      </c>
      <c r="F46" s="55"/>
      <c r="G46" s="51">
        <f>12*H46</f>
        <v>0.48</v>
      </c>
      <c r="H46" s="51">
        <v>0.04</v>
      </c>
      <c r="I46" s="10">
        <v>3176.8</v>
      </c>
      <c r="J46" s="48">
        <v>1.07</v>
      </c>
      <c r="K46" s="49">
        <v>0.03</v>
      </c>
    </row>
    <row r="47" spans="1:11" s="15" customFormat="1" ht="15">
      <c r="A47" s="54" t="s">
        <v>38</v>
      </c>
      <c r="B47" s="50"/>
      <c r="C47" s="51"/>
      <c r="D47" s="51">
        <f>D49+D50+D52+D53+D54+D55+D56+D57+D58+D59+D51</f>
        <v>24551.12</v>
      </c>
      <c r="E47" s="51"/>
      <c r="F47" s="55"/>
      <c r="G47" s="51">
        <f>D47/I47</f>
        <v>7.73</v>
      </c>
      <c r="H47" s="51">
        <v>0.63</v>
      </c>
      <c r="I47" s="10">
        <v>3176.8</v>
      </c>
      <c r="J47" s="10">
        <v>1.07</v>
      </c>
      <c r="K47" s="36">
        <v>0.48</v>
      </c>
    </row>
    <row r="48" spans="1:11" s="14" customFormat="1" ht="15" hidden="1">
      <c r="A48" s="88" t="s">
        <v>70</v>
      </c>
      <c r="B48" s="89" t="s">
        <v>17</v>
      </c>
      <c r="C48" s="59"/>
      <c r="D48" s="60">
        <f>G48*I48</f>
        <v>0</v>
      </c>
      <c r="E48" s="59"/>
      <c r="F48" s="61"/>
      <c r="G48" s="59">
        <f>H48*12</f>
        <v>0</v>
      </c>
      <c r="H48" s="59"/>
      <c r="I48" s="10">
        <v>3176.8</v>
      </c>
      <c r="J48" s="10">
        <v>1.07</v>
      </c>
      <c r="K48" s="36">
        <v>0.01</v>
      </c>
    </row>
    <row r="49" spans="1:11" s="14" customFormat="1" ht="15">
      <c r="A49" s="88" t="s">
        <v>50</v>
      </c>
      <c r="B49" s="89" t="s">
        <v>17</v>
      </c>
      <c r="C49" s="59"/>
      <c r="D49" s="60">
        <v>196.5</v>
      </c>
      <c r="E49" s="59"/>
      <c r="F49" s="61"/>
      <c r="G49" s="59"/>
      <c r="H49" s="59"/>
      <c r="I49" s="10">
        <v>3176.8</v>
      </c>
      <c r="J49" s="10">
        <v>1.07</v>
      </c>
      <c r="K49" s="36">
        <v>0.01</v>
      </c>
    </row>
    <row r="50" spans="1:11" s="14" customFormat="1" ht="15">
      <c r="A50" s="88" t="s">
        <v>18</v>
      </c>
      <c r="B50" s="89" t="s">
        <v>22</v>
      </c>
      <c r="C50" s="59">
        <f>F50*12</f>
        <v>0</v>
      </c>
      <c r="D50" s="60">
        <v>415.82</v>
      </c>
      <c r="E50" s="59">
        <f>H50*12</f>
        <v>0</v>
      </c>
      <c r="F50" s="61"/>
      <c r="G50" s="59"/>
      <c r="H50" s="59"/>
      <c r="I50" s="10">
        <v>3176.8</v>
      </c>
      <c r="J50" s="10">
        <v>1.07</v>
      </c>
      <c r="K50" s="36">
        <v>0.01</v>
      </c>
    </row>
    <row r="51" spans="1:11" s="14" customFormat="1" ht="15">
      <c r="A51" s="90" t="s">
        <v>129</v>
      </c>
      <c r="B51" s="91" t="s">
        <v>17</v>
      </c>
      <c r="C51" s="62"/>
      <c r="D51" s="92">
        <v>740.94</v>
      </c>
      <c r="E51" s="59"/>
      <c r="F51" s="61"/>
      <c r="G51" s="59"/>
      <c r="H51" s="59"/>
      <c r="I51" s="10">
        <v>3176.8</v>
      </c>
      <c r="J51" s="10"/>
      <c r="K51" s="36"/>
    </row>
    <row r="52" spans="1:11" s="14" customFormat="1" ht="25.5">
      <c r="A52" s="93" t="s">
        <v>120</v>
      </c>
      <c r="B52" s="94" t="s">
        <v>12</v>
      </c>
      <c r="C52" s="46"/>
      <c r="D52" s="46">
        <v>9969.06</v>
      </c>
      <c r="E52" s="59">
        <f>H52*12</f>
        <v>0</v>
      </c>
      <c r="F52" s="61"/>
      <c r="G52" s="59"/>
      <c r="H52" s="59"/>
      <c r="I52" s="10">
        <v>3176.8</v>
      </c>
      <c r="J52" s="10">
        <v>1.07</v>
      </c>
      <c r="K52" s="36">
        <v>0.06</v>
      </c>
    </row>
    <row r="53" spans="1:11" s="14" customFormat="1" ht="15">
      <c r="A53" s="88" t="s">
        <v>68</v>
      </c>
      <c r="B53" s="89" t="s">
        <v>17</v>
      </c>
      <c r="C53" s="59">
        <f>F53*12</f>
        <v>0</v>
      </c>
      <c r="D53" s="60">
        <v>792.41</v>
      </c>
      <c r="E53" s="59">
        <f>H53*12</f>
        <v>0</v>
      </c>
      <c r="F53" s="61"/>
      <c r="G53" s="59"/>
      <c r="H53" s="59"/>
      <c r="I53" s="10">
        <v>3176.8</v>
      </c>
      <c r="J53" s="10">
        <v>1.07</v>
      </c>
      <c r="K53" s="36">
        <v>0.02</v>
      </c>
    </row>
    <row r="54" spans="1:11" s="14" customFormat="1" ht="15">
      <c r="A54" s="88" t="s">
        <v>19</v>
      </c>
      <c r="B54" s="89" t="s">
        <v>17</v>
      </c>
      <c r="C54" s="59">
        <f>F54*12</f>
        <v>0</v>
      </c>
      <c r="D54" s="60">
        <v>3532.78</v>
      </c>
      <c r="E54" s="59">
        <f>H54*12</f>
        <v>0</v>
      </c>
      <c r="F54" s="61"/>
      <c r="G54" s="59"/>
      <c r="H54" s="59"/>
      <c r="I54" s="10">
        <v>3176.8</v>
      </c>
      <c r="J54" s="10">
        <v>1.07</v>
      </c>
      <c r="K54" s="36">
        <v>0.09</v>
      </c>
    </row>
    <row r="55" spans="1:11" s="14" customFormat="1" ht="15">
      <c r="A55" s="88" t="s">
        <v>20</v>
      </c>
      <c r="B55" s="89" t="s">
        <v>17</v>
      </c>
      <c r="C55" s="59">
        <f>F55*12</f>
        <v>0</v>
      </c>
      <c r="D55" s="60">
        <v>831.63</v>
      </c>
      <c r="E55" s="59">
        <f>H55*12</f>
        <v>0</v>
      </c>
      <c r="F55" s="61"/>
      <c r="G55" s="59"/>
      <c r="H55" s="59"/>
      <c r="I55" s="10">
        <v>3176.8</v>
      </c>
      <c r="J55" s="10">
        <v>1.07</v>
      </c>
      <c r="K55" s="36">
        <v>0.02</v>
      </c>
    </row>
    <row r="56" spans="1:11" s="14" customFormat="1" ht="15">
      <c r="A56" s="88" t="s">
        <v>63</v>
      </c>
      <c r="B56" s="89" t="s">
        <v>17</v>
      </c>
      <c r="C56" s="59"/>
      <c r="D56" s="60">
        <v>396.19</v>
      </c>
      <c r="E56" s="59"/>
      <c r="F56" s="61"/>
      <c r="G56" s="59"/>
      <c r="H56" s="59"/>
      <c r="I56" s="10">
        <v>3176.8</v>
      </c>
      <c r="J56" s="10">
        <v>1.07</v>
      </c>
      <c r="K56" s="36">
        <v>0.01</v>
      </c>
    </row>
    <row r="57" spans="1:11" s="14" customFormat="1" ht="15">
      <c r="A57" s="88" t="s">
        <v>64</v>
      </c>
      <c r="B57" s="89" t="s">
        <v>22</v>
      </c>
      <c r="C57" s="59"/>
      <c r="D57" s="60">
        <v>1584.82</v>
      </c>
      <c r="E57" s="59"/>
      <c r="F57" s="61"/>
      <c r="G57" s="59"/>
      <c r="H57" s="59"/>
      <c r="I57" s="10">
        <v>3176.8</v>
      </c>
      <c r="J57" s="10">
        <v>1.07</v>
      </c>
      <c r="K57" s="36">
        <v>0.03</v>
      </c>
    </row>
    <row r="58" spans="1:11" s="14" customFormat="1" ht="25.5">
      <c r="A58" s="88" t="s">
        <v>21</v>
      </c>
      <c r="B58" s="89" t="s">
        <v>17</v>
      </c>
      <c r="C58" s="59">
        <f>F58*12</f>
        <v>0</v>
      </c>
      <c r="D58" s="60">
        <v>3300.92</v>
      </c>
      <c r="E58" s="59">
        <f>H58*12</f>
        <v>0</v>
      </c>
      <c r="F58" s="61"/>
      <c r="G58" s="59"/>
      <c r="H58" s="59"/>
      <c r="I58" s="10">
        <v>3176.8</v>
      </c>
      <c r="J58" s="10">
        <v>1.07</v>
      </c>
      <c r="K58" s="36">
        <v>0.07</v>
      </c>
    </row>
    <row r="59" spans="1:11" s="14" customFormat="1" ht="15">
      <c r="A59" s="88" t="s">
        <v>109</v>
      </c>
      <c r="B59" s="89" t="s">
        <v>17</v>
      </c>
      <c r="C59" s="59"/>
      <c r="D59" s="60">
        <v>2790.05</v>
      </c>
      <c r="E59" s="59"/>
      <c r="F59" s="61"/>
      <c r="G59" s="59"/>
      <c r="H59" s="59"/>
      <c r="I59" s="10">
        <v>3176.8</v>
      </c>
      <c r="J59" s="10">
        <v>1.07</v>
      </c>
      <c r="K59" s="36">
        <v>0.01</v>
      </c>
    </row>
    <row r="60" spans="1:11" s="14" customFormat="1" ht="15" hidden="1">
      <c r="A60" s="88" t="s">
        <v>71</v>
      </c>
      <c r="B60" s="89" t="s">
        <v>17</v>
      </c>
      <c r="C60" s="62"/>
      <c r="D60" s="60">
        <f>G60*I60</f>
        <v>0</v>
      </c>
      <c r="E60" s="62"/>
      <c r="F60" s="61"/>
      <c r="G60" s="59"/>
      <c r="H60" s="59"/>
      <c r="I60" s="10">
        <v>3176.8</v>
      </c>
      <c r="J60" s="10">
        <v>1.07</v>
      </c>
      <c r="K60" s="36">
        <v>0.02</v>
      </c>
    </row>
    <row r="61" spans="1:11" s="14" customFormat="1" ht="15" hidden="1">
      <c r="A61" s="88" t="s">
        <v>39</v>
      </c>
      <c r="B61" s="89" t="s">
        <v>17</v>
      </c>
      <c r="C61" s="59"/>
      <c r="D61" s="60">
        <f>G61*I61</f>
        <v>0</v>
      </c>
      <c r="E61" s="59"/>
      <c r="F61" s="61"/>
      <c r="G61" s="59"/>
      <c r="H61" s="59"/>
      <c r="I61" s="10">
        <v>3176.8</v>
      </c>
      <c r="J61" s="10">
        <v>1.07</v>
      </c>
      <c r="K61" s="36">
        <v>0.01</v>
      </c>
    </row>
    <row r="62" spans="1:11" s="15" customFormat="1" ht="30">
      <c r="A62" s="54" t="s">
        <v>46</v>
      </c>
      <c r="B62" s="50"/>
      <c r="C62" s="51"/>
      <c r="D62" s="51">
        <v>0</v>
      </c>
      <c r="E62" s="51"/>
      <c r="F62" s="55"/>
      <c r="G62" s="51">
        <f>D62/I62</f>
        <v>0</v>
      </c>
      <c r="H62" s="51">
        <f>G62/12</f>
        <v>0</v>
      </c>
      <c r="I62" s="10">
        <v>3176.8</v>
      </c>
      <c r="J62" s="10">
        <v>1.07</v>
      </c>
      <c r="K62" s="36">
        <v>0.16</v>
      </c>
    </row>
    <row r="63" spans="1:11" s="14" customFormat="1" ht="15" hidden="1">
      <c r="A63" s="88" t="s">
        <v>40</v>
      </c>
      <c r="B63" s="89" t="s">
        <v>69</v>
      </c>
      <c r="C63" s="59"/>
      <c r="D63" s="60">
        <f aca="true" t="shared" si="3" ref="D63:D73">G63*I63</f>
        <v>0</v>
      </c>
      <c r="E63" s="59"/>
      <c r="F63" s="61"/>
      <c r="G63" s="59">
        <f aca="true" t="shared" si="4" ref="G63:G73">H63*12</f>
        <v>0</v>
      </c>
      <c r="H63" s="59">
        <v>0</v>
      </c>
      <c r="I63" s="10">
        <v>3176.8</v>
      </c>
      <c r="J63" s="10">
        <v>1.07</v>
      </c>
      <c r="K63" s="36">
        <v>0</v>
      </c>
    </row>
    <row r="64" spans="1:11" s="14" customFormat="1" ht="25.5" hidden="1">
      <c r="A64" s="88" t="s">
        <v>41</v>
      </c>
      <c r="B64" s="89" t="s">
        <v>51</v>
      </c>
      <c r="C64" s="59"/>
      <c r="D64" s="60">
        <f t="shared" si="3"/>
        <v>0</v>
      </c>
      <c r="E64" s="59"/>
      <c r="F64" s="61"/>
      <c r="G64" s="59">
        <f t="shared" si="4"/>
        <v>0</v>
      </c>
      <c r="H64" s="59">
        <v>0</v>
      </c>
      <c r="I64" s="10">
        <v>3176.8</v>
      </c>
      <c r="J64" s="10">
        <v>1.07</v>
      </c>
      <c r="K64" s="36">
        <v>0</v>
      </c>
    </row>
    <row r="65" spans="1:11" s="14" customFormat="1" ht="15" hidden="1">
      <c r="A65" s="88" t="s">
        <v>76</v>
      </c>
      <c r="B65" s="89" t="s">
        <v>75</v>
      </c>
      <c r="C65" s="59"/>
      <c r="D65" s="60">
        <f t="shared" si="3"/>
        <v>0</v>
      </c>
      <c r="E65" s="59"/>
      <c r="F65" s="61"/>
      <c r="G65" s="59">
        <f t="shared" si="4"/>
        <v>0</v>
      </c>
      <c r="H65" s="59">
        <v>0</v>
      </c>
      <c r="I65" s="10">
        <v>3176.8</v>
      </c>
      <c r="J65" s="10">
        <v>1.07</v>
      </c>
      <c r="K65" s="36">
        <v>0</v>
      </c>
    </row>
    <row r="66" spans="1:11" s="14" customFormat="1" ht="25.5" hidden="1">
      <c r="A66" s="88" t="s">
        <v>72</v>
      </c>
      <c r="B66" s="89" t="s">
        <v>73</v>
      </c>
      <c r="C66" s="59"/>
      <c r="D66" s="60">
        <f t="shared" si="3"/>
        <v>0</v>
      </c>
      <c r="E66" s="59"/>
      <c r="F66" s="61"/>
      <c r="G66" s="59">
        <f t="shared" si="4"/>
        <v>0</v>
      </c>
      <c r="H66" s="59">
        <v>0</v>
      </c>
      <c r="I66" s="10">
        <v>3176.8</v>
      </c>
      <c r="J66" s="10">
        <v>1.07</v>
      </c>
      <c r="K66" s="36">
        <v>0</v>
      </c>
    </row>
    <row r="67" spans="1:11" s="14" customFormat="1" ht="15" hidden="1">
      <c r="A67" s="88" t="s">
        <v>42</v>
      </c>
      <c r="B67" s="89" t="s">
        <v>74</v>
      </c>
      <c r="C67" s="59"/>
      <c r="D67" s="60">
        <f t="shared" si="3"/>
        <v>0</v>
      </c>
      <c r="E67" s="59"/>
      <c r="F67" s="61"/>
      <c r="G67" s="59">
        <f t="shared" si="4"/>
        <v>0</v>
      </c>
      <c r="H67" s="59">
        <v>0</v>
      </c>
      <c r="I67" s="10">
        <v>3176.8</v>
      </c>
      <c r="J67" s="10">
        <v>1.07</v>
      </c>
      <c r="K67" s="36">
        <v>0</v>
      </c>
    </row>
    <row r="68" spans="1:11" s="14" customFormat="1" ht="15" hidden="1">
      <c r="A68" s="88" t="s">
        <v>54</v>
      </c>
      <c r="B68" s="89" t="s">
        <v>75</v>
      </c>
      <c r="C68" s="59"/>
      <c r="D68" s="60">
        <f t="shared" si="3"/>
        <v>0</v>
      </c>
      <c r="E68" s="59"/>
      <c r="F68" s="61"/>
      <c r="G68" s="59">
        <f t="shared" si="4"/>
        <v>0</v>
      </c>
      <c r="H68" s="59">
        <v>0</v>
      </c>
      <c r="I68" s="10">
        <v>3176.8</v>
      </c>
      <c r="J68" s="10">
        <v>1.07</v>
      </c>
      <c r="K68" s="36">
        <v>0</v>
      </c>
    </row>
    <row r="69" spans="1:11" s="14" customFormat="1" ht="15" hidden="1">
      <c r="A69" s="88" t="s">
        <v>55</v>
      </c>
      <c r="B69" s="89" t="s">
        <v>17</v>
      </c>
      <c r="C69" s="59"/>
      <c r="D69" s="60">
        <f t="shared" si="3"/>
        <v>0</v>
      </c>
      <c r="E69" s="59"/>
      <c r="F69" s="61"/>
      <c r="G69" s="59">
        <f t="shared" si="4"/>
        <v>0</v>
      </c>
      <c r="H69" s="59">
        <v>0</v>
      </c>
      <c r="I69" s="10">
        <v>3176.8</v>
      </c>
      <c r="J69" s="10">
        <v>1.07</v>
      </c>
      <c r="K69" s="36">
        <v>0</v>
      </c>
    </row>
    <row r="70" spans="1:11" s="14" customFormat="1" ht="25.5" hidden="1">
      <c r="A70" s="88" t="s">
        <v>52</v>
      </c>
      <c r="B70" s="89" t="s">
        <v>17</v>
      </c>
      <c r="C70" s="59"/>
      <c r="D70" s="60">
        <f t="shared" si="3"/>
        <v>0</v>
      </c>
      <c r="E70" s="59"/>
      <c r="F70" s="61"/>
      <c r="G70" s="59">
        <f t="shared" si="4"/>
        <v>0</v>
      </c>
      <c r="H70" s="59">
        <v>0</v>
      </c>
      <c r="I70" s="10">
        <v>3176.8</v>
      </c>
      <c r="J70" s="10">
        <v>1.07</v>
      </c>
      <c r="K70" s="36">
        <v>0</v>
      </c>
    </row>
    <row r="71" spans="1:11" s="14" customFormat="1" ht="15" hidden="1">
      <c r="A71" s="88" t="s">
        <v>66</v>
      </c>
      <c r="B71" s="89" t="s">
        <v>9</v>
      </c>
      <c r="C71" s="59"/>
      <c r="D71" s="60">
        <f t="shared" si="3"/>
        <v>0</v>
      </c>
      <c r="E71" s="59"/>
      <c r="F71" s="61"/>
      <c r="G71" s="59">
        <f t="shared" si="4"/>
        <v>0</v>
      </c>
      <c r="H71" s="59">
        <v>0</v>
      </c>
      <c r="I71" s="10">
        <v>3176.8</v>
      </c>
      <c r="J71" s="10">
        <v>1.07</v>
      </c>
      <c r="K71" s="36">
        <v>0</v>
      </c>
    </row>
    <row r="72" spans="1:11" s="14" customFormat="1" ht="15" hidden="1">
      <c r="A72" s="88" t="s">
        <v>65</v>
      </c>
      <c r="B72" s="89" t="s">
        <v>9</v>
      </c>
      <c r="C72" s="62"/>
      <c r="D72" s="60">
        <f t="shared" si="3"/>
        <v>0</v>
      </c>
      <c r="E72" s="59"/>
      <c r="F72" s="61"/>
      <c r="G72" s="59">
        <f t="shared" si="4"/>
        <v>0</v>
      </c>
      <c r="H72" s="59">
        <v>0</v>
      </c>
      <c r="I72" s="10">
        <v>3176.8</v>
      </c>
      <c r="J72" s="10">
        <v>1.07</v>
      </c>
      <c r="K72" s="36">
        <v>0</v>
      </c>
    </row>
    <row r="73" spans="1:11" s="45" customFormat="1" ht="21" customHeight="1" hidden="1">
      <c r="A73" s="95" t="s">
        <v>82</v>
      </c>
      <c r="B73" s="96" t="s">
        <v>17</v>
      </c>
      <c r="C73" s="63"/>
      <c r="D73" s="64">
        <f t="shared" si="3"/>
        <v>0</v>
      </c>
      <c r="E73" s="63"/>
      <c r="F73" s="65"/>
      <c r="G73" s="63">
        <f t="shared" si="4"/>
        <v>0</v>
      </c>
      <c r="H73" s="63"/>
      <c r="I73" s="10">
        <v>3176.8</v>
      </c>
      <c r="J73" s="43">
        <v>1.07</v>
      </c>
      <c r="K73" s="44">
        <v>0.11</v>
      </c>
    </row>
    <row r="74" spans="1:11" s="14" customFormat="1" ht="30">
      <c r="A74" s="54" t="s">
        <v>47</v>
      </c>
      <c r="B74" s="89"/>
      <c r="C74" s="59"/>
      <c r="D74" s="51">
        <v>0</v>
      </c>
      <c r="E74" s="59"/>
      <c r="F74" s="61"/>
      <c r="G74" s="51">
        <f>D74/I74</f>
        <v>0</v>
      </c>
      <c r="H74" s="51">
        <f>G74/12</f>
        <v>0</v>
      </c>
      <c r="I74" s="10">
        <v>3176.8</v>
      </c>
      <c r="J74" s="10">
        <v>1.07</v>
      </c>
      <c r="K74" s="36">
        <v>0.07</v>
      </c>
    </row>
    <row r="75" spans="1:11" s="14" customFormat="1" ht="15" hidden="1">
      <c r="A75" s="88" t="s">
        <v>67</v>
      </c>
      <c r="B75" s="89" t="s">
        <v>9</v>
      </c>
      <c r="C75" s="59"/>
      <c r="D75" s="60">
        <f>G75*I75</f>
        <v>0</v>
      </c>
      <c r="E75" s="59"/>
      <c r="F75" s="61"/>
      <c r="G75" s="59">
        <f>H75*12</f>
        <v>0</v>
      </c>
      <c r="H75" s="59">
        <v>0</v>
      </c>
      <c r="I75" s="10">
        <v>3176.8</v>
      </c>
      <c r="J75" s="10">
        <v>1.07</v>
      </c>
      <c r="K75" s="36">
        <v>0</v>
      </c>
    </row>
    <row r="76" spans="1:11" s="14" customFormat="1" ht="15">
      <c r="A76" s="54" t="s">
        <v>48</v>
      </c>
      <c r="B76" s="89"/>
      <c r="C76" s="59"/>
      <c r="D76" s="51">
        <f>D77+D78+D79+D84</f>
        <v>9498.14</v>
      </c>
      <c r="E76" s="59"/>
      <c r="F76" s="61"/>
      <c r="G76" s="51">
        <f>D76/I76</f>
        <v>2.99</v>
      </c>
      <c r="H76" s="51">
        <f>G76/12</f>
        <v>0.25</v>
      </c>
      <c r="I76" s="10">
        <v>3176.8</v>
      </c>
      <c r="J76" s="10">
        <v>1.07</v>
      </c>
      <c r="K76" s="36">
        <v>0.21</v>
      </c>
    </row>
    <row r="77" spans="1:11" s="14" customFormat="1" ht="15">
      <c r="A77" s="88" t="s">
        <v>43</v>
      </c>
      <c r="B77" s="89" t="s">
        <v>9</v>
      </c>
      <c r="C77" s="59"/>
      <c r="D77" s="60">
        <v>1104.48</v>
      </c>
      <c r="E77" s="59"/>
      <c r="F77" s="61"/>
      <c r="G77" s="59"/>
      <c r="H77" s="59"/>
      <c r="I77" s="10">
        <v>3176.8</v>
      </c>
      <c r="J77" s="10">
        <v>1.07</v>
      </c>
      <c r="K77" s="36">
        <v>0.02</v>
      </c>
    </row>
    <row r="78" spans="1:11" s="14" customFormat="1" ht="15">
      <c r="A78" s="88" t="s">
        <v>87</v>
      </c>
      <c r="B78" s="89" t="s">
        <v>17</v>
      </c>
      <c r="C78" s="59"/>
      <c r="D78" s="60">
        <v>4785.71</v>
      </c>
      <c r="E78" s="59"/>
      <c r="F78" s="61"/>
      <c r="G78" s="59"/>
      <c r="H78" s="59"/>
      <c r="I78" s="10">
        <v>3176.8</v>
      </c>
      <c r="J78" s="10">
        <v>1.07</v>
      </c>
      <c r="K78" s="36">
        <v>0.11</v>
      </c>
    </row>
    <row r="79" spans="1:11" s="14" customFormat="1" ht="15">
      <c r="A79" s="88" t="s">
        <v>44</v>
      </c>
      <c r="B79" s="89" t="s">
        <v>17</v>
      </c>
      <c r="C79" s="59"/>
      <c r="D79" s="60">
        <v>828.31</v>
      </c>
      <c r="E79" s="59"/>
      <c r="F79" s="61"/>
      <c r="G79" s="59"/>
      <c r="H79" s="59"/>
      <c r="I79" s="10">
        <v>3176.8</v>
      </c>
      <c r="J79" s="10">
        <v>1.07</v>
      </c>
      <c r="K79" s="36">
        <v>0.02</v>
      </c>
    </row>
    <row r="80" spans="1:11" s="14" customFormat="1" ht="27.75" customHeight="1" hidden="1">
      <c r="A80" s="88" t="s">
        <v>53</v>
      </c>
      <c r="B80" s="89" t="s">
        <v>12</v>
      </c>
      <c r="C80" s="59"/>
      <c r="D80" s="60">
        <f>G80*I80</f>
        <v>0</v>
      </c>
      <c r="E80" s="59"/>
      <c r="F80" s="61"/>
      <c r="G80" s="59"/>
      <c r="H80" s="59"/>
      <c r="I80" s="10">
        <v>3176.8</v>
      </c>
      <c r="J80" s="10">
        <v>1.07</v>
      </c>
      <c r="K80" s="36">
        <v>0</v>
      </c>
    </row>
    <row r="81" spans="1:11" s="14" customFormat="1" ht="25.5" hidden="1">
      <c r="A81" s="88" t="s">
        <v>83</v>
      </c>
      <c r="B81" s="89" t="s">
        <v>12</v>
      </c>
      <c r="C81" s="59"/>
      <c r="D81" s="60">
        <f>G81*I81</f>
        <v>0</v>
      </c>
      <c r="E81" s="59"/>
      <c r="F81" s="61"/>
      <c r="G81" s="59"/>
      <c r="H81" s="59"/>
      <c r="I81" s="10">
        <v>3176.8</v>
      </c>
      <c r="J81" s="10">
        <v>1.07</v>
      </c>
      <c r="K81" s="36">
        <v>0</v>
      </c>
    </row>
    <row r="82" spans="1:11" s="14" customFormat="1" ht="25.5" hidden="1">
      <c r="A82" s="88" t="s">
        <v>77</v>
      </c>
      <c r="B82" s="89" t="s">
        <v>12</v>
      </c>
      <c r="C82" s="59"/>
      <c r="D82" s="60">
        <f>G82*I82</f>
        <v>0</v>
      </c>
      <c r="E82" s="59"/>
      <c r="F82" s="61"/>
      <c r="G82" s="59"/>
      <c r="H82" s="59"/>
      <c r="I82" s="10">
        <v>3176.8</v>
      </c>
      <c r="J82" s="10">
        <v>1.07</v>
      </c>
      <c r="K82" s="36">
        <v>0</v>
      </c>
    </row>
    <row r="83" spans="1:11" s="14" customFormat="1" ht="25.5" hidden="1">
      <c r="A83" s="88" t="s">
        <v>84</v>
      </c>
      <c r="B83" s="89" t="s">
        <v>12</v>
      </c>
      <c r="C83" s="59"/>
      <c r="D83" s="60">
        <f>G83*I83</f>
        <v>0</v>
      </c>
      <c r="E83" s="59"/>
      <c r="F83" s="61"/>
      <c r="G83" s="59"/>
      <c r="H83" s="59"/>
      <c r="I83" s="10">
        <v>3176.8</v>
      </c>
      <c r="J83" s="10">
        <v>1.07</v>
      </c>
      <c r="K83" s="36">
        <v>0</v>
      </c>
    </row>
    <row r="84" spans="1:11" s="14" customFormat="1" ht="25.5">
      <c r="A84" s="88" t="s">
        <v>81</v>
      </c>
      <c r="B84" s="89" t="s">
        <v>12</v>
      </c>
      <c r="C84" s="59"/>
      <c r="D84" s="60">
        <v>2779.64</v>
      </c>
      <c r="E84" s="59"/>
      <c r="F84" s="61"/>
      <c r="G84" s="59"/>
      <c r="H84" s="59"/>
      <c r="I84" s="10">
        <v>3176.8</v>
      </c>
      <c r="J84" s="10">
        <v>1.07</v>
      </c>
      <c r="K84" s="36">
        <v>0.06</v>
      </c>
    </row>
    <row r="85" spans="1:11" s="14" customFormat="1" ht="15">
      <c r="A85" s="54" t="s">
        <v>49</v>
      </c>
      <c r="B85" s="89"/>
      <c r="C85" s="59"/>
      <c r="D85" s="51">
        <f>D86</f>
        <v>993.79</v>
      </c>
      <c r="E85" s="59"/>
      <c r="F85" s="61"/>
      <c r="G85" s="51">
        <f>D85/I85</f>
        <v>0.31</v>
      </c>
      <c r="H85" s="51">
        <f>G85/12</f>
        <v>0.03</v>
      </c>
      <c r="I85" s="10">
        <v>3176.8</v>
      </c>
      <c r="J85" s="10">
        <v>1.07</v>
      </c>
      <c r="K85" s="36">
        <v>0.1</v>
      </c>
    </row>
    <row r="86" spans="1:11" s="14" customFormat="1" ht="15">
      <c r="A86" s="88" t="s">
        <v>45</v>
      </c>
      <c r="B86" s="89" t="s">
        <v>17</v>
      </c>
      <c r="C86" s="59"/>
      <c r="D86" s="60">
        <v>993.79</v>
      </c>
      <c r="E86" s="59"/>
      <c r="F86" s="61"/>
      <c r="G86" s="59"/>
      <c r="H86" s="59"/>
      <c r="I86" s="10">
        <v>3176.8</v>
      </c>
      <c r="J86" s="10">
        <v>1.07</v>
      </c>
      <c r="K86" s="36">
        <v>0.02</v>
      </c>
    </row>
    <row r="87" spans="1:11" s="10" customFormat="1" ht="15">
      <c r="A87" s="54" t="s">
        <v>62</v>
      </c>
      <c r="B87" s="50"/>
      <c r="C87" s="51"/>
      <c r="D87" s="51">
        <f>D88+D89</f>
        <v>13395.4</v>
      </c>
      <c r="E87" s="51"/>
      <c r="F87" s="55"/>
      <c r="G87" s="51">
        <f>D87/I87</f>
        <v>4.22</v>
      </c>
      <c r="H87" s="51">
        <v>0.35</v>
      </c>
      <c r="I87" s="10">
        <v>3176.8</v>
      </c>
      <c r="J87" s="10">
        <v>1.07</v>
      </c>
      <c r="K87" s="36">
        <v>0.03</v>
      </c>
    </row>
    <row r="88" spans="1:11" s="14" customFormat="1" ht="15">
      <c r="A88" s="88" t="s">
        <v>125</v>
      </c>
      <c r="B88" s="97" t="s">
        <v>126</v>
      </c>
      <c r="C88" s="59"/>
      <c r="D88" s="60">
        <f>17580/3</f>
        <v>5860</v>
      </c>
      <c r="E88" s="59"/>
      <c r="F88" s="61"/>
      <c r="G88" s="59"/>
      <c r="H88" s="59"/>
      <c r="I88" s="10">
        <v>3176.8</v>
      </c>
      <c r="J88" s="10">
        <v>1.07</v>
      </c>
      <c r="K88" s="36">
        <v>0.03</v>
      </c>
    </row>
    <row r="89" spans="1:11" s="14" customFormat="1" ht="15">
      <c r="A89" s="88" t="s">
        <v>78</v>
      </c>
      <c r="B89" s="97" t="s">
        <v>22</v>
      </c>
      <c r="C89" s="59">
        <f>F89*12</f>
        <v>0</v>
      </c>
      <c r="D89" s="60">
        <v>7535.4</v>
      </c>
      <c r="E89" s="59">
        <f>H89*12</f>
        <v>0</v>
      </c>
      <c r="F89" s="61"/>
      <c r="G89" s="59"/>
      <c r="H89" s="59"/>
      <c r="I89" s="10">
        <v>3176.8</v>
      </c>
      <c r="J89" s="10">
        <v>1.07</v>
      </c>
      <c r="K89" s="36">
        <v>0.03</v>
      </c>
    </row>
    <row r="90" spans="1:11" s="10" customFormat="1" ht="15">
      <c r="A90" s="54" t="s">
        <v>61</v>
      </c>
      <c r="B90" s="50"/>
      <c r="C90" s="51"/>
      <c r="D90" s="51">
        <f>D91+D92+D93</f>
        <v>20813.97</v>
      </c>
      <c r="E90" s="51"/>
      <c r="F90" s="55"/>
      <c r="G90" s="51">
        <f>D90/I90</f>
        <v>6.55</v>
      </c>
      <c r="H90" s="51">
        <f>G90/12</f>
        <v>0.55</v>
      </c>
      <c r="I90" s="10">
        <v>3176.8</v>
      </c>
      <c r="J90" s="10">
        <v>1.07</v>
      </c>
      <c r="K90" s="36">
        <v>0.03</v>
      </c>
    </row>
    <row r="91" spans="1:11" s="14" customFormat="1" ht="15">
      <c r="A91" s="88" t="s">
        <v>79</v>
      </c>
      <c r="B91" s="89" t="s">
        <v>69</v>
      </c>
      <c r="C91" s="59"/>
      <c r="D91" s="60">
        <v>15702.99</v>
      </c>
      <c r="E91" s="59"/>
      <c r="F91" s="61"/>
      <c r="G91" s="59"/>
      <c r="H91" s="59"/>
      <c r="I91" s="10">
        <v>3176.8</v>
      </c>
      <c r="J91" s="10">
        <v>1.07</v>
      </c>
      <c r="K91" s="36">
        <v>0.03</v>
      </c>
    </row>
    <row r="92" spans="1:11" s="14" customFormat="1" ht="15.75" thickBot="1">
      <c r="A92" s="88" t="s">
        <v>94</v>
      </c>
      <c r="B92" s="89" t="s">
        <v>69</v>
      </c>
      <c r="C92" s="59"/>
      <c r="D92" s="60">
        <v>5110.98</v>
      </c>
      <c r="E92" s="59"/>
      <c r="F92" s="61"/>
      <c r="G92" s="59"/>
      <c r="H92" s="59"/>
      <c r="I92" s="10">
        <v>3176.8</v>
      </c>
      <c r="J92" s="10">
        <v>1.07</v>
      </c>
      <c r="K92" s="36">
        <v>0.03</v>
      </c>
    </row>
    <row r="93" spans="1:11" s="14" customFormat="1" ht="25.5" customHeight="1" hidden="1" thickBot="1">
      <c r="A93" s="98" t="s">
        <v>80</v>
      </c>
      <c r="B93" s="99" t="s">
        <v>17</v>
      </c>
      <c r="C93" s="66"/>
      <c r="D93" s="67">
        <f>G93*I93</f>
        <v>0</v>
      </c>
      <c r="E93" s="66"/>
      <c r="F93" s="68"/>
      <c r="G93" s="66">
        <f>H93*12</f>
        <v>0</v>
      </c>
      <c r="H93" s="66">
        <v>0</v>
      </c>
      <c r="I93" s="10">
        <v>3176.8</v>
      </c>
      <c r="J93" s="10">
        <v>1.07</v>
      </c>
      <c r="K93" s="36">
        <v>0.03</v>
      </c>
    </row>
    <row r="94" spans="1:11" s="10" customFormat="1" ht="30.75" thickBot="1">
      <c r="A94" s="100" t="s">
        <v>35</v>
      </c>
      <c r="B94" s="101" t="s">
        <v>12</v>
      </c>
      <c r="C94" s="69">
        <f>F94*12</f>
        <v>0</v>
      </c>
      <c r="D94" s="78">
        <f>G94*I94</f>
        <v>12961.34</v>
      </c>
      <c r="E94" s="78">
        <f>H94*12</f>
        <v>4.08</v>
      </c>
      <c r="F94" s="79"/>
      <c r="G94" s="78">
        <f>H94*12</f>
        <v>4.08</v>
      </c>
      <c r="H94" s="58">
        <v>0.34</v>
      </c>
      <c r="I94" s="10">
        <v>3176.8</v>
      </c>
      <c r="J94" s="10">
        <v>1.07</v>
      </c>
      <c r="K94" s="36">
        <v>0.3</v>
      </c>
    </row>
    <row r="95" spans="1:11" s="10" customFormat="1" ht="19.5" thickBot="1">
      <c r="A95" s="100" t="s">
        <v>116</v>
      </c>
      <c r="B95" s="71" t="s">
        <v>11</v>
      </c>
      <c r="C95" s="69"/>
      <c r="D95" s="57">
        <f>G95*I95</f>
        <v>65557.19</v>
      </c>
      <c r="E95" s="57"/>
      <c r="F95" s="57"/>
      <c r="G95" s="57">
        <f>12*H95</f>
        <v>21.96</v>
      </c>
      <c r="H95" s="57">
        <v>1.83</v>
      </c>
      <c r="I95" s="10">
        <f>3176.8-191.5</f>
        <v>2985.3</v>
      </c>
      <c r="K95" s="36"/>
    </row>
    <row r="96" spans="1:11" s="10" customFormat="1" ht="19.5" thickBot="1">
      <c r="A96" s="102" t="s">
        <v>34</v>
      </c>
      <c r="B96" s="101"/>
      <c r="C96" s="69">
        <f>F96*12</f>
        <v>0</v>
      </c>
      <c r="D96" s="80">
        <f>D94+D90+D87+D85+D76+D74+D62+D47+D46+D45+D44+D43+D41+D37+D36+D35+D34+D33+D24+D15+D95+D42</f>
        <v>488855.45</v>
      </c>
      <c r="E96" s="80">
        <f>E94+E90+E87+E85+E76+E74+E62+E47+E46+E45+E44+E43+E41+E37+E36+E35+E34+E33+E24+E15+E95+E42</f>
        <v>96.6</v>
      </c>
      <c r="F96" s="80">
        <f>F94+F90+F87+F85+F76+F74+F62+F47+F46+F45+F44+F43+F41+F37+F36+F35+F34+F33+F24+F15+F95+F42</f>
        <v>0</v>
      </c>
      <c r="G96" s="80">
        <f>G94+G90+G87+G85+G76+G74+G62+G47+G46+G45+G44+G43+G41+G37+G36+G35+G34+G33+G24+G15+G95+G42</f>
        <v>155.19</v>
      </c>
      <c r="H96" s="80">
        <f>H94+H90+H87+H85+H76+H74+H62+H47+H46+H45+H44+H43+H41+H37+H36+H35+H34+H33+H24+H15+H95+H42</f>
        <v>12.94</v>
      </c>
      <c r="I96" s="10">
        <v>3176.8</v>
      </c>
      <c r="K96" s="36"/>
    </row>
    <row r="97" spans="1:11" s="17" customFormat="1" ht="20.25" hidden="1" thickBot="1">
      <c r="A97" s="100" t="s">
        <v>29</v>
      </c>
      <c r="B97" s="71" t="s">
        <v>11</v>
      </c>
      <c r="C97" s="71" t="s">
        <v>30</v>
      </c>
      <c r="D97" s="72"/>
      <c r="E97" s="71" t="s">
        <v>30</v>
      </c>
      <c r="F97" s="73"/>
      <c r="G97" s="71" t="s">
        <v>30</v>
      </c>
      <c r="H97" s="73"/>
      <c r="I97" s="10">
        <v>3176.8</v>
      </c>
      <c r="K97" s="38"/>
    </row>
    <row r="98" spans="1:11" s="19" customFormat="1" ht="15">
      <c r="A98" s="103"/>
      <c r="B98" s="74"/>
      <c r="C98" s="74"/>
      <c r="D98" s="74"/>
      <c r="E98" s="74"/>
      <c r="F98" s="74"/>
      <c r="G98" s="74"/>
      <c r="H98" s="74"/>
      <c r="I98" s="10"/>
      <c r="K98" s="39"/>
    </row>
    <row r="99" spans="1:11" s="16" customFormat="1" ht="18.75" hidden="1">
      <c r="A99" s="104" t="s">
        <v>31</v>
      </c>
      <c r="B99" s="105" t="s">
        <v>93</v>
      </c>
      <c r="C99" s="75"/>
      <c r="D99" s="75"/>
      <c r="E99" s="75"/>
      <c r="F99" s="75"/>
      <c r="G99" s="75"/>
      <c r="H99" s="75" t="e">
        <f>H96-#REF!</f>
        <v>#REF!</v>
      </c>
      <c r="I99" s="10">
        <v>3176.8</v>
      </c>
      <c r="K99" s="40"/>
    </row>
    <row r="100" spans="1:11" s="16" customFormat="1" ht="19.5" thickBot="1">
      <c r="A100" s="104"/>
      <c r="B100" s="105"/>
      <c r="C100" s="75"/>
      <c r="D100" s="75"/>
      <c r="E100" s="75"/>
      <c r="F100" s="75"/>
      <c r="G100" s="75"/>
      <c r="H100" s="75"/>
      <c r="I100" s="10"/>
      <c r="K100" s="40"/>
    </row>
    <row r="101" spans="1:11" s="10" customFormat="1" ht="19.5" thickBot="1">
      <c r="A101" s="100" t="s">
        <v>106</v>
      </c>
      <c r="B101" s="101"/>
      <c r="C101" s="69">
        <f>F101*12</f>
        <v>0</v>
      </c>
      <c r="D101" s="69">
        <f>D102+D103+D104+D105+D106+D107+D108+D110+D109</f>
        <v>112800.98</v>
      </c>
      <c r="E101" s="69">
        <f>E102+E103+E104+E105+E106+E107+E108+E110+E109</f>
        <v>0</v>
      </c>
      <c r="F101" s="69">
        <f>F102+F103+F104+F105+F106+F107+F108+F110+F109</f>
        <v>0</v>
      </c>
      <c r="G101" s="69">
        <f>G102+G103+G104+G105+G106+G107+G108+G110+G109</f>
        <v>35.5</v>
      </c>
      <c r="H101" s="69">
        <f>H102+H103+H104+H105+H106+H107+H108+H110+H109</f>
        <v>2.96</v>
      </c>
      <c r="I101" s="10">
        <v>3176.8</v>
      </c>
      <c r="K101" s="36"/>
    </row>
    <row r="102" spans="1:11" s="10" customFormat="1" ht="15">
      <c r="A102" s="106" t="s">
        <v>110</v>
      </c>
      <c r="B102" s="107"/>
      <c r="C102" s="70"/>
      <c r="D102" s="70">
        <v>12966.06</v>
      </c>
      <c r="E102" s="70"/>
      <c r="F102" s="70"/>
      <c r="G102" s="47">
        <f aca="true" t="shared" si="5" ref="G102:G110">D102/I102</f>
        <v>4.08</v>
      </c>
      <c r="H102" s="76">
        <f aca="true" t="shared" si="6" ref="H102:H109">G102/12</f>
        <v>0.34</v>
      </c>
      <c r="I102" s="10">
        <v>3176.8</v>
      </c>
      <c r="K102" s="36"/>
    </row>
    <row r="103" spans="1:11" s="10" customFormat="1" ht="15">
      <c r="A103" s="93" t="s">
        <v>111</v>
      </c>
      <c r="B103" s="94"/>
      <c r="C103" s="46"/>
      <c r="D103" s="46">
        <v>710.58</v>
      </c>
      <c r="E103" s="46"/>
      <c r="F103" s="46"/>
      <c r="G103" s="47">
        <f t="shared" si="5"/>
        <v>0.22</v>
      </c>
      <c r="H103" s="76">
        <f t="shared" si="6"/>
        <v>0.02</v>
      </c>
      <c r="I103" s="10">
        <v>3176.8</v>
      </c>
      <c r="K103" s="36"/>
    </row>
    <row r="104" spans="1:11" s="10" customFormat="1" ht="15">
      <c r="A104" s="93" t="s">
        <v>112</v>
      </c>
      <c r="B104" s="94"/>
      <c r="C104" s="46"/>
      <c r="D104" s="46">
        <v>2824.34</v>
      </c>
      <c r="E104" s="46"/>
      <c r="F104" s="46"/>
      <c r="G104" s="47">
        <f t="shared" si="5"/>
        <v>0.89</v>
      </c>
      <c r="H104" s="76">
        <f t="shared" si="6"/>
        <v>0.07</v>
      </c>
      <c r="I104" s="10">
        <v>3176.8</v>
      </c>
      <c r="K104" s="36"/>
    </row>
    <row r="105" spans="1:11" s="10" customFormat="1" ht="15">
      <c r="A105" s="93" t="s">
        <v>118</v>
      </c>
      <c r="B105" s="94"/>
      <c r="C105" s="46"/>
      <c r="D105" s="46">
        <v>6261.3</v>
      </c>
      <c r="E105" s="46"/>
      <c r="F105" s="46"/>
      <c r="G105" s="47">
        <f t="shared" si="5"/>
        <v>1.97</v>
      </c>
      <c r="H105" s="76">
        <f t="shared" si="6"/>
        <v>0.16</v>
      </c>
      <c r="I105" s="10">
        <v>3176.8</v>
      </c>
      <c r="K105" s="36"/>
    </row>
    <row r="106" spans="1:11" s="10" customFormat="1" ht="15">
      <c r="A106" s="93" t="s">
        <v>119</v>
      </c>
      <c r="B106" s="94"/>
      <c r="C106" s="46"/>
      <c r="D106" s="46">
        <v>31650.63</v>
      </c>
      <c r="E106" s="46"/>
      <c r="F106" s="46"/>
      <c r="G106" s="47">
        <f t="shared" si="5"/>
        <v>9.96</v>
      </c>
      <c r="H106" s="76">
        <f t="shared" si="6"/>
        <v>0.83</v>
      </c>
      <c r="I106" s="10">
        <v>3176.8</v>
      </c>
      <c r="K106" s="36"/>
    </row>
    <row r="107" spans="1:11" s="10" customFormat="1" ht="15">
      <c r="A107" s="93" t="s">
        <v>121</v>
      </c>
      <c r="B107" s="94"/>
      <c r="C107" s="46"/>
      <c r="D107" s="46">
        <v>1528.97</v>
      </c>
      <c r="E107" s="46"/>
      <c r="F107" s="46"/>
      <c r="G107" s="47">
        <f t="shared" si="5"/>
        <v>0.48</v>
      </c>
      <c r="H107" s="76">
        <f t="shared" si="6"/>
        <v>0.04</v>
      </c>
      <c r="I107" s="10">
        <v>3176.8</v>
      </c>
      <c r="K107" s="36"/>
    </row>
    <row r="108" spans="1:11" s="10" customFormat="1" ht="15">
      <c r="A108" s="93" t="s">
        <v>122</v>
      </c>
      <c r="B108" s="94"/>
      <c r="C108" s="46"/>
      <c r="D108" s="46">
        <v>633.49</v>
      </c>
      <c r="E108" s="46"/>
      <c r="F108" s="46"/>
      <c r="G108" s="47">
        <f t="shared" si="5"/>
        <v>0.2</v>
      </c>
      <c r="H108" s="76">
        <f t="shared" si="6"/>
        <v>0.02</v>
      </c>
      <c r="I108" s="10">
        <v>3176.8</v>
      </c>
      <c r="K108" s="36"/>
    </row>
    <row r="109" spans="1:11" s="10" customFormat="1" ht="15">
      <c r="A109" s="93" t="s">
        <v>128</v>
      </c>
      <c r="B109" s="94"/>
      <c r="C109" s="46"/>
      <c r="D109" s="46">
        <v>20134.05</v>
      </c>
      <c r="E109" s="46"/>
      <c r="F109" s="46"/>
      <c r="G109" s="47">
        <f t="shared" si="5"/>
        <v>6.34</v>
      </c>
      <c r="H109" s="76">
        <f t="shared" si="6"/>
        <v>0.53</v>
      </c>
      <c r="I109" s="10">
        <v>3176.8</v>
      </c>
      <c r="K109" s="36"/>
    </row>
    <row r="110" spans="1:11" s="10" customFormat="1" ht="15">
      <c r="A110" s="93" t="s">
        <v>113</v>
      </c>
      <c r="B110" s="94"/>
      <c r="C110" s="46"/>
      <c r="D110" s="46">
        <f>33857*1.066</f>
        <v>36091.56</v>
      </c>
      <c r="E110" s="46"/>
      <c r="F110" s="46"/>
      <c r="G110" s="47">
        <f t="shared" si="5"/>
        <v>11.36</v>
      </c>
      <c r="H110" s="76">
        <f>G110/12</f>
        <v>0.95</v>
      </c>
      <c r="I110" s="10">
        <v>3176.8</v>
      </c>
      <c r="K110" s="36"/>
    </row>
    <row r="111" spans="1:11" s="16" customFormat="1" ht="18.75">
      <c r="A111" s="104"/>
      <c r="B111" s="105"/>
      <c r="C111" s="75"/>
      <c r="D111" s="75"/>
      <c r="E111" s="75"/>
      <c r="F111" s="75"/>
      <c r="G111" s="75"/>
      <c r="H111" s="75"/>
      <c r="K111" s="40"/>
    </row>
    <row r="112" spans="1:11" s="16" customFormat="1" ht="19.5" thickBot="1">
      <c r="A112" s="104"/>
      <c r="B112" s="105"/>
      <c r="C112" s="75"/>
      <c r="D112" s="75"/>
      <c r="E112" s="75"/>
      <c r="F112" s="75"/>
      <c r="G112" s="75"/>
      <c r="H112" s="75"/>
      <c r="K112" s="40"/>
    </row>
    <row r="113" spans="1:11" s="16" customFormat="1" ht="19.5" thickBot="1">
      <c r="A113" s="102" t="s">
        <v>107</v>
      </c>
      <c r="B113" s="108"/>
      <c r="C113" s="109"/>
      <c r="D113" s="109">
        <f>D96+D101</f>
        <v>601656.43</v>
      </c>
      <c r="E113" s="109">
        <f>E96+E101</f>
        <v>96.6</v>
      </c>
      <c r="F113" s="109">
        <f>F96+F101</f>
        <v>0</v>
      </c>
      <c r="G113" s="109">
        <f>G96+G101</f>
        <v>190.69</v>
      </c>
      <c r="H113" s="109">
        <f>H96+H101</f>
        <v>15.9</v>
      </c>
      <c r="K113" s="40"/>
    </row>
    <row r="114" spans="1:11" s="16" customFormat="1" ht="18.75">
      <c r="A114" s="21"/>
      <c r="B114" s="22"/>
      <c r="C114" s="23"/>
      <c r="D114" s="23"/>
      <c r="E114" s="23"/>
      <c r="F114" s="24"/>
      <c r="G114" s="23"/>
      <c r="H114" s="24"/>
      <c r="K114" s="40"/>
    </row>
    <row r="115" spans="1:11" s="16" customFormat="1" ht="18.75">
      <c r="A115" s="33"/>
      <c r="B115" s="22"/>
      <c r="C115" s="23"/>
      <c r="D115" s="23"/>
      <c r="E115" s="23"/>
      <c r="F115" s="24"/>
      <c r="G115" s="23"/>
      <c r="H115" s="24"/>
      <c r="K115" s="40"/>
    </row>
    <row r="116" spans="1:11" s="16" customFormat="1" ht="18.75">
      <c r="A116" s="33"/>
      <c r="B116" s="22"/>
      <c r="C116" s="23"/>
      <c r="D116" s="23"/>
      <c r="E116" s="23"/>
      <c r="F116" s="24"/>
      <c r="G116" s="23"/>
      <c r="H116" s="24"/>
      <c r="K116" s="40"/>
    </row>
    <row r="117" spans="1:11" s="16" customFormat="1" ht="18.75">
      <c r="A117" s="21"/>
      <c r="B117" s="22"/>
      <c r="C117" s="23"/>
      <c r="D117" s="23"/>
      <c r="E117" s="23"/>
      <c r="F117" s="24"/>
      <c r="G117" s="23"/>
      <c r="H117" s="24"/>
      <c r="K117" s="40"/>
    </row>
    <row r="118" spans="1:11" s="17" customFormat="1" ht="19.5">
      <c r="A118" s="25"/>
      <c r="B118" s="26"/>
      <c r="C118" s="27"/>
      <c r="D118" s="27"/>
      <c r="E118" s="27"/>
      <c r="F118" s="28"/>
      <c r="G118" s="27"/>
      <c r="H118" s="28"/>
      <c r="K118" s="38"/>
    </row>
    <row r="119" spans="1:11" s="19" customFormat="1" ht="14.25">
      <c r="A119" s="120" t="s">
        <v>32</v>
      </c>
      <c r="B119" s="120"/>
      <c r="C119" s="120"/>
      <c r="D119" s="120"/>
      <c r="E119" s="120"/>
      <c r="F119" s="120"/>
      <c r="K119" s="39"/>
    </row>
    <row r="120" spans="6:11" s="19" customFormat="1" ht="12.75">
      <c r="F120" s="20"/>
      <c r="H120" s="20"/>
      <c r="K120" s="39"/>
    </row>
    <row r="121" spans="1:11" s="19" customFormat="1" ht="12.75">
      <c r="A121" s="18" t="s">
        <v>33</v>
      </c>
      <c r="F121" s="20"/>
      <c r="H121" s="20"/>
      <c r="K121" s="39"/>
    </row>
    <row r="122" spans="6:11" s="19" customFormat="1" ht="12.75">
      <c r="F122" s="20"/>
      <c r="H122" s="20"/>
      <c r="K122" s="39"/>
    </row>
    <row r="123" spans="6:11" s="19" customFormat="1" ht="12.75">
      <c r="F123" s="20"/>
      <c r="H123" s="20"/>
      <c r="K123" s="39"/>
    </row>
    <row r="124" spans="6:11" s="19" customFormat="1" ht="12.75">
      <c r="F124" s="20"/>
      <c r="H124" s="20"/>
      <c r="K124" s="39"/>
    </row>
    <row r="125" spans="6:11" s="19" customFormat="1" ht="12.75">
      <c r="F125" s="20"/>
      <c r="H125" s="20"/>
      <c r="K125" s="39"/>
    </row>
    <row r="126" spans="6:11" s="19" customFormat="1" ht="12.75">
      <c r="F126" s="20"/>
      <c r="H126" s="20"/>
      <c r="K126" s="39"/>
    </row>
    <row r="127" spans="6:11" s="19" customFormat="1" ht="12.75">
      <c r="F127" s="20"/>
      <c r="H127" s="20"/>
      <c r="K127" s="39"/>
    </row>
    <row r="128" spans="6:11" s="19" customFormat="1" ht="12.75">
      <c r="F128" s="20"/>
      <c r="H128" s="20"/>
      <c r="K128" s="39"/>
    </row>
    <row r="129" spans="6:11" s="19" customFormat="1" ht="12.75">
      <c r="F129" s="20"/>
      <c r="H129" s="20"/>
      <c r="K129" s="39"/>
    </row>
    <row r="130" spans="6:11" s="19" customFormat="1" ht="12.75">
      <c r="F130" s="20"/>
      <c r="H130" s="20"/>
      <c r="K130" s="39"/>
    </row>
    <row r="131" spans="6:11" s="19" customFormat="1" ht="12.75">
      <c r="F131" s="20"/>
      <c r="H131" s="20"/>
      <c r="K131" s="39"/>
    </row>
    <row r="132" spans="6:11" s="19" customFormat="1" ht="12.75">
      <c r="F132" s="20"/>
      <c r="H132" s="20"/>
      <c r="K132" s="39"/>
    </row>
    <row r="133" spans="6:11" s="19" customFormat="1" ht="12.75">
      <c r="F133" s="20"/>
      <c r="H133" s="20"/>
      <c r="K133" s="39"/>
    </row>
    <row r="134" spans="6:11" s="19" customFormat="1" ht="12.75">
      <c r="F134" s="20"/>
      <c r="H134" s="20"/>
      <c r="K134" s="39"/>
    </row>
    <row r="135" spans="6:11" s="19" customFormat="1" ht="12.75">
      <c r="F135" s="20"/>
      <c r="H135" s="20"/>
      <c r="K135" s="39"/>
    </row>
    <row r="136" spans="6:11" s="19" customFormat="1" ht="12.75">
      <c r="F136" s="20"/>
      <c r="H136" s="20"/>
      <c r="K136" s="39"/>
    </row>
    <row r="137" spans="6:11" s="19" customFormat="1" ht="12.75">
      <c r="F137" s="20"/>
      <c r="H137" s="20"/>
      <c r="K137" s="39"/>
    </row>
    <row r="138" spans="6:11" s="19" customFormat="1" ht="12.75">
      <c r="F138" s="20"/>
      <c r="H138" s="20"/>
      <c r="K138" s="39"/>
    </row>
    <row r="139" spans="6:11" s="19" customFormat="1" ht="12.75">
      <c r="F139" s="20"/>
      <c r="H139" s="20"/>
      <c r="K139" s="39"/>
    </row>
  </sheetData>
  <sheetProtection/>
  <mergeCells count="12">
    <mergeCell ref="A8:H8"/>
    <mergeCell ref="A7:H7"/>
    <mergeCell ref="A9:H9"/>
    <mergeCell ref="A10:H10"/>
    <mergeCell ref="A11:H11"/>
    <mergeCell ref="A14:H14"/>
    <mergeCell ref="A119:F119"/>
    <mergeCell ref="A1:H1"/>
    <mergeCell ref="B2:H2"/>
    <mergeCell ref="B3:H3"/>
    <mergeCell ref="B4:H4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5" zoomScaleNormal="75" zoomScalePageLayoutView="0" workbookViewId="0" topLeftCell="A70">
      <selection activeCell="A1" sqref="A1:H10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34" hidden="1" customWidth="1"/>
    <col min="12" max="14" width="15.375" style="1" customWidth="1"/>
    <col min="15" max="16384" width="9.125" style="1" customWidth="1"/>
  </cols>
  <sheetData>
    <row r="1" spans="1:8" ht="16.5" customHeight="1">
      <c r="A1" s="121" t="s">
        <v>0</v>
      </c>
      <c r="B1" s="122"/>
      <c r="C1" s="122"/>
      <c r="D1" s="122"/>
      <c r="E1" s="122"/>
      <c r="F1" s="122"/>
      <c r="G1" s="122"/>
      <c r="H1" s="122"/>
    </row>
    <row r="2" spans="2:8" ht="12.75" customHeight="1">
      <c r="B2" s="123" t="s">
        <v>1</v>
      </c>
      <c r="C2" s="123"/>
      <c r="D2" s="123"/>
      <c r="E2" s="123"/>
      <c r="F2" s="123"/>
      <c r="G2" s="122"/>
      <c r="H2" s="122"/>
    </row>
    <row r="3" spans="2:8" ht="14.25" customHeight="1">
      <c r="B3" s="123" t="s">
        <v>2</v>
      </c>
      <c r="C3" s="123"/>
      <c r="D3" s="123"/>
      <c r="E3" s="123"/>
      <c r="F3" s="123"/>
      <c r="G3" s="122"/>
      <c r="H3" s="122"/>
    </row>
    <row r="4" spans="2:8" ht="14.25" customHeight="1">
      <c r="B4" s="123" t="s">
        <v>36</v>
      </c>
      <c r="C4" s="123"/>
      <c r="D4" s="123"/>
      <c r="E4" s="123"/>
      <c r="F4" s="123"/>
      <c r="G4" s="122"/>
      <c r="H4" s="122"/>
    </row>
    <row r="5" spans="1:8" ht="21" customHeight="1">
      <c r="A5" s="77" t="s">
        <v>117</v>
      </c>
      <c r="B5" s="42"/>
      <c r="C5" s="42"/>
      <c r="D5" s="42"/>
      <c r="E5" s="42"/>
      <c r="F5" s="42"/>
      <c r="G5" s="41"/>
      <c r="H5" s="41"/>
    </row>
    <row r="6" spans="1:9" ht="35.25" customHeight="1">
      <c r="A6" s="124"/>
      <c r="B6" s="125"/>
      <c r="C6" s="125"/>
      <c r="D6" s="125"/>
      <c r="E6" s="125"/>
      <c r="F6" s="125"/>
      <c r="G6" s="125"/>
      <c r="H6" s="125"/>
      <c r="I6" s="2"/>
    </row>
    <row r="7" spans="1:9" ht="24" customHeight="1">
      <c r="A7" s="126" t="s">
        <v>132</v>
      </c>
      <c r="B7" s="126"/>
      <c r="C7" s="126"/>
      <c r="D7" s="126"/>
      <c r="E7" s="126"/>
      <c r="F7" s="126"/>
      <c r="G7" s="126"/>
      <c r="H7" s="126"/>
      <c r="I7" s="2"/>
    </row>
    <row r="8" spans="1:11" s="3" customFormat="1" ht="22.5" customHeight="1">
      <c r="A8" s="110" t="s">
        <v>3</v>
      </c>
      <c r="B8" s="110"/>
      <c r="C8" s="110"/>
      <c r="D8" s="110"/>
      <c r="E8" s="111"/>
      <c r="F8" s="111"/>
      <c r="G8" s="111"/>
      <c r="H8" s="111"/>
      <c r="K8" s="35"/>
    </row>
    <row r="9" spans="1:8" s="4" customFormat="1" ht="18.75" customHeight="1">
      <c r="A9" s="110" t="s">
        <v>108</v>
      </c>
      <c r="B9" s="110"/>
      <c r="C9" s="110"/>
      <c r="D9" s="110"/>
      <c r="E9" s="111"/>
      <c r="F9" s="111"/>
      <c r="G9" s="111"/>
      <c r="H9" s="111"/>
    </row>
    <row r="10" spans="1:8" s="5" customFormat="1" ht="17.25" customHeight="1">
      <c r="A10" s="112" t="s">
        <v>86</v>
      </c>
      <c r="B10" s="112"/>
      <c r="C10" s="112"/>
      <c r="D10" s="112"/>
      <c r="E10" s="113"/>
      <c r="F10" s="113"/>
      <c r="G10" s="113"/>
      <c r="H10" s="113"/>
    </row>
    <row r="11" spans="1:8" s="4" customFormat="1" ht="30" customHeight="1" thickBot="1">
      <c r="A11" s="114" t="s">
        <v>105</v>
      </c>
      <c r="B11" s="114"/>
      <c r="C11" s="114"/>
      <c r="D11" s="114"/>
      <c r="E11" s="115"/>
      <c r="F11" s="115"/>
      <c r="G11" s="115"/>
      <c r="H11" s="115"/>
    </row>
    <row r="12" spans="1:11" s="10" customFormat="1" ht="139.5" customHeight="1" thickBot="1">
      <c r="A12" s="6" t="s">
        <v>4</v>
      </c>
      <c r="B12" s="7" t="s">
        <v>5</v>
      </c>
      <c r="C12" s="8" t="s">
        <v>6</v>
      </c>
      <c r="D12" s="8" t="s">
        <v>37</v>
      </c>
      <c r="E12" s="8" t="s">
        <v>6</v>
      </c>
      <c r="F12" s="9" t="s">
        <v>7</v>
      </c>
      <c r="G12" s="8" t="s">
        <v>6</v>
      </c>
      <c r="H12" s="9" t="s">
        <v>7</v>
      </c>
      <c r="K12" s="36"/>
    </row>
    <row r="13" spans="1:11" s="14" customFormat="1" ht="12.75">
      <c r="A13" s="11">
        <v>1</v>
      </c>
      <c r="B13" s="12">
        <v>2</v>
      </c>
      <c r="C13" s="12">
        <v>3</v>
      </c>
      <c r="D13" s="30"/>
      <c r="E13" s="12">
        <v>3</v>
      </c>
      <c r="F13" s="13">
        <v>4</v>
      </c>
      <c r="G13" s="31">
        <v>3</v>
      </c>
      <c r="H13" s="32">
        <v>4</v>
      </c>
      <c r="K13" s="37"/>
    </row>
    <row r="14" spans="1:11" s="14" customFormat="1" ht="49.5" customHeight="1">
      <c r="A14" s="116" t="s">
        <v>8</v>
      </c>
      <c r="B14" s="117"/>
      <c r="C14" s="117"/>
      <c r="D14" s="117"/>
      <c r="E14" s="117"/>
      <c r="F14" s="117"/>
      <c r="G14" s="118"/>
      <c r="H14" s="119"/>
      <c r="K14" s="37"/>
    </row>
    <row r="15" spans="1:11" s="10" customFormat="1" ht="15">
      <c r="A15" s="81" t="s">
        <v>130</v>
      </c>
      <c r="B15" s="50" t="s">
        <v>9</v>
      </c>
      <c r="C15" s="51">
        <f>F15*12</f>
        <v>0</v>
      </c>
      <c r="D15" s="52">
        <f>G15*I15</f>
        <v>101784.67</v>
      </c>
      <c r="E15" s="51">
        <f>H15*12</f>
        <v>32.04</v>
      </c>
      <c r="F15" s="53"/>
      <c r="G15" s="51">
        <f>H15*12</f>
        <v>32.04</v>
      </c>
      <c r="H15" s="51">
        <f>H20+H22</f>
        <v>2.67</v>
      </c>
      <c r="I15" s="10">
        <v>3176.8</v>
      </c>
      <c r="J15" s="10">
        <v>1.07</v>
      </c>
      <c r="K15" s="36">
        <v>2.24</v>
      </c>
    </row>
    <row r="16" spans="1:11" s="10" customFormat="1" ht="25.5" customHeight="1">
      <c r="A16" s="82" t="s">
        <v>96</v>
      </c>
      <c r="B16" s="83" t="s">
        <v>97</v>
      </c>
      <c r="C16" s="51"/>
      <c r="D16" s="52"/>
      <c r="E16" s="51"/>
      <c r="F16" s="53"/>
      <c r="G16" s="51"/>
      <c r="H16" s="51"/>
      <c r="K16" s="36"/>
    </row>
    <row r="17" spans="1:11" s="10" customFormat="1" ht="15">
      <c r="A17" s="82" t="s">
        <v>98</v>
      </c>
      <c r="B17" s="83" t="s">
        <v>97</v>
      </c>
      <c r="C17" s="51"/>
      <c r="D17" s="52"/>
      <c r="E17" s="51"/>
      <c r="F17" s="53"/>
      <c r="G17" s="51"/>
      <c r="H17" s="51"/>
      <c r="K17" s="36"/>
    </row>
    <row r="18" spans="1:11" s="10" customFormat="1" ht="15">
      <c r="A18" s="82" t="s">
        <v>99</v>
      </c>
      <c r="B18" s="83" t="s">
        <v>100</v>
      </c>
      <c r="C18" s="51"/>
      <c r="D18" s="52"/>
      <c r="E18" s="51"/>
      <c r="F18" s="53"/>
      <c r="G18" s="51"/>
      <c r="H18" s="51"/>
      <c r="K18" s="36"/>
    </row>
    <row r="19" spans="1:11" s="10" customFormat="1" ht="15">
      <c r="A19" s="82" t="s">
        <v>101</v>
      </c>
      <c r="B19" s="83" t="s">
        <v>97</v>
      </c>
      <c r="C19" s="51"/>
      <c r="D19" s="52"/>
      <c r="E19" s="51"/>
      <c r="F19" s="53"/>
      <c r="G19" s="51"/>
      <c r="H19" s="51"/>
      <c r="K19" s="36"/>
    </row>
    <row r="20" spans="1:11" s="10" customFormat="1" ht="15">
      <c r="A20" s="84" t="s">
        <v>131</v>
      </c>
      <c r="B20" s="83"/>
      <c r="C20" s="51"/>
      <c r="D20" s="52"/>
      <c r="E20" s="51"/>
      <c r="F20" s="53"/>
      <c r="G20" s="51"/>
      <c r="H20" s="51">
        <v>2.56</v>
      </c>
      <c r="K20" s="36"/>
    </row>
    <row r="21" spans="1:11" s="10" customFormat="1" ht="15">
      <c r="A21" s="82" t="s">
        <v>123</v>
      </c>
      <c r="B21" s="83" t="s">
        <v>97</v>
      </c>
      <c r="C21" s="51"/>
      <c r="D21" s="52"/>
      <c r="E21" s="51"/>
      <c r="F21" s="53"/>
      <c r="G21" s="51"/>
      <c r="H21" s="51"/>
      <c r="K21" s="36"/>
    </row>
    <row r="22" spans="1:11" s="10" customFormat="1" ht="15">
      <c r="A22" s="84" t="s">
        <v>131</v>
      </c>
      <c r="B22" s="83"/>
      <c r="C22" s="51"/>
      <c r="D22" s="52"/>
      <c r="E22" s="51"/>
      <c r="F22" s="53"/>
      <c r="G22" s="51"/>
      <c r="H22" s="51">
        <v>0.11</v>
      </c>
      <c r="K22" s="36"/>
    </row>
    <row r="23" spans="1:11" s="10" customFormat="1" ht="30">
      <c r="A23" s="81" t="s">
        <v>10</v>
      </c>
      <c r="B23" s="85"/>
      <c r="C23" s="51">
        <f>F23*12</f>
        <v>0</v>
      </c>
      <c r="D23" s="52">
        <f>G23*I23</f>
        <v>65950.37</v>
      </c>
      <c r="E23" s="51">
        <f>H23*12</f>
        <v>20.76</v>
      </c>
      <c r="F23" s="53"/>
      <c r="G23" s="51">
        <f>H23*12</f>
        <v>20.76</v>
      </c>
      <c r="H23" s="51">
        <v>1.73</v>
      </c>
      <c r="I23" s="10">
        <v>3176.8</v>
      </c>
      <c r="J23" s="10">
        <v>1.07</v>
      </c>
      <c r="K23" s="36">
        <v>1.51</v>
      </c>
    </row>
    <row r="24" spans="1:11" s="10" customFormat="1" ht="15">
      <c r="A24" s="82" t="s">
        <v>88</v>
      </c>
      <c r="B24" s="83" t="s">
        <v>11</v>
      </c>
      <c r="C24" s="51"/>
      <c r="D24" s="52"/>
      <c r="E24" s="51"/>
      <c r="F24" s="53"/>
      <c r="G24" s="51"/>
      <c r="H24" s="51"/>
      <c r="K24" s="36"/>
    </row>
    <row r="25" spans="1:11" s="10" customFormat="1" ht="15">
      <c r="A25" s="82" t="s">
        <v>89</v>
      </c>
      <c r="B25" s="83" t="s">
        <v>11</v>
      </c>
      <c r="C25" s="51"/>
      <c r="D25" s="52"/>
      <c r="E25" s="51"/>
      <c r="F25" s="53"/>
      <c r="G25" s="51"/>
      <c r="H25" s="51"/>
      <c r="K25" s="36"/>
    </row>
    <row r="26" spans="1:11" s="10" customFormat="1" ht="15">
      <c r="A26" s="82" t="s">
        <v>114</v>
      </c>
      <c r="B26" s="83" t="s">
        <v>115</v>
      </c>
      <c r="C26" s="51"/>
      <c r="D26" s="52"/>
      <c r="E26" s="51"/>
      <c r="F26" s="53"/>
      <c r="G26" s="51"/>
      <c r="H26" s="51"/>
      <c r="K26" s="36"/>
    </row>
    <row r="27" spans="1:11" s="10" customFormat="1" ht="15">
      <c r="A27" s="82" t="s">
        <v>90</v>
      </c>
      <c r="B27" s="83" t="s">
        <v>11</v>
      </c>
      <c r="C27" s="51"/>
      <c r="D27" s="52"/>
      <c r="E27" s="51"/>
      <c r="F27" s="53"/>
      <c r="G27" s="51"/>
      <c r="H27" s="51"/>
      <c r="K27" s="36"/>
    </row>
    <row r="28" spans="1:11" s="10" customFormat="1" ht="25.5">
      <c r="A28" s="82" t="s">
        <v>91</v>
      </c>
      <c r="B28" s="83" t="s">
        <v>12</v>
      </c>
      <c r="C28" s="51"/>
      <c r="D28" s="52"/>
      <c r="E28" s="51"/>
      <c r="F28" s="53"/>
      <c r="G28" s="51"/>
      <c r="H28" s="51"/>
      <c r="K28" s="36"/>
    </row>
    <row r="29" spans="1:11" s="10" customFormat="1" ht="15">
      <c r="A29" s="82" t="s">
        <v>102</v>
      </c>
      <c r="B29" s="83" t="s">
        <v>11</v>
      </c>
      <c r="C29" s="51"/>
      <c r="D29" s="52"/>
      <c r="E29" s="51"/>
      <c r="F29" s="53"/>
      <c r="G29" s="51"/>
      <c r="H29" s="51"/>
      <c r="K29" s="36"/>
    </row>
    <row r="30" spans="1:11" s="10" customFormat="1" ht="15">
      <c r="A30" s="82" t="s">
        <v>103</v>
      </c>
      <c r="B30" s="83" t="s">
        <v>11</v>
      </c>
      <c r="C30" s="51"/>
      <c r="D30" s="52"/>
      <c r="E30" s="51"/>
      <c r="F30" s="53"/>
      <c r="G30" s="51"/>
      <c r="H30" s="51"/>
      <c r="K30" s="36"/>
    </row>
    <row r="31" spans="1:11" s="10" customFormat="1" ht="25.5">
      <c r="A31" s="82" t="s">
        <v>104</v>
      </c>
      <c r="B31" s="83" t="s">
        <v>92</v>
      </c>
      <c r="C31" s="51"/>
      <c r="D31" s="52"/>
      <c r="E31" s="51"/>
      <c r="F31" s="53"/>
      <c r="G31" s="51"/>
      <c r="H31" s="51"/>
      <c r="K31" s="36"/>
    </row>
    <row r="32" spans="1:11" s="15" customFormat="1" ht="15">
      <c r="A32" s="54" t="s">
        <v>13</v>
      </c>
      <c r="B32" s="50" t="s">
        <v>14</v>
      </c>
      <c r="C32" s="51">
        <f>F32*12</f>
        <v>0</v>
      </c>
      <c r="D32" s="52">
        <f aca="true" t="shared" si="0" ref="D32:D40">G32*I32</f>
        <v>25922.69</v>
      </c>
      <c r="E32" s="51">
        <f>H32*12</f>
        <v>8.16</v>
      </c>
      <c r="F32" s="55"/>
      <c r="G32" s="51">
        <f>H32*12</f>
        <v>8.16</v>
      </c>
      <c r="H32" s="51">
        <v>0.68</v>
      </c>
      <c r="I32" s="10">
        <v>3176.8</v>
      </c>
      <c r="J32" s="10">
        <v>1.07</v>
      </c>
      <c r="K32" s="36">
        <v>0.6</v>
      </c>
    </row>
    <row r="33" spans="1:11" s="10" customFormat="1" ht="15">
      <c r="A33" s="54" t="s">
        <v>15</v>
      </c>
      <c r="B33" s="50" t="s">
        <v>16</v>
      </c>
      <c r="C33" s="51">
        <f>F33*12</f>
        <v>0</v>
      </c>
      <c r="D33" s="52">
        <f t="shared" si="0"/>
        <v>84629.95</v>
      </c>
      <c r="E33" s="51">
        <f>H33*12</f>
        <v>26.64</v>
      </c>
      <c r="F33" s="55"/>
      <c r="G33" s="51">
        <f>H33*12</f>
        <v>26.64</v>
      </c>
      <c r="H33" s="51">
        <v>2.22</v>
      </c>
      <c r="I33" s="10">
        <v>3176.8</v>
      </c>
      <c r="J33" s="10">
        <v>1.07</v>
      </c>
      <c r="K33" s="36">
        <v>1.94</v>
      </c>
    </row>
    <row r="34" spans="1:11" s="14" customFormat="1" ht="30">
      <c r="A34" s="54" t="s">
        <v>56</v>
      </c>
      <c r="B34" s="50" t="s">
        <v>9</v>
      </c>
      <c r="C34" s="57"/>
      <c r="D34" s="52">
        <v>0</v>
      </c>
      <c r="E34" s="57"/>
      <c r="F34" s="55"/>
      <c r="G34" s="51">
        <f aca="true" t="shared" si="1" ref="G34:G39">D34/I34</f>
        <v>0</v>
      </c>
      <c r="H34" s="51">
        <v>0</v>
      </c>
      <c r="I34" s="10">
        <v>3176.8</v>
      </c>
      <c r="J34" s="10">
        <v>1.07</v>
      </c>
      <c r="K34" s="36">
        <v>0.04</v>
      </c>
    </row>
    <row r="35" spans="1:11" s="14" customFormat="1" ht="27.75" customHeight="1">
      <c r="A35" s="54" t="s">
        <v>133</v>
      </c>
      <c r="B35" s="50" t="s">
        <v>9</v>
      </c>
      <c r="C35" s="57"/>
      <c r="D35" s="52">
        <f>3696.3+11670.68</f>
        <v>15366.98</v>
      </c>
      <c r="E35" s="57"/>
      <c r="F35" s="55"/>
      <c r="G35" s="51">
        <f t="shared" si="1"/>
        <v>4.84</v>
      </c>
      <c r="H35" s="51">
        <f>G35/12</f>
        <v>0.4</v>
      </c>
      <c r="I35" s="10">
        <v>3176.8</v>
      </c>
      <c r="J35" s="10">
        <v>1.07</v>
      </c>
      <c r="K35" s="36">
        <v>0.09</v>
      </c>
    </row>
    <row r="36" spans="1:11" s="14" customFormat="1" ht="30" hidden="1">
      <c r="A36" s="54" t="s">
        <v>58</v>
      </c>
      <c r="B36" s="50" t="s">
        <v>12</v>
      </c>
      <c r="C36" s="57"/>
      <c r="D36" s="52">
        <f t="shared" si="0"/>
        <v>0</v>
      </c>
      <c r="E36" s="57"/>
      <c r="F36" s="55"/>
      <c r="G36" s="51">
        <f t="shared" si="1"/>
        <v>3.45</v>
      </c>
      <c r="H36" s="51">
        <f>G36/12</f>
        <v>0.29</v>
      </c>
      <c r="I36" s="10">
        <v>3176.8</v>
      </c>
      <c r="J36" s="10">
        <v>1.07</v>
      </c>
      <c r="K36" s="36">
        <v>0</v>
      </c>
    </row>
    <row r="37" spans="1:11" s="14" customFormat="1" ht="30" hidden="1">
      <c r="A37" s="54" t="s">
        <v>59</v>
      </c>
      <c r="B37" s="50" t="s">
        <v>12</v>
      </c>
      <c r="C37" s="57"/>
      <c r="D37" s="52">
        <f t="shared" si="0"/>
        <v>0</v>
      </c>
      <c r="E37" s="57"/>
      <c r="F37" s="55"/>
      <c r="G37" s="51">
        <f t="shared" si="1"/>
        <v>3.45</v>
      </c>
      <c r="H37" s="51">
        <f>G37/12</f>
        <v>0.29</v>
      </c>
      <c r="I37" s="10">
        <v>3176.8</v>
      </c>
      <c r="J37" s="10">
        <v>1.07</v>
      </c>
      <c r="K37" s="36">
        <v>0</v>
      </c>
    </row>
    <row r="38" spans="1:11" s="14" customFormat="1" ht="30" hidden="1">
      <c r="A38" s="54" t="s">
        <v>60</v>
      </c>
      <c r="B38" s="50" t="s">
        <v>12</v>
      </c>
      <c r="C38" s="57"/>
      <c r="D38" s="52">
        <f t="shared" si="0"/>
        <v>0</v>
      </c>
      <c r="E38" s="57"/>
      <c r="F38" s="55"/>
      <c r="G38" s="51">
        <f t="shared" si="1"/>
        <v>3.45</v>
      </c>
      <c r="H38" s="51">
        <f>G38/12</f>
        <v>0.29</v>
      </c>
      <c r="I38" s="10">
        <v>3176.8</v>
      </c>
      <c r="J38" s="10">
        <v>1.07</v>
      </c>
      <c r="K38" s="36">
        <v>0</v>
      </c>
    </row>
    <row r="39" spans="1:11" s="14" customFormat="1" ht="30">
      <c r="A39" s="54" t="s">
        <v>134</v>
      </c>
      <c r="B39" s="50" t="s">
        <v>12</v>
      </c>
      <c r="C39" s="57"/>
      <c r="D39" s="52">
        <v>0</v>
      </c>
      <c r="E39" s="57"/>
      <c r="F39" s="55"/>
      <c r="G39" s="51">
        <f t="shared" si="1"/>
        <v>0</v>
      </c>
      <c r="H39" s="51">
        <v>0</v>
      </c>
      <c r="I39" s="10">
        <v>3176.8</v>
      </c>
      <c r="J39" s="10"/>
      <c r="K39" s="36"/>
    </row>
    <row r="40" spans="1:11" s="14" customFormat="1" ht="30">
      <c r="A40" s="54" t="s">
        <v>23</v>
      </c>
      <c r="B40" s="50"/>
      <c r="C40" s="57">
        <f>F40*12</f>
        <v>0</v>
      </c>
      <c r="D40" s="52">
        <f t="shared" si="0"/>
        <v>7243.1</v>
      </c>
      <c r="E40" s="57">
        <f>H40*12</f>
        <v>2.28</v>
      </c>
      <c r="F40" s="55"/>
      <c r="G40" s="51">
        <f>H40*12</f>
        <v>2.28</v>
      </c>
      <c r="H40" s="51">
        <v>0.19</v>
      </c>
      <c r="I40" s="10">
        <v>3176.8</v>
      </c>
      <c r="J40" s="10">
        <v>1.07</v>
      </c>
      <c r="K40" s="36">
        <v>0.14</v>
      </c>
    </row>
    <row r="41" spans="1:11" s="10" customFormat="1" ht="15">
      <c r="A41" s="54" t="s">
        <v>25</v>
      </c>
      <c r="B41" s="50" t="s">
        <v>26</v>
      </c>
      <c r="C41" s="57">
        <f>F41*12</f>
        <v>0</v>
      </c>
      <c r="D41" s="52">
        <f>G41*I41</f>
        <v>1524.86</v>
      </c>
      <c r="E41" s="57">
        <f>H41*12</f>
        <v>0.48</v>
      </c>
      <c r="F41" s="55"/>
      <c r="G41" s="51">
        <f>H41*12</f>
        <v>0.48</v>
      </c>
      <c r="H41" s="51">
        <v>0.04</v>
      </c>
      <c r="I41" s="10">
        <v>3176.8</v>
      </c>
      <c r="J41" s="10">
        <v>1.07</v>
      </c>
      <c r="K41" s="36">
        <v>0.03</v>
      </c>
    </row>
    <row r="42" spans="1:11" s="10" customFormat="1" ht="15">
      <c r="A42" s="54" t="s">
        <v>27</v>
      </c>
      <c r="B42" s="86" t="s">
        <v>28</v>
      </c>
      <c r="C42" s="58">
        <f>F42*12</f>
        <v>0</v>
      </c>
      <c r="D42" s="52">
        <f>G42*I42</f>
        <v>0</v>
      </c>
      <c r="E42" s="58">
        <f>H42*12</f>
        <v>0</v>
      </c>
      <c r="F42" s="87"/>
      <c r="G42" s="51">
        <f>12*H42</f>
        <v>0</v>
      </c>
      <c r="H42" s="51">
        <v>0</v>
      </c>
      <c r="I42" s="10">
        <v>3176.8</v>
      </c>
      <c r="J42" s="10">
        <v>1.07</v>
      </c>
      <c r="K42" s="36">
        <v>0.02</v>
      </c>
    </row>
    <row r="43" spans="1:11" s="56" customFormat="1" ht="30">
      <c r="A43" s="54" t="s">
        <v>24</v>
      </c>
      <c r="B43" s="50" t="s">
        <v>95</v>
      </c>
      <c r="C43" s="57">
        <f>F43*12</f>
        <v>0</v>
      </c>
      <c r="D43" s="52">
        <f>G43*I43</f>
        <v>0</v>
      </c>
      <c r="E43" s="57">
        <f>H43*12</f>
        <v>0</v>
      </c>
      <c r="F43" s="55"/>
      <c r="G43" s="51">
        <f>12*H43</f>
        <v>0</v>
      </c>
      <c r="H43" s="51">
        <v>0</v>
      </c>
      <c r="I43" s="10">
        <v>3176.8</v>
      </c>
      <c r="J43" s="48">
        <v>1.07</v>
      </c>
      <c r="K43" s="49">
        <v>0.03</v>
      </c>
    </row>
    <row r="44" spans="1:11" s="15" customFormat="1" ht="15">
      <c r="A44" s="54" t="s">
        <v>38</v>
      </c>
      <c r="B44" s="50"/>
      <c r="C44" s="51"/>
      <c r="D44" s="51">
        <f>D46+D47+D49+D50+D51+D52+D53+D54+D55+D48</f>
        <v>14582.06</v>
      </c>
      <c r="E44" s="51"/>
      <c r="F44" s="55"/>
      <c r="G44" s="51">
        <f>D44/I44</f>
        <v>4.59</v>
      </c>
      <c r="H44" s="51">
        <f>G44/12</f>
        <v>0.38</v>
      </c>
      <c r="I44" s="10">
        <v>3176.8</v>
      </c>
      <c r="J44" s="10">
        <v>1.07</v>
      </c>
      <c r="K44" s="36">
        <v>0.48</v>
      </c>
    </row>
    <row r="45" spans="1:11" s="14" customFormat="1" ht="15" hidden="1">
      <c r="A45" s="88" t="s">
        <v>70</v>
      </c>
      <c r="B45" s="89" t="s">
        <v>17</v>
      </c>
      <c r="C45" s="59"/>
      <c r="D45" s="60">
        <f>G45*I45</f>
        <v>0</v>
      </c>
      <c r="E45" s="59"/>
      <c r="F45" s="61"/>
      <c r="G45" s="59">
        <f>H45*12</f>
        <v>0</v>
      </c>
      <c r="H45" s="59"/>
      <c r="I45" s="10">
        <v>3176.8</v>
      </c>
      <c r="J45" s="10">
        <v>1.07</v>
      </c>
      <c r="K45" s="36">
        <v>0.01</v>
      </c>
    </row>
    <row r="46" spans="1:11" s="14" customFormat="1" ht="15">
      <c r="A46" s="88" t="s">
        <v>50</v>
      </c>
      <c r="B46" s="89" t="s">
        <v>17</v>
      </c>
      <c r="C46" s="59"/>
      <c r="D46" s="60">
        <v>196.5</v>
      </c>
      <c r="E46" s="59"/>
      <c r="F46" s="61"/>
      <c r="G46" s="59"/>
      <c r="H46" s="59"/>
      <c r="I46" s="10">
        <v>3176.8</v>
      </c>
      <c r="J46" s="10">
        <v>1.07</v>
      </c>
      <c r="K46" s="36">
        <v>0.01</v>
      </c>
    </row>
    <row r="47" spans="1:11" s="14" customFormat="1" ht="15">
      <c r="A47" s="88" t="s">
        <v>18</v>
      </c>
      <c r="B47" s="89" t="s">
        <v>22</v>
      </c>
      <c r="C47" s="59">
        <f>F47*12</f>
        <v>0</v>
      </c>
      <c r="D47" s="60">
        <v>415.82</v>
      </c>
      <c r="E47" s="59">
        <f>H47*12</f>
        <v>0</v>
      </c>
      <c r="F47" s="61"/>
      <c r="G47" s="59"/>
      <c r="H47" s="59"/>
      <c r="I47" s="10">
        <v>3176.8</v>
      </c>
      <c r="J47" s="10">
        <v>1.07</v>
      </c>
      <c r="K47" s="36">
        <v>0.01</v>
      </c>
    </row>
    <row r="48" spans="1:11" s="14" customFormat="1" ht="15">
      <c r="A48" s="90" t="s">
        <v>129</v>
      </c>
      <c r="B48" s="91" t="s">
        <v>17</v>
      </c>
      <c r="C48" s="62"/>
      <c r="D48" s="92">
        <v>740.94</v>
      </c>
      <c r="E48" s="59"/>
      <c r="F48" s="61"/>
      <c r="G48" s="59"/>
      <c r="H48" s="59"/>
      <c r="I48" s="10">
        <v>3176.8</v>
      </c>
      <c r="J48" s="10"/>
      <c r="K48" s="36"/>
    </row>
    <row r="49" spans="1:11" s="14" customFormat="1" ht="15">
      <c r="A49" s="88" t="s">
        <v>68</v>
      </c>
      <c r="B49" s="89" t="s">
        <v>17</v>
      </c>
      <c r="C49" s="59">
        <f>F49*12</f>
        <v>0</v>
      </c>
      <c r="D49" s="60">
        <v>792.41</v>
      </c>
      <c r="E49" s="59">
        <f>H49*12</f>
        <v>0</v>
      </c>
      <c r="F49" s="61"/>
      <c r="G49" s="59"/>
      <c r="H49" s="59"/>
      <c r="I49" s="10">
        <v>3176.8</v>
      </c>
      <c r="J49" s="10">
        <v>1.07</v>
      </c>
      <c r="K49" s="36">
        <v>0.02</v>
      </c>
    </row>
    <row r="50" spans="1:11" s="14" customFormat="1" ht="15">
      <c r="A50" s="88" t="s">
        <v>19</v>
      </c>
      <c r="B50" s="89" t="s">
        <v>17</v>
      </c>
      <c r="C50" s="59">
        <f>F50*12</f>
        <v>0</v>
      </c>
      <c r="D50" s="60">
        <v>3532.78</v>
      </c>
      <c r="E50" s="59">
        <f>H50*12</f>
        <v>0</v>
      </c>
      <c r="F50" s="61"/>
      <c r="G50" s="59"/>
      <c r="H50" s="59"/>
      <c r="I50" s="10">
        <v>3176.8</v>
      </c>
      <c r="J50" s="10">
        <v>1.07</v>
      </c>
      <c r="K50" s="36">
        <v>0.09</v>
      </c>
    </row>
    <row r="51" spans="1:11" s="14" customFormat="1" ht="15">
      <c r="A51" s="88" t="s">
        <v>20</v>
      </c>
      <c r="B51" s="89" t="s">
        <v>17</v>
      </c>
      <c r="C51" s="59">
        <f>F51*12</f>
        <v>0</v>
      </c>
      <c r="D51" s="60">
        <v>831.63</v>
      </c>
      <c r="E51" s="59">
        <f>H51*12</f>
        <v>0</v>
      </c>
      <c r="F51" s="61"/>
      <c r="G51" s="59"/>
      <c r="H51" s="59"/>
      <c r="I51" s="10">
        <v>3176.8</v>
      </c>
      <c r="J51" s="10">
        <v>1.07</v>
      </c>
      <c r="K51" s="36">
        <v>0.02</v>
      </c>
    </row>
    <row r="52" spans="1:11" s="14" customFormat="1" ht="15">
      <c r="A52" s="88" t="s">
        <v>63</v>
      </c>
      <c r="B52" s="89" t="s">
        <v>17</v>
      </c>
      <c r="C52" s="59"/>
      <c r="D52" s="60">
        <v>396.19</v>
      </c>
      <c r="E52" s="59"/>
      <c r="F52" s="61"/>
      <c r="G52" s="59"/>
      <c r="H52" s="59"/>
      <c r="I52" s="10">
        <v>3176.8</v>
      </c>
      <c r="J52" s="10">
        <v>1.07</v>
      </c>
      <c r="K52" s="36">
        <v>0.01</v>
      </c>
    </row>
    <row r="53" spans="1:11" s="14" customFormat="1" ht="15">
      <c r="A53" s="88" t="s">
        <v>64</v>
      </c>
      <c r="B53" s="89" t="s">
        <v>22</v>
      </c>
      <c r="C53" s="59"/>
      <c r="D53" s="60">
        <v>1584.82</v>
      </c>
      <c r="E53" s="59"/>
      <c r="F53" s="61"/>
      <c r="G53" s="59"/>
      <c r="H53" s="59"/>
      <c r="I53" s="10">
        <v>3176.8</v>
      </c>
      <c r="J53" s="10">
        <v>1.07</v>
      </c>
      <c r="K53" s="36">
        <v>0.03</v>
      </c>
    </row>
    <row r="54" spans="1:11" s="14" customFormat="1" ht="25.5">
      <c r="A54" s="88" t="s">
        <v>21</v>
      </c>
      <c r="B54" s="89" t="s">
        <v>17</v>
      </c>
      <c r="C54" s="59">
        <f>F54*12</f>
        <v>0</v>
      </c>
      <c r="D54" s="60">
        <v>3300.92</v>
      </c>
      <c r="E54" s="59">
        <f>H54*12</f>
        <v>0</v>
      </c>
      <c r="F54" s="61"/>
      <c r="G54" s="59"/>
      <c r="H54" s="59"/>
      <c r="I54" s="10">
        <v>3176.8</v>
      </c>
      <c r="J54" s="10">
        <v>1.07</v>
      </c>
      <c r="K54" s="36">
        <v>0.07</v>
      </c>
    </row>
    <row r="55" spans="1:11" s="14" customFormat="1" ht="15">
      <c r="A55" s="88" t="s">
        <v>109</v>
      </c>
      <c r="B55" s="89" t="s">
        <v>17</v>
      </c>
      <c r="C55" s="59"/>
      <c r="D55" s="60">
        <v>2790.05</v>
      </c>
      <c r="E55" s="59"/>
      <c r="F55" s="61"/>
      <c r="G55" s="59"/>
      <c r="H55" s="59"/>
      <c r="I55" s="10">
        <v>3176.8</v>
      </c>
      <c r="J55" s="10">
        <v>1.07</v>
      </c>
      <c r="K55" s="36">
        <v>0.01</v>
      </c>
    </row>
    <row r="56" spans="1:11" s="14" customFormat="1" ht="15" hidden="1">
      <c r="A56" s="88" t="s">
        <v>71</v>
      </c>
      <c r="B56" s="89" t="s">
        <v>17</v>
      </c>
      <c r="C56" s="62"/>
      <c r="D56" s="60">
        <f>G56*I56</f>
        <v>0</v>
      </c>
      <c r="E56" s="62"/>
      <c r="F56" s="61"/>
      <c r="G56" s="59"/>
      <c r="H56" s="59"/>
      <c r="I56" s="10">
        <v>3176.8</v>
      </c>
      <c r="J56" s="10">
        <v>1.07</v>
      </c>
      <c r="K56" s="36">
        <v>0.02</v>
      </c>
    </row>
    <row r="57" spans="1:11" s="14" customFormat="1" ht="15" hidden="1">
      <c r="A57" s="88" t="s">
        <v>39</v>
      </c>
      <c r="B57" s="89" t="s">
        <v>17</v>
      </c>
      <c r="C57" s="59"/>
      <c r="D57" s="60">
        <f>G57*I57</f>
        <v>0</v>
      </c>
      <c r="E57" s="59"/>
      <c r="F57" s="61"/>
      <c r="G57" s="59"/>
      <c r="H57" s="59"/>
      <c r="I57" s="10">
        <v>3176.8</v>
      </c>
      <c r="J57" s="10">
        <v>1.07</v>
      </c>
      <c r="K57" s="36">
        <v>0.01</v>
      </c>
    </row>
    <row r="58" spans="1:11" s="15" customFormat="1" ht="30">
      <c r="A58" s="54" t="s">
        <v>46</v>
      </c>
      <c r="B58" s="50"/>
      <c r="C58" s="51"/>
      <c r="D58" s="51">
        <v>0</v>
      </c>
      <c r="E58" s="51"/>
      <c r="F58" s="55"/>
      <c r="G58" s="51">
        <f>D58/I58</f>
        <v>0</v>
      </c>
      <c r="H58" s="51">
        <f>G58/12</f>
        <v>0</v>
      </c>
      <c r="I58" s="10">
        <v>3176.8</v>
      </c>
      <c r="J58" s="10">
        <v>1.07</v>
      </c>
      <c r="K58" s="36">
        <v>0.16</v>
      </c>
    </row>
    <row r="59" spans="1:11" s="14" customFormat="1" ht="15" hidden="1">
      <c r="A59" s="88" t="s">
        <v>40</v>
      </c>
      <c r="B59" s="89" t="s">
        <v>69</v>
      </c>
      <c r="C59" s="59"/>
      <c r="D59" s="60">
        <f aca="true" t="shared" si="2" ref="D59:D69">G59*I59</f>
        <v>0</v>
      </c>
      <c r="E59" s="59"/>
      <c r="F59" s="61"/>
      <c r="G59" s="59">
        <f aca="true" t="shared" si="3" ref="G59:G69">H59*12</f>
        <v>0</v>
      </c>
      <c r="H59" s="59">
        <v>0</v>
      </c>
      <c r="I59" s="10">
        <v>3176.8</v>
      </c>
      <c r="J59" s="10">
        <v>1.07</v>
      </c>
      <c r="K59" s="36">
        <v>0</v>
      </c>
    </row>
    <row r="60" spans="1:11" s="14" customFormat="1" ht="25.5" hidden="1">
      <c r="A60" s="88" t="s">
        <v>41</v>
      </c>
      <c r="B60" s="89" t="s">
        <v>51</v>
      </c>
      <c r="C60" s="59"/>
      <c r="D60" s="60">
        <f t="shared" si="2"/>
        <v>0</v>
      </c>
      <c r="E60" s="59"/>
      <c r="F60" s="61"/>
      <c r="G60" s="59">
        <f t="shared" si="3"/>
        <v>0</v>
      </c>
      <c r="H60" s="59">
        <v>0</v>
      </c>
      <c r="I60" s="10">
        <v>3176.8</v>
      </c>
      <c r="J60" s="10">
        <v>1.07</v>
      </c>
      <c r="K60" s="36">
        <v>0</v>
      </c>
    </row>
    <row r="61" spans="1:11" s="14" customFormat="1" ht="15" hidden="1">
      <c r="A61" s="88" t="s">
        <v>76</v>
      </c>
      <c r="B61" s="89" t="s">
        <v>75</v>
      </c>
      <c r="C61" s="59"/>
      <c r="D61" s="60">
        <f t="shared" si="2"/>
        <v>0</v>
      </c>
      <c r="E61" s="59"/>
      <c r="F61" s="61"/>
      <c r="G61" s="59">
        <f t="shared" si="3"/>
        <v>0</v>
      </c>
      <c r="H61" s="59">
        <v>0</v>
      </c>
      <c r="I61" s="10">
        <v>3176.8</v>
      </c>
      <c r="J61" s="10">
        <v>1.07</v>
      </c>
      <c r="K61" s="36">
        <v>0</v>
      </c>
    </row>
    <row r="62" spans="1:11" s="14" customFormat="1" ht="25.5" hidden="1">
      <c r="A62" s="88" t="s">
        <v>72</v>
      </c>
      <c r="B62" s="89" t="s">
        <v>73</v>
      </c>
      <c r="C62" s="59"/>
      <c r="D62" s="60">
        <f t="shared" si="2"/>
        <v>0</v>
      </c>
      <c r="E62" s="59"/>
      <c r="F62" s="61"/>
      <c r="G62" s="59">
        <f t="shared" si="3"/>
        <v>0</v>
      </c>
      <c r="H62" s="59">
        <v>0</v>
      </c>
      <c r="I62" s="10">
        <v>3176.8</v>
      </c>
      <c r="J62" s="10">
        <v>1.07</v>
      </c>
      <c r="K62" s="36">
        <v>0</v>
      </c>
    </row>
    <row r="63" spans="1:11" s="14" customFormat="1" ht="15" hidden="1">
      <c r="A63" s="88" t="s">
        <v>42</v>
      </c>
      <c r="B63" s="89" t="s">
        <v>74</v>
      </c>
      <c r="C63" s="59"/>
      <c r="D63" s="60">
        <f t="shared" si="2"/>
        <v>0</v>
      </c>
      <c r="E63" s="59"/>
      <c r="F63" s="61"/>
      <c r="G63" s="59">
        <f t="shared" si="3"/>
        <v>0</v>
      </c>
      <c r="H63" s="59">
        <v>0</v>
      </c>
      <c r="I63" s="10">
        <v>3176.8</v>
      </c>
      <c r="J63" s="10">
        <v>1.07</v>
      </c>
      <c r="K63" s="36">
        <v>0</v>
      </c>
    </row>
    <row r="64" spans="1:11" s="14" customFormat="1" ht="15" hidden="1">
      <c r="A64" s="88" t="s">
        <v>54</v>
      </c>
      <c r="B64" s="89" t="s">
        <v>75</v>
      </c>
      <c r="C64" s="59"/>
      <c r="D64" s="60">
        <f t="shared" si="2"/>
        <v>0</v>
      </c>
      <c r="E64" s="59"/>
      <c r="F64" s="61"/>
      <c r="G64" s="59">
        <f t="shared" si="3"/>
        <v>0</v>
      </c>
      <c r="H64" s="59">
        <v>0</v>
      </c>
      <c r="I64" s="10">
        <v>3176.8</v>
      </c>
      <c r="J64" s="10">
        <v>1.07</v>
      </c>
      <c r="K64" s="36">
        <v>0</v>
      </c>
    </row>
    <row r="65" spans="1:11" s="14" customFormat="1" ht="15" hidden="1">
      <c r="A65" s="88" t="s">
        <v>55</v>
      </c>
      <c r="B65" s="89" t="s">
        <v>17</v>
      </c>
      <c r="C65" s="59"/>
      <c r="D65" s="60">
        <f t="shared" si="2"/>
        <v>0</v>
      </c>
      <c r="E65" s="59"/>
      <c r="F65" s="61"/>
      <c r="G65" s="59">
        <f t="shared" si="3"/>
        <v>0</v>
      </c>
      <c r="H65" s="59">
        <v>0</v>
      </c>
      <c r="I65" s="10">
        <v>3176.8</v>
      </c>
      <c r="J65" s="10">
        <v>1.07</v>
      </c>
      <c r="K65" s="36">
        <v>0</v>
      </c>
    </row>
    <row r="66" spans="1:11" s="14" customFormat="1" ht="25.5" hidden="1">
      <c r="A66" s="88" t="s">
        <v>52</v>
      </c>
      <c r="B66" s="89" t="s">
        <v>17</v>
      </c>
      <c r="C66" s="59"/>
      <c r="D66" s="60">
        <f t="shared" si="2"/>
        <v>0</v>
      </c>
      <c r="E66" s="59"/>
      <c r="F66" s="61"/>
      <c r="G66" s="59">
        <f t="shared" si="3"/>
        <v>0</v>
      </c>
      <c r="H66" s="59">
        <v>0</v>
      </c>
      <c r="I66" s="10">
        <v>3176.8</v>
      </c>
      <c r="J66" s="10">
        <v>1.07</v>
      </c>
      <c r="K66" s="36">
        <v>0</v>
      </c>
    </row>
    <row r="67" spans="1:11" s="14" customFormat="1" ht="15" hidden="1">
      <c r="A67" s="88" t="s">
        <v>66</v>
      </c>
      <c r="B67" s="89" t="s">
        <v>9</v>
      </c>
      <c r="C67" s="59"/>
      <c r="D67" s="60">
        <f t="shared" si="2"/>
        <v>0</v>
      </c>
      <c r="E67" s="59"/>
      <c r="F67" s="61"/>
      <c r="G67" s="59">
        <f t="shared" si="3"/>
        <v>0</v>
      </c>
      <c r="H67" s="59">
        <v>0</v>
      </c>
      <c r="I67" s="10">
        <v>3176.8</v>
      </c>
      <c r="J67" s="10">
        <v>1.07</v>
      </c>
      <c r="K67" s="36">
        <v>0</v>
      </c>
    </row>
    <row r="68" spans="1:11" s="14" customFormat="1" ht="15" hidden="1">
      <c r="A68" s="88" t="s">
        <v>65</v>
      </c>
      <c r="B68" s="89" t="s">
        <v>9</v>
      </c>
      <c r="C68" s="62"/>
      <c r="D68" s="60">
        <f t="shared" si="2"/>
        <v>0</v>
      </c>
      <c r="E68" s="59"/>
      <c r="F68" s="61"/>
      <c r="G68" s="59">
        <f t="shared" si="3"/>
        <v>0</v>
      </c>
      <c r="H68" s="59">
        <v>0</v>
      </c>
      <c r="I68" s="10">
        <v>3176.8</v>
      </c>
      <c r="J68" s="10">
        <v>1.07</v>
      </c>
      <c r="K68" s="36">
        <v>0</v>
      </c>
    </row>
    <row r="69" spans="1:11" s="45" customFormat="1" ht="21" customHeight="1" hidden="1">
      <c r="A69" s="95" t="s">
        <v>82</v>
      </c>
      <c r="B69" s="96" t="s">
        <v>17</v>
      </c>
      <c r="C69" s="63"/>
      <c r="D69" s="64">
        <f t="shared" si="2"/>
        <v>0</v>
      </c>
      <c r="E69" s="63"/>
      <c r="F69" s="65"/>
      <c r="G69" s="63">
        <f t="shared" si="3"/>
        <v>0</v>
      </c>
      <c r="H69" s="63"/>
      <c r="I69" s="10">
        <v>3176.8</v>
      </c>
      <c r="J69" s="43">
        <v>1.07</v>
      </c>
      <c r="K69" s="44">
        <v>0.11</v>
      </c>
    </row>
    <row r="70" spans="1:11" s="14" customFormat="1" ht="30">
      <c r="A70" s="54" t="s">
        <v>47</v>
      </c>
      <c r="B70" s="89"/>
      <c r="C70" s="59"/>
      <c r="D70" s="51">
        <v>0</v>
      </c>
      <c r="E70" s="59"/>
      <c r="F70" s="61"/>
      <c r="G70" s="51">
        <f>D70/I70</f>
        <v>0</v>
      </c>
      <c r="H70" s="51">
        <f>G70/12</f>
        <v>0</v>
      </c>
      <c r="I70" s="10">
        <v>3176.8</v>
      </c>
      <c r="J70" s="10">
        <v>1.07</v>
      </c>
      <c r="K70" s="36">
        <v>0.07</v>
      </c>
    </row>
    <row r="71" spans="1:11" s="14" customFormat="1" ht="15" hidden="1">
      <c r="A71" s="88" t="s">
        <v>67</v>
      </c>
      <c r="B71" s="89" t="s">
        <v>9</v>
      </c>
      <c r="C71" s="59"/>
      <c r="D71" s="60">
        <f>G71*I71</f>
        <v>0</v>
      </c>
      <c r="E71" s="59"/>
      <c r="F71" s="61"/>
      <c r="G71" s="59">
        <f>H71*12</f>
        <v>0</v>
      </c>
      <c r="H71" s="59">
        <v>0</v>
      </c>
      <c r="I71" s="10">
        <v>3176.8</v>
      </c>
      <c r="J71" s="10">
        <v>1.07</v>
      </c>
      <c r="K71" s="36">
        <v>0</v>
      </c>
    </row>
    <row r="72" spans="1:11" s="14" customFormat="1" ht="15">
      <c r="A72" s="54" t="s">
        <v>48</v>
      </c>
      <c r="B72" s="89"/>
      <c r="C72" s="59"/>
      <c r="D72" s="51">
        <v>0</v>
      </c>
      <c r="E72" s="59"/>
      <c r="F72" s="61"/>
      <c r="G72" s="51">
        <f>D72/I72</f>
        <v>0</v>
      </c>
      <c r="H72" s="51">
        <v>0</v>
      </c>
      <c r="I72" s="10">
        <v>3176.8</v>
      </c>
      <c r="J72" s="10">
        <v>1.07</v>
      </c>
      <c r="K72" s="36">
        <v>0.21</v>
      </c>
    </row>
    <row r="73" spans="1:11" s="14" customFormat="1" ht="15">
      <c r="A73" s="54" t="s">
        <v>49</v>
      </c>
      <c r="B73" s="89"/>
      <c r="C73" s="59"/>
      <c r="D73" s="51">
        <v>0</v>
      </c>
      <c r="E73" s="59"/>
      <c r="F73" s="61"/>
      <c r="G73" s="51">
        <f>D73/I73</f>
        <v>0</v>
      </c>
      <c r="H73" s="51">
        <v>0</v>
      </c>
      <c r="I73" s="10">
        <v>3176.8</v>
      </c>
      <c r="J73" s="10">
        <v>1.07</v>
      </c>
      <c r="K73" s="36">
        <v>0.1</v>
      </c>
    </row>
    <row r="74" spans="1:11" s="10" customFormat="1" ht="15">
      <c r="A74" s="54" t="s">
        <v>62</v>
      </c>
      <c r="B74" s="50"/>
      <c r="C74" s="51"/>
      <c r="D74" s="51">
        <v>0</v>
      </c>
      <c r="E74" s="51"/>
      <c r="F74" s="55"/>
      <c r="G74" s="51">
        <v>0</v>
      </c>
      <c r="H74" s="51">
        <v>0</v>
      </c>
      <c r="I74" s="10">
        <v>3176.8</v>
      </c>
      <c r="J74" s="10">
        <v>1.07</v>
      </c>
      <c r="K74" s="36">
        <v>0.03</v>
      </c>
    </row>
    <row r="75" spans="1:11" s="10" customFormat="1" ht="15.75" thickBot="1">
      <c r="A75" s="54" t="s">
        <v>61</v>
      </c>
      <c r="B75" s="50"/>
      <c r="C75" s="51"/>
      <c r="D75" s="51">
        <v>0</v>
      </c>
      <c r="E75" s="51"/>
      <c r="F75" s="55"/>
      <c r="G75" s="51">
        <f>D75/I75</f>
        <v>0</v>
      </c>
      <c r="H75" s="51">
        <f>G75/12</f>
        <v>0</v>
      </c>
      <c r="I75" s="10">
        <v>3176.8</v>
      </c>
      <c r="J75" s="10">
        <v>1.07</v>
      </c>
      <c r="K75" s="36">
        <v>0.03</v>
      </c>
    </row>
    <row r="76" spans="1:11" s="14" customFormat="1" ht="25.5" customHeight="1" hidden="1" thickBot="1">
      <c r="A76" s="98" t="s">
        <v>80</v>
      </c>
      <c r="B76" s="99" t="s">
        <v>17</v>
      </c>
      <c r="C76" s="66"/>
      <c r="D76" s="67">
        <f>G76*I76</f>
        <v>0</v>
      </c>
      <c r="E76" s="66"/>
      <c r="F76" s="68"/>
      <c r="G76" s="66">
        <f>H76*12</f>
        <v>0</v>
      </c>
      <c r="H76" s="66">
        <v>0</v>
      </c>
      <c r="I76" s="10">
        <v>3176.8</v>
      </c>
      <c r="J76" s="10">
        <v>1.07</v>
      </c>
      <c r="K76" s="36">
        <v>0.03</v>
      </c>
    </row>
    <row r="77" spans="1:11" s="10" customFormat="1" ht="30.75" thickBot="1">
      <c r="A77" s="100" t="s">
        <v>35</v>
      </c>
      <c r="B77" s="101" t="s">
        <v>12</v>
      </c>
      <c r="C77" s="69">
        <f>F77*12</f>
        <v>0</v>
      </c>
      <c r="D77" s="78">
        <f>G77*I77</f>
        <v>0</v>
      </c>
      <c r="E77" s="78">
        <f>H77*12</f>
        <v>0</v>
      </c>
      <c r="F77" s="79"/>
      <c r="G77" s="78">
        <f>H77*12</f>
        <v>0</v>
      </c>
      <c r="H77" s="58">
        <v>0</v>
      </c>
      <c r="I77" s="10">
        <v>3176.8</v>
      </c>
      <c r="J77" s="10">
        <v>1.07</v>
      </c>
      <c r="K77" s="36">
        <v>0.3</v>
      </c>
    </row>
    <row r="78" spans="1:11" s="10" customFormat="1" ht="19.5" thickBot="1">
      <c r="A78" s="100" t="s">
        <v>116</v>
      </c>
      <c r="B78" s="71" t="s">
        <v>11</v>
      </c>
      <c r="C78" s="69"/>
      <c r="D78" s="57">
        <f>G78*I78</f>
        <v>61616.59</v>
      </c>
      <c r="E78" s="57"/>
      <c r="F78" s="57"/>
      <c r="G78" s="57">
        <f>12*H78</f>
        <v>20.64</v>
      </c>
      <c r="H78" s="57">
        <v>1.72</v>
      </c>
      <c r="I78" s="10">
        <f>3176.8-191.5</f>
        <v>2985.3</v>
      </c>
      <c r="K78" s="36"/>
    </row>
    <row r="79" spans="1:11" s="10" customFormat="1" ht="19.5" thickBot="1">
      <c r="A79" s="102" t="s">
        <v>34</v>
      </c>
      <c r="B79" s="101"/>
      <c r="C79" s="69">
        <f>F79*12</f>
        <v>0</v>
      </c>
      <c r="D79" s="80">
        <f>D78+D77+D75+D74+D73+D72+D70+D58+D44+D43+D42+D41+D40+D39+D35+D34+D33+D32+D23+D15</f>
        <v>378621.27</v>
      </c>
      <c r="E79" s="80">
        <f>E78+E77+E75+E74+E73+E72+E70+E58+E44+E43+E42+E41+E40+E39+E35+E34+E33+E32+E23+E15</f>
        <v>90.36</v>
      </c>
      <c r="F79" s="80">
        <f>F78+F77+F75+F74+F73+F72+F70+F58+F44+F43+F42+F41+F40+F39+F35+F34+F33+F32+F23+F15</f>
        <v>0</v>
      </c>
      <c r="G79" s="80">
        <f>G78+G77+G75+G74+G73+G72+G70+G58+G44+G43+G42+G41+G40+G39+G35+G34+G33+G32+G23+G15</f>
        <v>120.43</v>
      </c>
      <c r="H79" s="80">
        <f>H78+H77+H75+H74+H73+H72+H70+H58+H44+H43+H42+H41+H40+H39+H35+H34+H33+H32+H23+H15</f>
        <v>10.03</v>
      </c>
      <c r="I79" s="10">
        <v>3176.8</v>
      </c>
      <c r="K79" s="36"/>
    </row>
    <row r="80" spans="1:11" s="17" customFormat="1" ht="20.25" hidden="1" thickBot="1">
      <c r="A80" s="100" t="s">
        <v>29</v>
      </c>
      <c r="B80" s="71" t="s">
        <v>11</v>
      </c>
      <c r="C80" s="71" t="s">
        <v>30</v>
      </c>
      <c r="D80" s="72"/>
      <c r="E80" s="71" t="s">
        <v>30</v>
      </c>
      <c r="F80" s="73"/>
      <c r="G80" s="71" t="s">
        <v>30</v>
      </c>
      <c r="H80" s="73"/>
      <c r="I80" s="10">
        <v>3176.8</v>
      </c>
      <c r="K80" s="38"/>
    </row>
    <row r="81" spans="1:11" s="19" customFormat="1" ht="15">
      <c r="A81" s="103"/>
      <c r="B81" s="74"/>
      <c r="C81" s="74"/>
      <c r="D81" s="74"/>
      <c r="E81" s="74"/>
      <c r="F81" s="74"/>
      <c r="G81" s="74"/>
      <c r="H81" s="74"/>
      <c r="I81" s="10"/>
      <c r="K81" s="39"/>
    </row>
    <row r="82" spans="1:11" s="16" customFormat="1" ht="18.75" hidden="1">
      <c r="A82" s="104" t="s">
        <v>31</v>
      </c>
      <c r="B82" s="105" t="s">
        <v>93</v>
      </c>
      <c r="C82" s="75"/>
      <c r="D82" s="75"/>
      <c r="E82" s="75"/>
      <c r="F82" s="75"/>
      <c r="G82" s="75"/>
      <c r="H82" s="75" t="e">
        <f>H79-#REF!</f>
        <v>#REF!</v>
      </c>
      <c r="I82" s="10">
        <v>3176.8</v>
      </c>
      <c r="K82" s="40"/>
    </row>
    <row r="83" spans="1:11" s="16" customFormat="1" ht="19.5" thickBot="1">
      <c r="A83" s="104"/>
      <c r="B83" s="105"/>
      <c r="C83" s="75"/>
      <c r="D83" s="75"/>
      <c r="E83" s="75"/>
      <c r="F83" s="75"/>
      <c r="G83" s="75"/>
      <c r="H83" s="75"/>
      <c r="I83" s="10"/>
      <c r="K83" s="40"/>
    </row>
    <row r="84" spans="1:11" s="10" customFormat="1" ht="19.5" thickBot="1">
      <c r="A84" s="100" t="s">
        <v>106</v>
      </c>
      <c r="B84" s="101"/>
      <c r="C84" s="69">
        <f>F84*12</f>
        <v>0</v>
      </c>
      <c r="D84" s="69">
        <f>D85+D86+D87+D88+D89+D90+D91+D92</f>
        <v>74983.74</v>
      </c>
      <c r="E84" s="69">
        <f>E85+E86+E87+E88+E89+E90+E91+E92</f>
        <v>0</v>
      </c>
      <c r="F84" s="69">
        <f>F85+F86+F87+F88+F89+F90+F91+F92</f>
        <v>0</v>
      </c>
      <c r="G84" s="69">
        <f>G85+G86+G87+G88+G89+G90+G91+G92</f>
        <v>23.6</v>
      </c>
      <c r="H84" s="69">
        <f>H85+H86+H87+H88+H89+H90+H91+H92</f>
        <v>1.97</v>
      </c>
      <c r="I84" s="10">
        <v>3176.8</v>
      </c>
      <c r="K84" s="36"/>
    </row>
    <row r="85" spans="1:11" s="10" customFormat="1" ht="15">
      <c r="A85" s="106" t="s">
        <v>110</v>
      </c>
      <c r="B85" s="107"/>
      <c r="C85" s="70"/>
      <c r="D85" s="70">
        <v>10529.73</v>
      </c>
      <c r="E85" s="70"/>
      <c r="F85" s="70"/>
      <c r="G85" s="47">
        <f aca="true" t="shared" si="4" ref="G85:G92">D85/I85</f>
        <v>3.31</v>
      </c>
      <c r="H85" s="76">
        <f aca="true" t="shared" si="5" ref="H85:H92">G85/12</f>
        <v>0.28</v>
      </c>
      <c r="I85" s="10">
        <v>3176.8</v>
      </c>
      <c r="K85" s="36"/>
    </row>
    <row r="86" spans="1:11" s="10" customFormat="1" ht="15">
      <c r="A86" s="93" t="s">
        <v>135</v>
      </c>
      <c r="B86" s="94"/>
      <c r="C86" s="46"/>
      <c r="D86" s="46">
        <v>1421.23</v>
      </c>
      <c r="E86" s="46"/>
      <c r="F86" s="46"/>
      <c r="G86" s="47">
        <f t="shared" si="4"/>
        <v>0.45</v>
      </c>
      <c r="H86" s="76">
        <f t="shared" si="5"/>
        <v>0.04</v>
      </c>
      <c r="I86" s="10">
        <v>3176.8</v>
      </c>
      <c r="K86" s="36"/>
    </row>
    <row r="87" spans="1:11" s="10" customFormat="1" ht="15">
      <c r="A87" s="93" t="s">
        <v>112</v>
      </c>
      <c r="B87" s="94"/>
      <c r="C87" s="46"/>
      <c r="D87" s="46">
        <v>2824.34</v>
      </c>
      <c r="E87" s="46"/>
      <c r="F87" s="46"/>
      <c r="G87" s="47">
        <f t="shared" si="4"/>
        <v>0.89</v>
      </c>
      <c r="H87" s="76">
        <f t="shared" si="5"/>
        <v>0.07</v>
      </c>
      <c r="I87" s="10">
        <v>3176.8</v>
      </c>
      <c r="K87" s="36"/>
    </row>
    <row r="88" spans="1:11" s="10" customFormat="1" ht="15">
      <c r="A88" s="93" t="s">
        <v>118</v>
      </c>
      <c r="B88" s="94"/>
      <c r="C88" s="46"/>
      <c r="D88" s="46">
        <v>6261.3</v>
      </c>
      <c r="E88" s="46"/>
      <c r="F88" s="46"/>
      <c r="G88" s="47">
        <f t="shared" si="4"/>
        <v>1.97</v>
      </c>
      <c r="H88" s="76">
        <f t="shared" si="5"/>
        <v>0.16</v>
      </c>
      <c r="I88" s="10">
        <v>3176.8</v>
      </c>
      <c r="K88" s="36"/>
    </row>
    <row r="89" spans="1:11" s="10" customFormat="1" ht="15">
      <c r="A89" s="93" t="s">
        <v>119</v>
      </c>
      <c r="B89" s="94"/>
      <c r="C89" s="46"/>
      <c r="D89" s="46">
        <v>31650.63</v>
      </c>
      <c r="E89" s="46"/>
      <c r="F89" s="46"/>
      <c r="G89" s="47">
        <f t="shared" si="4"/>
        <v>9.96</v>
      </c>
      <c r="H89" s="76">
        <f t="shared" si="5"/>
        <v>0.83</v>
      </c>
      <c r="I89" s="10">
        <v>3176.8</v>
      </c>
      <c r="K89" s="36"/>
    </row>
    <row r="90" spans="1:11" s="10" customFormat="1" ht="15">
      <c r="A90" s="93" t="s">
        <v>121</v>
      </c>
      <c r="B90" s="94"/>
      <c r="C90" s="46"/>
      <c r="D90" s="46">
        <v>1528.97</v>
      </c>
      <c r="E90" s="46"/>
      <c r="F90" s="46"/>
      <c r="G90" s="47">
        <f t="shared" si="4"/>
        <v>0.48</v>
      </c>
      <c r="H90" s="76">
        <f t="shared" si="5"/>
        <v>0.04</v>
      </c>
      <c r="I90" s="10">
        <v>3176.8</v>
      </c>
      <c r="K90" s="36"/>
    </row>
    <row r="91" spans="1:11" s="10" customFormat="1" ht="15">
      <c r="A91" s="93" t="s">
        <v>122</v>
      </c>
      <c r="B91" s="94"/>
      <c r="C91" s="46"/>
      <c r="D91" s="46">
        <v>633.49</v>
      </c>
      <c r="E91" s="46"/>
      <c r="F91" s="46"/>
      <c r="G91" s="47">
        <f t="shared" si="4"/>
        <v>0.2</v>
      </c>
      <c r="H91" s="76">
        <f t="shared" si="5"/>
        <v>0.02</v>
      </c>
      <c r="I91" s="10">
        <v>3176.8</v>
      </c>
      <c r="K91" s="36"/>
    </row>
    <row r="92" spans="1:11" s="10" customFormat="1" ht="15">
      <c r="A92" s="93" t="s">
        <v>128</v>
      </c>
      <c r="B92" s="94"/>
      <c r="C92" s="46"/>
      <c r="D92" s="46">
        <v>20134.05</v>
      </c>
      <c r="E92" s="46"/>
      <c r="F92" s="46"/>
      <c r="G92" s="47">
        <f t="shared" si="4"/>
        <v>6.34</v>
      </c>
      <c r="H92" s="76">
        <f t="shared" si="5"/>
        <v>0.53</v>
      </c>
      <c r="I92" s="10">
        <v>3176.8</v>
      </c>
      <c r="K92" s="36"/>
    </row>
    <row r="93" spans="1:11" s="16" customFormat="1" ht="19.5" thickBot="1">
      <c r="A93" s="104"/>
      <c r="B93" s="105"/>
      <c r="C93" s="75"/>
      <c r="D93" s="75"/>
      <c r="E93" s="75"/>
      <c r="F93" s="75"/>
      <c r="G93" s="75"/>
      <c r="H93" s="75"/>
      <c r="K93" s="40"/>
    </row>
    <row r="94" spans="1:11" s="16" customFormat="1" ht="19.5" thickBot="1">
      <c r="A94" s="102" t="s">
        <v>107</v>
      </c>
      <c r="B94" s="108"/>
      <c r="C94" s="109"/>
      <c r="D94" s="109">
        <f>D79+D84</f>
        <v>453605.01</v>
      </c>
      <c r="E94" s="109">
        <f>E79+E84</f>
        <v>90.36</v>
      </c>
      <c r="F94" s="109">
        <f>F79+F84</f>
        <v>0</v>
      </c>
      <c r="G94" s="109">
        <f>G79+G84</f>
        <v>144.03</v>
      </c>
      <c r="H94" s="109">
        <f>H79+H84</f>
        <v>12</v>
      </c>
      <c r="K94" s="40"/>
    </row>
    <row r="95" spans="1:11" s="16" customFormat="1" ht="18.75">
      <c r="A95" s="21"/>
      <c r="B95" s="22"/>
      <c r="C95" s="23"/>
      <c r="D95" s="23"/>
      <c r="E95" s="23"/>
      <c r="F95" s="24"/>
      <c r="G95" s="23"/>
      <c r="H95" s="24"/>
      <c r="K95" s="40"/>
    </row>
    <row r="96" spans="1:11" s="16" customFormat="1" ht="18.75">
      <c r="A96" s="33"/>
      <c r="B96" s="22"/>
      <c r="C96" s="23"/>
      <c r="D96" s="23"/>
      <c r="E96" s="23"/>
      <c r="F96" s="24"/>
      <c r="G96" s="23"/>
      <c r="H96" s="24"/>
      <c r="K96" s="40"/>
    </row>
    <row r="97" spans="1:11" s="16" customFormat="1" ht="18.75">
      <c r="A97" s="33"/>
      <c r="B97" s="22"/>
      <c r="C97" s="23"/>
      <c r="D97" s="23"/>
      <c r="E97" s="23"/>
      <c r="F97" s="24"/>
      <c r="G97" s="23"/>
      <c r="H97" s="24"/>
      <c r="K97" s="40"/>
    </row>
    <row r="98" spans="1:11" s="16" customFormat="1" ht="18.75">
      <c r="A98" s="21"/>
      <c r="B98" s="22"/>
      <c r="C98" s="23"/>
      <c r="D98" s="23"/>
      <c r="E98" s="23"/>
      <c r="F98" s="24"/>
      <c r="G98" s="23"/>
      <c r="H98" s="24"/>
      <c r="K98" s="40"/>
    </row>
    <row r="99" spans="1:11" s="17" customFormat="1" ht="19.5">
      <c r="A99" s="25"/>
      <c r="B99" s="26"/>
      <c r="C99" s="27"/>
      <c r="D99" s="27"/>
      <c r="E99" s="27"/>
      <c r="F99" s="28"/>
      <c r="G99" s="27"/>
      <c r="H99" s="28"/>
      <c r="K99" s="38"/>
    </row>
    <row r="100" spans="1:11" s="19" customFormat="1" ht="14.25">
      <c r="A100" s="120" t="s">
        <v>32</v>
      </c>
      <c r="B100" s="120"/>
      <c r="C100" s="120"/>
      <c r="D100" s="120"/>
      <c r="E100" s="120"/>
      <c r="F100" s="120"/>
      <c r="K100" s="39"/>
    </row>
    <row r="101" spans="1:11" s="19" customFormat="1" ht="12.75">
      <c r="A101" s="18" t="s">
        <v>33</v>
      </c>
      <c r="F101" s="20"/>
      <c r="H101" s="20"/>
      <c r="K101" s="39"/>
    </row>
    <row r="102" spans="6:11" s="19" customFormat="1" ht="12.75">
      <c r="F102" s="20"/>
      <c r="H102" s="20"/>
      <c r="K102" s="39"/>
    </row>
    <row r="103" spans="6:11" s="19" customFormat="1" ht="12.75">
      <c r="F103" s="20"/>
      <c r="H103" s="20"/>
      <c r="K103" s="39"/>
    </row>
    <row r="104" spans="6:11" s="19" customFormat="1" ht="12.75">
      <c r="F104" s="20"/>
      <c r="H104" s="20"/>
      <c r="K104" s="39"/>
    </row>
    <row r="105" spans="6:11" s="19" customFormat="1" ht="12.75">
      <c r="F105" s="20"/>
      <c r="H105" s="20"/>
      <c r="K105" s="39"/>
    </row>
    <row r="106" spans="6:11" s="19" customFormat="1" ht="12.75">
      <c r="F106" s="20"/>
      <c r="H106" s="20"/>
      <c r="K106" s="39"/>
    </row>
    <row r="107" spans="6:11" s="19" customFormat="1" ht="12.75">
      <c r="F107" s="20"/>
      <c r="H107" s="20"/>
      <c r="K107" s="39"/>
    </row>
    <row r="108" spans="6:11" s="19" customFormat="1" ht="12.75">
      <c r="F108" s="20"/>
      <c r="H108" s="20"/>
      <c r="K108" s="39"/>
    </row>
    <row r="109" spans="6:11" s="19" customFormat="1" ht="12.75">
      <c r="F109" s="20"/>
      <c r="H109" s="20"/>
      <c r="K109" s="39"/>
    </row>
    <row r="110" spans="6:11" s="19" customFormat="1" ht="12.75">
      <c r="F110" s="20"/>
      <c r="H110" s="20"/>
      <c r="K110" s="39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00:F10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2014-07-21T05:01:37Z</cp:lastPrinted>
  <dcterms:created xsi:type="dcterms:W3CDTF">2010-04-02T14:46:04Z</dcterms:created>
  <dcterms:modified xsi:type="dcterms:W3CDTF">2014-08-13T07:44:19Z</dcterms:modified>
  <cp:category/>
  <cp:version/>
  <cp:contentType/>
  <cp:contentStatus/>
</cp:coreProperties>
</file>