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голосованию'!$A$1:$H$124</definedName>
  </definedNames>
  <calcPr fullCalcOnLoad="1" fullPrecision="0"/>
</workbook>
</file>

<file path=xl/sharedStrings.xml><?xml version="1.0" encoding="utf-8"?>
<sst xmlns="http://schemas.openxmlformats.org/spreadsheetml/2006/main" count="172" uniqueCount="128">
  <si>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</si>
  <si>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</si>
  <si>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</si>
  <si>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</si>
  <si>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</si>
  <si>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</si>
  <si>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</si>
  <si>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</si>
  <si>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</si>
  <si>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</si>
  <si>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</si>
  <si>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</si>
  <si>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</si>
  <si>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</si>
  <si>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</si>
  <si>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</si>
  <si>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</si>
  <si>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</si>
  <si>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</si>
  <si>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</si>
  <si>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</si>
  <si>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</si>
  <si>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</si>
  <si>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</si>
  <si>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</si>
  <si>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</si>
  <si>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</si>
  <si>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</si>
  <si>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</si>
  <si>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</si>
  <si>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</si>
  <si>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</si>
  <si>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</si>
  <si>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</si>
  <si>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</si>
  <si>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</si>
  <si>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</si>
  <si>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</si>
  <si>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</si>
  <si>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</si>
  <si>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</si>
  <si>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</si>
  <si>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</si>
  <si>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</si>
  <si>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</si>
  <si>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</si>
  <si>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</si>
  <si>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</si>
  <si>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</si>
  <si>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</si>
  <si>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</si>
  <si>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</si>
  <si>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</si>
  <si>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</si>
  <si>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</si>
  <si>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</si>
  <si>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</si>
  <si>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</si>
  <si>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</si>
  <si>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</si>
  <si>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</si>
  <si>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</si>
  <si>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</si>
  <si>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</si>
  <si>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</si>
  <si>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</si>
  <si>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</si>
  <si>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</si>
  <si>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</si>
  <si>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</si>
  <si>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</si>
  <si>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</si>
  <si>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водостоков ( мелкий ремонт после очистки от снега и льда )</t>
  </si>
  <si>
    <t>замена ( поверка ) КИП</t>
  </si>
  <si>
    <t>Обслуживание общедомовых приборов учета горячего водоснабжения</t>
  </si>
  <si>
    <t>ревизия ШР, ЩЭ</t>
  </si>
  <si>
    <t>ремонт кровли</t>
  </si>
  <si>
    <t>заделка подвальных продухов</t>
  </si>
  <si>
    <t>ремонт канализации</t>
  </si>
  <si>
    <t>восстановление изоляции</t>
  </si>
  <si>
    <t>ремонт секций бойлера</t>
  </si>
  <si>
    <t>Расчет размера платы за содержание и ремонт общего имущества в многоквартирном доме</t>
  </si>
  <si>
    <t>по адресу: ул. Набережная, д.58 (S дома=4023,5;Sземли=2446,76м2)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</si>
  <si>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</si>
  <si>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</si>
  <si>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</si>
  <si>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</si>
  <si>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</si>
  <si>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</si>
  <si>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</si>
  <si>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</si>
  <si>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</si>
  <si>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</si>
  <si>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</si>
  <si>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</si>
  <si>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</si>
  <si>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</si>
  <si>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1 раз в 4 месяца</t>
  </si>
  <si>
    <t>ВСЕГО:</t>
  </si>
  <si>
    <t>Дополнительные работы по текущему ремонту, в т.ч.:</t>
  </si>
  <si>
    <t>замена насоса гвс / резерв /</t>
  </si>
  <si>
    <t>2013 - 2014 г.г.</t>
  </si>
  <si>
    <t>окос травы</t>
  </si>
  <si>
    <t>2-3 раза</t>
  </si>
  <si>
    <t>подключение системы отопления с регулировкой</t>
  </si>
  <si>
    <t>ревизия заадвижек ГВС (диам.80мм-4шт.)</t>
  </si>
  <si>
    <t>1 раз в 4 года</t>
  </si>
  <si>
    <t>замена трансформатора тока (1 узел учета/ 3ТТ)</t>
  </si>
  <si>
    <t>Ремонт кровли 320 м2</t>
  </si>
  <si>
    <t>Изготовление и установка металлических решеток 2 шт.</t>
  </si>
  <si>
    <t>Смена запорной арматуры (эл.узлы) д.32 - 4 шт., д.15 - 4 шт.</t>
  </si>
  <si>
    <t>замена общедомового электрического счетчика</t>
  </si>
  <si>
    <t>Погашение задолженности прошлых периодов</t>
  </si>
  <si>
    <t>на 01.05.13г.</t>
  </si>
  <si>
    <t>(стоимость услуг увеличена на 7% в соответствии с уровнем инфляции 2012 г.)</t>
  </si>
  <si>
    <t xml:space="preserve">Ремонт мусорокамер (согласно СанПиН 2.1.2.2645- 10 утвержденного Постановлением Главного госуд.санит.врача от 10.06.2010 г. № 64) </t>
  </si>
  <si>
    <t xml:space="preserve">Санобработка мусорокамер (согласно СанПиН 2.1.2.2645- 10 утвержденного Постановлением Главного госуд.санит.врача от 10.06.2010 г. № 64) </t>
  </si>
  <si>
    <t>6 раз в год (апрель- сентябрь)</t>
  </si>
  <si>
    <t>ремонт пола в мусорокамере 1 м2</t>
  </si>
  <si>
    <t>ремонт керамической плитки на стеновых  панелях 1 м2</t>
  </si>
  <si>
    <t>устройство резиновых уплотнителей на крышке клапанов 12 п.м.</t>
  </si>
  <si>
    <t>восстановление водоснабжения в мусорокамере</t>
  </si>
  <si>
    <t>восстановление  шиберов 2 шт.</t>
  </si>
  <si>
    <t>Сбор, вывоз и утилизация ТБО, руб./м2</t>
  </si>
  <si>
    <t>ревизия задвижек отопления (диам.50мм-4 шт.,диам.80мм-7 мм.,диам.100мм-2шт.)</t>
  </si>
  <si>
    <t>замена насоса холодного водоснабжения /резерв/</t>
  </si>
  <si>
    <t>Смена задвижек отопления (д.80 мм - 4 шт., д.50 мм - 4 шт.)</t>
  </si>
  <si>
    <t>Смена задвижек ХВС (д.50 - 2 шт.)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</si>
</sst>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1"/>
      <name val="Arial"/>
      <family val="2"/>
    </font>
    <font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8" fillId="24" borderId="0" xfId="0" applyFont="1" applyFill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2" fontId="18" fillId="24" borderId="13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19" fillId="24" borderId="0" xfId="0" applyNumberFormat="1" applyFont="1" applyFill="1" applyBorder="1" applyAlignment="1">
      <alignment horizont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24" borderId="14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left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textRotation="90" wrapText="1"/>
    </xf>
    <xf numFmtId="0" fontId="18" fillId="24" borderId="17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23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left" vertical="center" wrapText="1"/>
    </xf>
    <xf numFmtId="0" fontId="18" fillId="24" borderId="17" xfId="0" applyFont="1" applyFill="1" applyBorder="1" applyAlignment="1">
      <alignment horizontal="center" vertical="center"/>
    </xf>
    <xf numFmtId="0" fontId="18" fillId="24" borderId="25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19" fillId="24" borderId="24" xfId="0" applyFont="1" applyFill="1" applyBorder="1" applyAlignment="1">
      <alignment horizontal="left" vertical="center" wrapText="1"/>
    </xf>
    <xf numFmtId="0" fontId="25" fillId="24" borderId="12" xfId="0" applyFont="1" applyFill="1" applyBorder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 wrapText="1"/>
    </xf>
    <xf numFmtId="2" fontId="26" fillId="24" borderId="12" xfId="0" applyNumberFormat="1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center" vertical="center" wrapText="1"/>
    </xf>
    <xf numFmtId="2" fontId="26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left" vertical="center" wrapText="1"/>
    </xf>
    <xf numFmtId="0" fontId="0" fillId="24" borderId="24" xfId="0" applyFont="1" applyFill="1" applyBorder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left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left" vertical="center" wrapText="1"/>
    </xf>
    <xf numFmtId="0" fontId="23" fillId="24" borderId="17" xfId="0" applyFont="1" applyFill="1" applyBorder="1" applyAlignment="1">
      <alignment horizontal="center" vertical="center" wrapText="1"/>
    </xf>
    <xf numFmtId="2" fontId="23" fillId="24" borderId="17" xfId="0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25" fillId="24" borderId="24" xfId="0" applyFont="1" applyFill="1" applyBorder="1" applyAlignment="1">
      <alignment horizontal="left" vertical="center" wrapText="1"/>
    </xf>
    <xf numFmtId="0" fontId="26" fillId="24" borderId="24" xfId="0" applyFont="1" applyFill="1" applyBorder="1" applyAlignment="1">
      <alignment horizontal="center" vertical="center" wrapText="1"/>
    </xf>
    <xf numFmtId="2" fontId="26" fillId="24" borderId="2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20" fillId="24" borderId="0" xfId="0" applyNumberFormat="1" applyFont="1" applyFill="1" applyAlignment="1">
      <alignment horizontal="center" vertical="center"/>
    </xf>
    <xf numFmtId="2" fontId="19" fillId="24" borderId="0" xfId="0" applyNumberFormat="1" applyFont="1" applyFill="1" applyAlignment="1">
      <alignment/>
    </xf>
    <xf numFmtId="2" fontId="0" fillId="24" borderId="24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2" fontId="18" fillId="25" borderId="16" xfId="0" applyNumberFormat="1" applyFont="1" applyFill="1" applyBorder="1" applyAlignment="1">
      <alignment horizontal="center" vertical="center" wrapText="1"/>
    </xf>
    <xf numFmtId="2" fontId="18" fillId="25" borderId="29" xfId="0" applyNumberFormat="1" applyFont="1" applyFill="1" applyBorder="1" applyAlignment="1">
      <alignment horizontal="center" vertical="center" wrapText="1"/>
    </xf>
    <xf numFmtId="2" fontId="18" fillId="25" borderId="30" xfId="0" applyNumberFormat="1" applyFont="1" applyFill="1" applyBorder="1" applyAlignment="1">
      <alignment horizontal="center" vertical="center" wrapText="1"/>
    </xf>
    <xf numFmtId="2" fontId="26" fillId="25" borderId="16" xfId="0" applyNumberFormat="1" applyFont="1" applyFill="1" applyBorder="1" applyAlignment="1">
      <alignment horizontal="center" vertical="center" wrapText="1"/>
    </xf>
    <xf numFmtId="2" fontId="26" fillId="25" borderId="29" xfId="0" applyNumberFormat="1" applyFont="1" applyFill="1" applyBorder="1" applyAlignment="1">
      <alignment horizontal="center" vertical="center" wrapText="1"/>
    </xf>
    <xf numFmtId="2" fontId="26" fillId="25" borderId="30" xfId="0" applyNumberFormat="1" applyFont="1" applyFill="1" applyBorder="1" applyAlignment="1">
      <alignment horizontal="center" vertical="center" wrapText="1"/>
    </xf>
    <xf numFmtId="2" fontId="18" fillId="25" borderId="31" xfId="0" applyNumberFormat="1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24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2" fontId="0" fillId="25" borderId="32" xfId="0" applyNumberFormat="1" applyFont="1" applyFill="1" applyBorder="1" applyAlignment="1">
      <alignment horizontal="center" vertical="center" wrapText="1"/>
    </xf>
    <xf numFmtId="2" fontId="0" fillId="25" borderId="31" xfId="0" applyNumberFormat="1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0" fillId="25" borderId="24" xfId="0" applyNumberFormat="1" applyFont="1" applyFill="1" applyBorder="1" applyAlignment="1">
      <alignment horizontal="center" vertical="center" wrapText="1"/>
    </xf>
    <xf numFmtId="2" fontId="0" fillId="25" borderId="33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/>
    </xf>
    <xf numFmtId="0" fontId="0" fillId="24" borderId="15" xfId="0" applyFont="1" applyFill="1" applyBorder="1" applyAlignment="1">
      <alignment horizontal="left" vertical="center" wrapText="1"/>
    </xf>
    <xf numFmtId="2" fontId="23" fillId="24" borderId="34" xfId="0" applyNumberFormat="1" applyFont="1" applyFill="1" applyBorder="1" applyAlignment="1">
      <alignment horizontal="center"/>
    </xf>
    <xf numFmtId="0" fontId="24" fillId="24" borderId="17" xfId="0" applyFont="1" applyFill="1" applyBorder="1" applyAlignment="1">
      <alignment horizontal="center" vertical="center"/>
    </xf>
    <xf numFmtId="0" fontId="21" fillId="26" borderId="0" xfId="0" applyFont="1" applyFill="1" applyAlignment="1">
      <alignment horizontal="center"/>
    </xf>
    <xf numFmtId="2" fontId="0" fillId="25" borderId="29" xfId="0" applyNumberFormat="1" applyFont="1" applyFill="1" applyBorder="1" applyAlignment="1">
      <alignment horizontal="center" vertical="center" wrapText="1"/>
    </xf>
    <xf numFmtId="2" fontId="26" fillId="24" borderId="35" xfId="0" applyNumberFormat="1" applyFont="1" applyFill="1" applyBorder="1" applyAlignment="1">
      <alignment horizontal="center" vertical="center" wrapText="1"/>
    </xf>
    <xf numFmtId="2" fontId="18" fillId="24" borderId="33" xfId="0" applyNumberFormat="1" applyFont="1" applyFill="1" applyBorder="1" applyAlignment="1">
      <alignment horizontal="center" vertical="center" wrapText="1"/>
    </xf>
    <xf numFmtId="0" fontId="18" fillId="24" borderId="36" xfId="0" applyFont="1" applyFill="1" applyBorder="1" applyAlignment="1">
      <alignment horizontal="center" vertical="center"/>
    </xf>
    <xf numFmtId="0" fontId="19" fillId="24" borderId="37" xfId="0" applyFont="1" applyFill="1" applyBorder="1" applyAlignment="1">
      <alignment horizontal="left" vertical="center" wrapText="1"/>
    </xf>
    <xf numFmtId="0" fontId="18" fillId="24" borderId="35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left" vertical="center" wrapText="1"/>
    </xf>
    <xf numFmtId="2" fontId="26" fillId="25" borderId="3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1" fillId="25" borderId="0" xfId="0" applyFont="1" applyFill="1" applyAlignment="1">
      <alignment horizontal="left" vertical="center"/>
    </xf>
    <xf numFmtId="0" fontId="19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1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19" fillId="0" borderId="38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9" fillId="25" borderId="39" xfId="0" applyFont="1" applyFill="1" applyBorder="1" applyAlignment="1">
      <alignment horizontal="center" vertical="center" wrapText="1"/>
    </xf>
    <xf numFmtId="0" fontId="19" fillId="25" borderId="40" xfId="0" applyFont="1" applyFill="1" applyBorder="1" applyAlignment="1">
      <alignment horizontal="center" vertical="center" wrapText="1"/>
    </xf>
    <xf numFmtId="0" fontId="0" fillId="25" borderId="40" xfId="0" applyFill="1" applyBorder="1" applyAlignment="1">
      <alignment horizontal="center" vertical="center" wrapText="1"/>
    </xf>
    <xf numFmtId="0" fontId="0" fillId="25" borderId="41" xfId="0" applyFill="1" applyBorder="1" applyAlignment="1">
      <alignment horizontal="center" vertical="center" wrapText="1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0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zoomScale="75" zoomScaleNormal="75" zoomScalePageLayoutView="0" workbookViewId="0" topLeftCell="A95">
      <selection activeCell="A1" sqref="A1:H114"/>
    </sheetView>
  </sheetViews>
  <sheetFormatPr defaultColWidth="9.00390625" defaultRowHeight="12.75"/>
  <cols>
    <col min="1" max="1" width="72.75390625" style="9" customWidth="1"/>
    <col min="2" max="2" width="19.125" style="9" customWidth="1"/>
    <col min="3" max="3" width="13.875" style="9" hidden="1" customWidth="1"/>
    <col min="4" max="4" width="15.875" style="9" customWidth="1"/>
    <col min="5" max="5" width="13.875" style="9" hidden="1" customWidth="1"/>
    <col min="6" max="6" width="20.875" style="9" hidden="1" customWidth="1"/>
    <col min="7" max="7" width="13.875" style="9" customWidth="1"/>
    <col min="8" max="8" width="20.875" style="9" customWidth="1"/>
    <col min="9" max="9" width="15.375" style="9" customWidth="1"/>
    <col min="10" max="10" width="15.375" style="9" hidden="1" customWidth="1"/>
    <col min="11" max="11" width="15.375" style="74" hidden="1" customWidth="1"/>
    <col min="12" max="13" width="15.375" style="9" customWidth="1"/>
    <col min="14" max="16384" width="9.125" style="9" customWidth="1"/>
  </cols>
  <sheetData>
    <row r="1" spans="1:8" ht="16.5" customHeight="1">
      <c r="A1" s="131" t="s">
        <v>0</v>
      </c>
      <c r="B1" s="132"/>
      <c r="C1" s="132"/>
      <c r="D1" s="132"/>
      <c r="E1" s="132"/>
      <c r="F1" s="132"/>
      <c r="G1" s="132"/>
      <c r="H1" s="132"/>
    </row>
    <row r="2" spans="2:8" ht="12.75" customHeight="1">
      <c r="B2" s="133" t="s">
        <v>1</v>
      </c>
      <c r="C2" s="133"/>
      <c r="D2" s="133"/>
      <c r="E2" s="133"/>
      <c r="F2" s="133"/>
      <c r="G2" s="132"/>
      <c r="H2" s="132"/>
    </row>
    <row r="3" spans="1:8" ht="14.25" customHeight="1">
      <c r="A3" s="102"/>
      <c r="B3" s="133" t="s">
        <v>2</v>
      </c>
      <c r="C3" s="133"/>
      <c r="D3" s="133"/>
      <c r="E3" s="133"/>
      <c r="F3" s="133"/>
      <c r="G3" s="132"/>
      <c r="H3" s="132"/>
    </row>
    <row r="4" spans="1:8" ht="21" customHeight="1">
      <c r="A4" s="106" t="s">
        <v>101</v>
      </c>
      <c r="B4" s="133" t="s">
        <v>42</v>
      </c>
      <c r="C4" s="133"/>
      <c r="D4" s="133"/>
      <c r="E4" s="133"/>
      <c r="F4" s="133"/>
      <c r="G4" s="132"/>
      <c r="H4" s="132"/>
    </row>
    <row r="5" spans="1:8" ht="14.25" customHeight="1">
      <c r="A5" s="102"/>
      <c r="B5" s="119"/>
      <c r="C5" s="119"/>
      <c r="D5" s="119"/>
      <c r="E5" s="119"/>
      <c r="F5" s="119"/>
      <c r="G5" s="118"/>
      <c r="H5" s="118"/>
    </row>
    <row r="6" spans="1:9" ht="35.25" customHeight="1">
      <c r="A6" s="134"/>
      <c r="B6" s="134"/>
      <c r="C6" s="134"/>
      <c r="D6" s="134"/>
      <c r="E6" s="134"/>
      <c r="F6" s="134"/>
      <c r="G6" s="134"/>
      <c r="H6" s="134"/>
      <c r="I6" s="1"/>
    </row>
    <row r="7" spans="1:9" ht="19.5" customHeight="1">
      <c r="A7" s="134" t="s">
        <v>114</v>
      </c>
      <c r="B7" s="134"/>
      <c r="C7" s="134"/>
      <c r="D7" s="134"/>
      <c r="E7" s="134"/>
      <c r="F7" s="134"/>
      <c r="G7" s="134"/>
      <c r="H7" s="134"/>
      <c r="I7" s="1"/>
    </row>
    <row r="8" spans="1:11" s="14" customFormat="1" ht="22.5" customHeight="1">
      <c r="A8" s="121" t="s">
        <v>3</v>
      </c>
      <c r="B8" s="121"/>
      <c r="C8" s="121"/>
      <c r="D8" s="121"/>
      <c r="E8" s="122"/>
      <c r="F8" s="122"/>
      <c r="G8" s="122"/>
      <c r="H8" s="122"/>
      <c r="K8" s="75"/>
    </row>
    <row r="9" spans="1:8" s="15" customFormat="1" ht="18.75" customHeight="1">
      <c r="A9" s="121" t="s">
        <v>82</v>
      </c>
      <c r="B9" s="121"/>
      <c r="C9" s="121"/>
      <c r="D9" s="121"/>
      <c r="E9" s="122"/>
      <c r="F9" s="122"/>
      <c r="G9" s="122"/>
      <c r="H9" s="122"/>
    </row>
    <row r="10" spans="1:8" s="16" customFormat="1" ht="17.25" customHeight="1">
      <c r="A10" s="123" t="s">
        <v>34</v>
      </c>
      <c r="B10" s="123"/>
      <c r="C10" s="123"/>
      <c r="D10" s="123"/>
      <c r="E10" s="124"/>
      <c r="F10" s="124"/>
      <c r="G10" s="124"/>
      <c r="H10" s="124"/>
    </row>
    <row r="11" spans="1:8" s="15" customFormat="1" ht="30" customHeight="1" thickBot="1">
      <c r="A11" s="125" t="s">
        <v>81</v>
      </c>
      <c r="B11" s="125"/>
      <c r="C11" s="125"/>
      <c r="D11" s="125"/>
      <c r="E11" s="126"/>
      <c r="F11" s="126"/>
      <c r="G11" s="126"/>
      <c r="H11" s="126"/>
    </row>
    <row r="12" spans="1:11" s="20" customFormat="1" ht="139.5" customHeight="1" thickBot="1">
      <c r="A12" s="17" t="s">
        <v>4</v>
      </c>
      <c r="B12" s="18" t="s">
        <v>5</v>
      </c>
      <c r="C12" s="19" t="s">
        <v>6</v>
      </c>
      <c r="D12" s="19" t="s">
        <v>43</v>
      </c>
      <c r="E12" s="19" t="s">
        <v>6</v>
      </c>
      <c r="F12" s="2" t="s">
        <v>7</v>
      </c>
      <c r="G12" s="19" t="s">
        <v>6</v>
      </c>
      <c r="H12" s="2" t="s">
        <v>7</v>
      </c>
      <c r="K12" s="76"/>
    </row>
    <row r="13" spans="1:11" s="26" customFormat="1" ht="12.75">
      <c r="A13" s="21">
        <v>1</v>
      </c>
      <c r="B13" s="22">
        <v>2</v>
      </c>
      <c r="C13" s="22">
        <v>3</v>
      </c>
      <c r="D13" s="23"/>
      <c r="E13" s="22">
        <v>3</v>
      </c>
      <c r="F13" s="3">
        <v>4</v>
      </c>
      <c r="G13" s="24">
        <v>3</v>
      </c>
      <c r="H13" s="25">
        <v>4</v>
      </c>
      <c r="K13" s="77"/>
    </row>
    <row r="14" spans="1:11" s="26" customFormat="1" ht="49.5" customHeight="1">
      <c r="A14" s="127" t="s">
        <v>8</v>
      </c>
      <c r="B14" s="128"/>
      <c r="C14" s="128"/>
      <c r="D14" s="128"/>
      <c r="E14" s="128"/>
      <c r="F14" s="128"/>
      <c r="G14" s="129"/>
      <c r="H14" s="130"/>
      <c r="K14" s="77"/>
    </row>
    <row r="15" spans="1:11" s="20" customFormat="1" ht="15">
      <c r="A15" s="27" t="s">
        <v>9</v>
      </c>
      <c r="B15" s="28"/>
      <c r="C15" s="29">
        <f>F15*12</f>
        <v>0</v>
      </c>
      <c r="D15" s="86">
        <f>G15*I15</f>
        <v>115876.8</v>
      </c>
      <c r="E15" s="85">
        <f>H15*12</f>
        <v>28.8</v>
      </c>
      <c r="F15" s="87"/>
      <c r="G15" s="85">
        <f>H15*12</f>
        <v>28.8</v>
      </c>
      <c r="H15" s="85">
        <v>2.4</v>
      </c>
      <c r="I15" s="20">
        <v>4023.5</v>
      </c>
      <c r="J15" s="20">
        <v>1.07</v>
      </c>
      <c r="K15" s="76">
        <v>2.24</v>
      </c>
    </row>
    <row r="16" spans="1:11" s="55" customFormat="1" ht="29.25" customHeight="1">
      <c r="A16" s="52" t="s">
        <v>83</v>
      </c>
      <c r="B16" s="53" t="s">
        <v>84</v>
      </c>
      <c r="C16" s="54"/>
      <c r="D16" s="89"/>
      <c r="E16" s="88"/>
      <c r="F16" s="90"/>
      <c r="G16" s="88"/>
      <c r="H16" s="88"/>
      <c r="K16" s="78"/>
    </row>
    <row r="17" spans="1:11" s="55" customFormat="1" ht="15">
      <c r="A17" s="52" t="s">
        <v>85</v>
      </c>
      <c r="B17" s="53" t="s">
        <v>84</v>
      </c>
      <c r="C17" s="54"/>
      <c r="D17" s="89"/>
      <c r="E17" s="88"/>
      <c r="F17" s="90"/>
      <c r="G17" s="88"/>
      <c r="H17" s="88"/>
      <c r="K17" s="78"/>
    </row>
    <row r="18" spans="1:11" s="55" customFormat="1" ht="15">
      <c r="A18" s="52" t="s">
        <v>86</v>
      </c>
      <c r="B18" s="53" t="s">
        <v>87</v>
      </c>
      <c r="C18" s="54"/>
      <c r="D18" s="89"/>
      <c r="E18" s="88"/>
      <c r="F18" s="90"/>
      <c r="G18" s="88"/>
      <c r="H18" s="88"/>
      <c r="K18" s="78"/>
    </row>
    <row r="19" spans="1:11" s="55" customFormat="1" ht="15">
      <c r="A19" s="52" t="s">
        <v>88</v>
      </c>
      <c r="B19" s="53" t="s">
        <v>84</v>
      </c>
      <c r="C19" s="54"/>
      <c r="D19" s="89"/>
      <c r="E19" s="88"/>
      <c r="F19" s="90"/>
      <c r="G19" s="88"/>
      <c r="H19" s="88"/>
      <c r="K19" s="78"/>
    </row>
    <row r="20" spans="1:11" s="20" customFormat="1" ht="30">
      <c r="A20" s="27" t="s">
        <v>11</v>
      </c>
      <c r="B20" s="30"/>
      <c r="C20" s="29">
        <f>F20*12</f>
        <v>0</v>
      </c>
      <c r="D20" s="86">
        <f>G20*I20</f>
        <v>90770.16</v>
      </c>
      <c r="E20" s="85">
        <f>H20*12</f>
        <v>22.56</v>
      </c>
      <c r="F20" s="87"/>
      <c r="G20" s="85">
        <f>H20*12</f>
        <v>22.56</v>
      </c>
      <c r="H20" s="85">
        <v>1.88</v>
      </c>
      <c r="I20" s="20">
        <v>4023.5</v>
      </c>
      <c r="J20" s="20">
        <v>1.07</v>
      </c>
      <c r="K20" s="76">
        <v>1.75</v>
      </c>
    </row>
    <row r="21" spans="1:11" s="20" customFormat="1" ht="15">
      <c r="A21" s="56" t="s">
        <v>89</v>
      </c>
      <c r="B21" s="37" t="s">
        <v>12</v>
      </c>
      <c r="C21" s="29"/>
      <c r="D21" s="86"/>
      <c r="E21" s="85"/>
      <c r="F21" s="87"/>
      <c r="G21" s="85"/>
      <c r="H21" s="85"/>
      <c r="K21" s="76"/>
    </row>
    <row r="22" spans="1:11" s="20" customFormat="1" ht="15">
      <c r="A22" s="56" t="s">
        <v>90</v>
      </c>
      <c r="B22" s="37" t="s">
        <v>12</v>
      </c>
      <c r="C22" s="29"/>
      <c r="D22" s="86"/>
      <c r="E22" s="85"/>
      <c r="F22" s="87"/>
      <c r="G22" s="85"/>
      <c r="H22" s="85"/>
      <c r="K22" s="76"/>
    </row>
    <row r="23" spans="1:11" s="20" customFormat="1" ht="15">
      <c r="A23" s="103" t="s">
        <v>102</v>
      </c>
      <c r="B23" s="84" t="s">
        <v>103</v>
      </c>
      <c r="C23" s="29"/>
      <c r="D23" s="86"/>
      <c r="E23" s="85"/>
      <c r="F23" s="87"/>
      <c r="G23" s="85"/>
      <c r="H23" s="85"/>
      <c r="K23" s="76"/>
    </row>
    <row r="24" spans="1:11" s="20" customFormat="1" ht="15">
      <c r="A24" s="56" t="s">
        <v>91</v>
      </c>
      <c r="B24" s="37" t="s">
        <v>12</v>
      </c>
      <c r="C24" s="29"/>
      <c r="D24" s="86"/>
      <c r="E24" s="85"/>
      <c r="F24" s="87"/>
      <c r="G24" s="85"/>
      <c r="H24" s="85"/>
      <c r="K24" s="76"/>
    </row>
    <row r="25" spans="1:11" s="20" customFormat="1" ht="25.5">
      <c r="A25" s="56" t="s">
        <v>92</v>
      </c>
      <c r="B25" s="37" t="s">
        <v>13</v>
      </c>
      <c r="C25" s="29"/>
      <c r="D25" s="86"/>
      <c r="E25" s="85"/>
      <c r="F25" s="87"/>
      <c r="G25" s="85"/>
      <c r="H25" s="85"/>
      <c r="K25" s="76"/>
    </row>
    <row r="26" spans="1:11" s="20" customFormat="1" ht="15">
      <c r="A26" s="56" t="s">
        <v>93</v>
      </c>
      <c r="B26" s="37" t="s">
        <v>12</v>
      </c>
      <c r="C26" s="29"/>
      <c r="D26" s="86"/>
      <c r="E26" s="85"/>
      <c r="F26" s="87"/>
      <c r="G26" s="85"/>
      <c r="H26" s="85"/>
      <c r="K26" s="76"/>
    </row>
    <row r="27" spans="1:11" s="55" customFormat="1" ht="15">
      <c r="A27" s="57" t="s">
        <v>94</v>
      </c>
      <c r="B27" s="58" t="s">
        <v>12</v>
      </c>
      <c r="C27" s="59"/>
      <c r="D27" s="86"/>
      <c r="E27" s="85"/>
      <c r="F27" s="87"/>
      <c r="G27" s="85"/>
      <c r="H27" s="85"/>
      <c r="K27" s="78"/>
    </row>
    <row r="28" spans="1:11" s="20" customFormat="1" ht="26.25" thickBot="1">
      <c r="A28" s="60" t="s">
        <v>95</v>
      </c>
      <c r="B28" s="61" t="s">
        <v>96</v>
      </c>
      <c r="C28" s="29"/>
      <c r="D28" s="86"/>
      <c r="E28" s="85"/>
      <c r="F28" s="87"/>
      <c r="G28" s="85"/>
      <c r="H28" s="85"/>
      <c r="K28" s="76"/>
    </row>
    <row r="29" spans="1:11" s="32" customFormat="1" ht="15">
      <c r="A29" s="31" t="s">
        <v>14</v>
      </c>
      <c r="B29" s="28" t="s">
        <v>15</v>
      </c>
      <c r="C29" s="29">
        <f>F29*12</f>
        <v>0</v>
      </c>
      <c r="D29" s="86">
        <f>G29*I29</f>
        <v>30900.48</v>
      </c>
      <c r="E29" s="85">
        <f aca="true" t="shared" si="0" ref="E29:E42">H29*12</f>
        <v>7.68</v>
      </c>
      <c r="F29" s="91"/>
      <c r="G29" s="85">
        <f>H29*12</f>
        <v>7.68</v>
      </c>
      <c r="H29" s="85">
        <v>0.64</v>
      </c>
      <c r="I29" s="20">
        <v>4023.5</v>
      </c>
      <c r="J29" s="20">
        <v>1.07</v>
      </c>
      <c r="K29" s="76">
        <v>0.6</v>
      </c>
    </row>
    <row r="30" spans="1:11" s="20" customFormat="1" ht="15">
      <c r="A30" s="31" t="s">
        <v>16</v>
      </c>
      <c r="B30" s="28" t="s">
        <v>17</v>
      </c>
      <c r="C30" s="29">
        <f>F30*12</f>
        <v>0</v>
      </c>
      <c r="D30" s="86">
        <f>G30*I30</f>
        <v>100426.56</v>
      </c>
      <c r="E30" s="85">
        <f t="shared" si="0"/>
        <v>24.96</v>
      </c>
      <c r="F30" s="91"/>
      <c r="G30" s="85">
        <f>H30*12</f>
        <v>24.96</v>
      </c>
      <c r="H30" s="85">
        <v>2.08</v>
      </c>
      <c r="I30" s="20">
        <v>4023.5</v>
      </c>
      <c r="J30" s="20">
        <v>1.07</v>
      </c>
      <c r="K30" s="76">
        <v>1.94</v>
      </c>
    </row>
    <row r="31" spans="1:11" s="20" customFormat="1" ht="15">
      <c r="A31" s="31" t="s">
        <v>35</v>
      </c>
      <c r="B31" s="28" t="s">
        <v>12</v>
      </c>
      <c r="C31" s="29">
        <f>F31*12</f>
        <v>0</v>
      </c>
      <c r="D31" s="86">
        <f>G31*I31</f>
        <v>64697.88</v>
      </c>
      <c r="E31" s="85">
        <f t="shared" si="0"/>
        <v>16.08</v>
      </c>
      <c r="F31" s="91"/>
      <c r="G31" s="85">
        <f>H31*12</f>
        <v>16.08</v>
      </c>
      <c r="H31" s="85">
        <v>1.34</v>
      </c>
      <c r="I31" s="20">
        <v>4023.5</v>
      </c>
      <c r="J31" s="20">
        <v>1.07</v>
      </c>
      <c r="K31" s="76">
        <v>1.25</v>
      </c>
    </row>
    <row r="32" spans="1:11" s="20" customFormat="1" ht="45">
      <c r="A32" s="31" t="s">
        <v>115</v>
      </c>
      <c r="B32" s="28" t="s">
        <v>13</v>
      </c>
      <c r="C32" s="29"/>
      <c r="D32" s="86">
        <f>D33+D34+D35+D36+D37</f>
        <v>23320.02</v>
      </c>
      <c r="E32" s="85"/>
      <c r="F32" s="91"/>
      <c r="G32" s="85">
        <f>D32/I32</f>
        <v>5.8</v>
      </c>
      <c r="H32" s="85">
        <f>G32/12</f>
        <v>0.48</v>
      </c>
      <c r="I32" s="20">
        <v>4023.5</v>
      </c>
      <c r="K32" s="76"/>
    </row>
    <row r="33" spans="1:11" s="20" customFormat="1" ht="15">
      <c r="A33" s="113" t="s">
        <v>118</v>
      </c>
      <c r="B33" s="50"/>
      <c r="C33" s="88"/>
      <c r="D33" s="89">
        <v>1321.76</v>
      </c>
      <c r="E33" s="88"/>
      <c r="F33" s="114"/>
      <c r="G33" s="88"/>
      <c r="H33" s="88"/>
      <c r="I33" s="20">
        <v>4023.5</v>
      </c>
      <c r="K33" s="76"/>
    </row>
    <row r="34" spans="1:11" s="20" customFormat="1" ht="15">
      <c r="A34" s="113" t="s">
        <v>119</v>
      </c>
      <c r="B34" s="50"/>
      <c r="C34" s="88"/>
      <c r="D34" s="89">
        <v>1045.83</v>
      </c>
      <c r="E34" s="88"/>
      <c r="F34" s="114"/>
      <c r="G34" s="88"/>
      <c r="H34" s="88"/>
      <c r="I34" s="20">
        <v>4023.5</v>
      </c>
      <c r="K34" s="76"/>
    </row>
    <row r="35" spans="1:11" s="20" customFormat="1" ht="15">
      <c r="A35" s="113" t="s">
        <v>120</v>
      </c>
      <c r="B35" s="50"/>
      <c r="C35" s="88"/>
      <c r="D35" s="89">
        <v>2818.67</v>
      </c>
      <c r="E35" s="88"/>
      <c r="F35" s="114"/>
      <c r="G35" s="88"/>
      <c r="H35" s="88"/>
      <c r="I35" s="20">
        <v>4023.5</v>
      </c>
      <c r="K35" s="76"/>
    </row>
    <row r="36" spans="1:11" s="20" customFormat="1" ht="15">
      <c r="A36" s="113" t="s">
        <v>121</v>
      </c>
      <c r="B36" s="50"/>
      <c r="C36" s="88"/>
      <c r="D36" s="89">
        <v>7433.76</v>
      </c>
      <c r="E36" s="88"/>
      <c r="F36" s="114"/>
      <c r="G36" s="88"/>
      <c r="H36" s="88"/>
      <c r="I36" s="20">
        <v>4023.5</v>
      </c>
      <c r="K36" s="76"/>
    </row>
    <row r="37" spans="1:11" s="20" customFormat="1" ht="15">
      <c r="A37" s="113" t="s">
        <v>122</v>
      </c>
      <c r="B37" s="50"/>
      <c r="C37" s="88"/>
      <c r="D37" s="89">
        <f>5350*2</f>
        <v>10700</v>
      </c>
      <c r="E37" s="88"/>
      <c r="F37" s="114"/>
      <c r="G37" s="88"/>
      <c r="H37" s="88"/>
      <c r="I37" s="20">
        <v>4023.5</v>
      </c>
      <c r="K37" s="76"/>
    </row>
    <row r="38" spans="1:11" s="20" customFormat="1" ht="45">
      <c r="A38" s="31" t="s">
        <v>116</v>
      </c>
      <c r="B38" s="28" t="s">
        <v>117</v>
      </c>
      <c r="C38" s="29"/>
      <c r="D38" s="86">
        <f>18916.67*2</f>
        <v>37833.34</v>
      </c>
      <c r="E38" s="85"/>
      <c r="F38" s="91"/>
      <c r="G38" s="85">
        <f>D38/I38</f>
        <v>9.4</v>
      </c>
      <c r="H38" s="85">
        <f>G38/12</f>
        <v>0.78</v>
      </c>
      <c r="I38" s="20">
        <v>4023.5</v>
      </c>
      <c r="K38" s="76"/>
    </row>
    <row r="39" spans="1:11" s="20" customFormat="1" ht="15">
      <c r="A39" s="31" t="s">
        <v>36</v>
      </c>
      <c r="B39" s="28" t="s">
        <v>12</v>
      </c>
      <c r="C39" s="29">
        <f>F39*12</f>
        <v>0</v>
      </c>
      <c r="D39" s="86">
        <f>G39*I39</f>
        <v>74354.28</v>
      </c>
      <c r="E39" s="85">
        <f t="shared" si="0"/>
        <v>18.48</v>
      </c>
      <c r="F39" s="91"/>
      <c r="G39" s="85">
        <f>H39*12</f>
        <v>18.48</v>
      </c>
      <c r="H39" s="85">
        <v>1.54</v>
      </c>
      <c r="I39" s="20">
        <v>4023.5</v>
      </c>
      <c r="J39" s="20">
        <v>1.07</v>
      </c>
      <c r="K39" s="76">
        <v>1.44</v>
      </c>
    </row>
    <row r="40" spans="1:11" s="20" customFormat="1" ht="28.5">
      <c r="A40" s="31" t="s">
        <v>37</v>
      </c>
      <c r="B40" s="33" t="s">
        <v>38</v>
      </c>
      <c r="C40" s="29">
        <f>F40*12</f>
        <v>0</v>
      </c>
      <c r="D40" s="86">
        <f>G40*I40</f>
        <v>159813.42</v>
      </c>
      <c r="E40" s="85">
        <f t="shared" si="0"/>
        <v>39.72</v>
      </c>
      <c r="F40" s="91"/>
      <c r="G40" s="85">
        <f>H40*12</f>
        <v>39.72</v>
      </c>
      <c r="H40" s="85">
        <v>3.31</v>
      </c>
      <c r="I40" s="20">
        <v>4023.5</v>
      </c>
      <c r="J40" s="20">
        <v>1.07</v>
      </c>
      <c r="K40" s="76">
        <v>3.09</v>
      </c>
    </row>
    <row r="41" spans="1:11" s="26" customFormat="1" ht="30">
      <c r="A41" s="31" t="s">
        <v>57</v>
      </c>
      <c r="B41" s="28" t="s">
        <v>10</v>
      </c>
      <c r="C41" s="34"/>
      <c r="D41" s="86">
        <v>1733.72</v>
      </c>
      <c r="E41" s="92">
        <f t="shared" si="0"/>
        <v>0.48</v>
      </c>
      <c r="F41" s="91"/>
      <c r="G41" s="85">
        <f>D41/I41</f>
        <v>0.43</v>
      </c>
      <c r="H41" s="85">
        <f>G41/12</f>
        <v>0.04</v>
      </c>
      <c r="I41" s="20">
        <v>4023.5</v>
      </c>
      <c r="J41" s="20">
        <v>1.07</v>
      </c>
      <c r="K41" s="76">
        <v>0.03</v>
      </c>
    </row>
    <row r="42" spans="1:11" s="26" customFormat="1" ht="30">
      <c r="A42" s="31" t="s">
        <v>74</v>
      </c>
      <c r="B42" s="28" t="s">
        <v>10</v>
      </c>
      <c r="C42" s="34"/>
      <c r="D42" s="86">
        <v>1733.72</v>
      </c>
      <c r="E42" s="92">
        <f t="shared" si="0"/>
        <v>0.48</v>
      </c>
      <c r="F42" s="91"/>
      <c r="G42" s="85">
        <f>D42/I42</f>
        <v>0.43</v>
      </c>
      <c r="H42" s="85">
        <f>G42/12</f>
        <v>0.04</v>
      </c>
      <c r="I42" s="20">
        <v>4023.5</v>
      </c>
      <c r="J42" s="20">
        <v>1.07</v>
      </c>
      <c r="K42" s="76">
        <v>0.03</v>
      </c>
    </row>
    <row r="43" spans="1:11" s="26" customFormat="1" ht="15">
      <c r="A43" s="31" t="s">
        <v>58</v>
      </c>
      <c r="B43" s="28" t="s">
        <v>10</v>
      </c>
      <c r="C43" s="34"/>
      <c r="D43" s="86">
        <v>10948.1</v>
      </c>
      <c r="E43" s="92"/>
      <c r="F43" s="91"/>
      <c r="G43" s="85">
        <f>D43/I43</f>
        <v>2.72</v>
      </c>
      <c r="H43" s="85">
        <f>G43/12</f>
        <v>0.23</v>
      </c>
      <c r="I43" s="20">
        <v>4023.5</v>
      </c>
      <c r="J43" s="20">
        <v>1.07</v>
      </c>
      <c r="K43" s="76">
        <v>0.21</v>
      </c>
    </row>
    <row r="44" spans="1:11" s="26" customFormat="1" ht="30">
      <c r="A44" s="31" t="s">
        <v>60</v>
      </c>
      <c r="B44" s="28" t="s">
        <v>13</v>
      </c>
      <c r="C44" s="34"/>
      <c r="D44" s="86">
        <v>10948.11</v>
      </c>
      <c r="E44" s="92"/>
      <c r="F44" s="91"/>
      <c r="G44" s="85">
        <f>D44/I44</f>
        <v>2.72</v>
      </c>
      <c r="H44" s="85">
        <f>G44/12</f>
        <v>0.23</v>
      </c>
      <c r="I44" s="20">
        <v>4023.5</v>
      </c>
      <c r="J44" s="20">
        <v>1.07</v>
      </c>
      <c r="K44" s="76">
        <v>0</v>
      </c>
    </row>
    <row r="45" spans="1:11" s="26" customFormat="1" ht="30" hidden="1">
      <c r="A45" s="31" t="s">
        <v>59</v>
      </c>
      <c r="B45" s="28" t="s">
        <v>13</v>
      </c>
      <c r="C45" s="34"/>
      <c r="D45" s="86">
        <f>G45*I45</f>
        <v>0</v>
      </c>
      <c r="E45" s="92"/>
      <c r="F45" s="91"/>
      <c r="G45" s="85">
        <f>H45*12</f>
        <v>0</v>
      </c>
      <c r="H45" s="85">
        <v>0</v>
      </c>
      <c r="I45" s="20">
        <v>4023.5</v>
      </c>
      <c r="J45" s="20">
        <v>1.07</v>
      </c>
      <c r="K45" s="76">
        <v>0</v>
      </c>
    </row>
    <row r="46" spans="1:11" s="26" customFormat="1" ht="30" hidden="1">
      <c r="A46" s="31" t="s">
        <v>60</v>
      </c>
      <c r="B46" s="28" t="s">
        <v>13</v>
      </c>
      <c r="C46" s="34"/>
      <c r="D46" s="86">
        <f>G46*I46</f>
        <v>0</v>
      </c>
      <c r="E46" s="92"/>
      <c r="F46" s="91"/>
      <c r="G46" s="85">
        <f>H46*12</f>
        <v>0</v>
      </c>
      <c r="H46" s="85">
        <v>0</v>
      </c>
      <c r="I46" s="20">
        <v>4023.5</v>
      </c>
      <c r="J46" s="20">
        <v>1.07</v>
      </c>
      <c r="K46" s="76">
        <v>0</v>
      </c>
    </row>
    <row r="47" spans="1:11" s="26" customFormat="1" ht="30">
      <c r="A47" s="31" t="s">
        <v>24</v>
      </c>
      <c r="B47" s="28"/>
      <c r="C47" s="34">
        <f>F47*12</f>
        <v>0</v>
      </c>
      <c r="D47" s="86">
        <f>G47*I47</f>
        <v>8690.76</v>
      </c>
      <c r="E47" s="92">
        <f>H47*12</f>
        <v>2.16</v>
      </c>
      <c r="F47" s="91"/>
      <c r="G47" s="85">
        <f>H47*12</f>
        <v>2.16</v>
      </c>
      <c r="H47" s="85">
        <v>0.18</v>
      </c>
      <c r="I47" s="20">
        <v>4023.5</v>
      </c>
      <c r="J47" s="20">
        <v>1.07</v>
      </c>
      <c r="K47" s="76">
        <v>0.14</v>
      </c>
    </row>
    <row r="48" spans="1:11" s="20" customFormat="1" ht="15">
      <c r="A48" s="31" t="s">
        <v>26</v>
      </c>
      <c r="B48" s="28" t="s">
        <v>27</v>
      </c>
      <c r="C48" s="34">
        <f>F48*12</f>
        <v>0</v>
      </c>
      <c r="D48" s="86">
        <f>G48*I48</f>
        <v>1931.28</v>
      </c>
      <c r="E48" s="92">
        <f>H48*12</f>
        <v>0.48</v>
      </c>
      <c r="F48" s="91"/>
      <c r="G48" s="85">
        <f>H48*12</f>
        <v>0.48</v>
      </c>
      <c r="H48" s="85">
        <v>0.04</v>
      </c>
      <c r="I48" s="20">
        <v>4023.5</v>
      </c>
      <c r="J48" s="20">
        <v>1.07</v>
      </c>
      <c r="K48" s="76">
        <v>0.03</v>
      </c>
    </row>
    <row r="49" spans="1:11" s="20" customFormat="1" ht="15">
      <c r="A49" s="31" t="s">
        <v>28</v>
      </c>
      <c r="B49" s="35" t="s">
        <v>29</v>
      </c>
      <c r="C49" s="36">
        <f>F49*12</f>
        <v>0</v>
      </c>
      <c r="D49" s="86">
        <v>1033.23</v>
      </c>
      <c r="E49" s="93">
        <f>H49*12</f>
        <v>0.24</v>
      </c>
      <c r="F49" s="94"/>
      <c r="G49" s="85">
        <f>D49/I49</f>
        <v>0.26</v>
      </c>
      <c r="H49" s="85">
        <f>G49/12</f>
        <v>0.02</v>
      </c>
      <c r="I49" s="20">
        <v>4023.5</v>
      </c>
      <c r="J49" s="20">
        <v>1.07</v>
      </c>
      <c r="K49" s="76">
        <v>0.02</v>
      </c>
    </row>
    <row r="50" spans="1:11" s="32" customFormat="1" ht="30">
      <c r="A50" s="31" t="s">
        <v>25</v>
      </c>
      <c r="B50" s="28" t="s">
        <v>97</v>
      </c>
      <c r="C50" s="34">
        <f>F50*12</f>
        <v>0</v>
      </c>
      <c r="D50" s="86">
        <v>1549.85</v>
      </c>
      <c r="E50" s="92">
        <f>H50*12</f>
        <v>0.36</v>
      </c>
      <c r="F50" s="91"/>
      <c r="G50" s="85">
        <f>D50/I50</f>
        <v>0.39</v>
      </c>
      <c r="H50" s="85">
        <f>G50/12</f>
        <v>0.03</v>
      </c>
      <c r="I50" s="20">
        <v>4023.5</v>
      </c>
      <c r="J50" s="20">
        <v>1.07</v>
      </c>
      <c r="K50" s="76">
        <v>0.03</v>
      </c>
    </row>
    <row r="51" spans="1:11" s="32" customFormat="1" ht="15">
      <c r="A51" s="31" t="s">
        <v>44</v>
      </c>
      <c r="B51" s="28"/>
      <c r="C51" s="29"/>
      <c r="D51" s="85">
        <f>D53+D54+D55+D56+D57+D58+D59+D60+D61+D62</f>
        <v>29197.64</v>
      </c>
      <c r="E51" s="85"/>
      <c r="F51" s="91"/>
      <c r="G51" s="85">
        <f>D51/I51</f>
        <v>7.26</v>
      </c>
      <c r="H51" s="85">
        <f>G51/12</f>
        <v>0.61</v>
      </c>
      <c r="I51" s="20">
        <v>4023.5</v>
      </c>
      <c r="J51" s="20">
        <v>1.07</v>
      </c>
      <c r="K51" s="76">
        <v>0.73</v>
      </c>
    </row>
    <row r="52" spans="1:11" s="26" customFormat="1" ht="15" hidden="1">
      <c r="A52" s="12" t="s">
        <v>66</v>
      </c>
      <c r="B52" s="37" t="s">
        <v>18</v>
      </c>
      <c r="C52" s="4"/>
      <c r="D52" s="96">
        <f>G52*I52</f>
        <v>0</v>
      </c>
      <c r="E52" s="95"/>
      <c r="F52" s="97"/>
      <c r="G52" s="95">
        <f>H52*12</f>
        <v>0</v>
      </c>
      <c r="H52" s="95">
        <v>0</v>
      </c>
      <c r="I52" s="20">
        <v>4023.5</v>
      </c>
      <c r="J52" s="20">
        <v>1.07</v>
      </c>
      <c r="K52" s="76">
        <v>0</v>
      </c>
    </row>
    <row r="53" spans="1:11" s="26" customFormat="1" ht="15">
      <c r="A53" s="12" t="s">
        <v>52</v>
      </c>
      <c r="B53" s="37" t="s">
        <v>18</v>
      </c>
      <c r="C53" s="4"/>
      <c r="D53" s="96">
        <v>276.61</v>
      </c>
      <c r="E53" s="95"/>
      <c r="F53" s="97"/>
      <c r="G53" s="95"/>
      <c r="H53" s="95"/>
      <c r="I53" s="20">
        <v>4023.5</v>
      </c>
      <c r="J53" s="20">
        <v>1.07</v>
      </c>
      <c r="K53" s="76">
        <v>0.01</v>
      </c>
    </row>
    <row r="54" spans="1:11" s="26" customFormat="1" ht="15">
      <c r="A54" s="12" t="s">
        <v>19</v>
      </c>
      <c r="B54" s="37" t="s">
        <v>23</v>
      </c>
      <c r="C54" s="4">
        <f>F54*12</f>
        <v>0</v>
      </c>
      <c r="D54" s="96">
        <v>780.14</v>
      </c>
      <c r="E54" s="95">
        <f>H54*12</f>
        <v>0</v>
      </c>
      <c r="F54" s="97"/>
      <c r="G54" s="95"/>
      <c r="H54" s="95"/>
      <c r="I54" s="20">
        <v>4023.5</v>
      </c>
      <c r="J54" s="20">
        <v>1.07</v>
      </c>
      <c r="K54" s="76">
        <v>0.01</v>
      </c>
    </row>
    <row r="55" spans="1:11" s="26" customFormat="1" ht="25.5">
      <c r="A55" s="12" t="s">
        <v>124</v>
      </c>
      <c r="B55" s="37" t="s">
        <v>18</v>
      </c>
      <c r="C55" s="4">
        <f>F55*12</f>
        <v>0</v>
      </c>
      <c r="D55" s="96">
        <v>8544.78</v>
      </c>
      <c r="E55" s="95">
        <f>H55*12</f>
        <v>0</v>
      </c>
      <c r="F55" s="97"/>
      <c r="G55" s="95"/>
      <c r="H55" s="95"/>
      <c r="I55" s="20">
        <v>4023.5</v>
      </c>
      <c r="J55" s="20">
        <v>1.07</v>
      </c>
      <c r="K55" s="76">
        <v>0.27</v>
      </c>
    </row>
    <row r="56" spans="1:11" s="26" customFormat="1" ht="15">
      <c r="A56" s="12" t="s">
        <v>64</v>
      </c>
      <c r="B56" s="37" t="s">
        <v>18</v>
      </c>
      <c r="C56" s="4">
        <f>F56*12</f>
        <v>0</v>
      </c>
      <c r="D56" s="96">
        <v>1486.7</v>
      </c>
      <c r="E56" s="95">
        <f>H56*12</f>
        <v>0</v>
      </c>
      <c r="F56" s="97"/>
      <c r="G56" s="95"/>
      <c r="H56" s="95"/>
      <c r="I56" s="20">
        <v>4023.5</v>
      </c>
      <c r="J56" s="20">
        <v>1.07</v>
      </c>
      <c r="K56" s="76">
        <v>0.03</v>
      </c>
    </row>
    <row r="57" spans="1:11" s="26" customFormat="1" ht="15">
      <c r="A57" s="12" t="s">
        <v>20</v>
      </c>
      <c r="B57" s="37" t="s">
        <v>18</v>
      </c>
      <c r="C57" s="4">
        <f>F57*12</f>
        <v>0</v>
      </c>
      <c r="D57" s="96">
        <v>4971.09</v>
      </c>
      <c r="E57" s="95">
        <f>H57*12</f>
        <v>0</v>
      </c>
      <c r="F57" s="97"/>
      <c r="G57" s="95"/>
      <c r="H57" s="95"/>
      <c r="I57" s="20">
        <v>4023.5</v>
      </c>
      <c r="J57" s="20">
        <v>1.07</v>
      </c>
      <c r="K57" s="76">
        <v>0.1</v>
      </c>
    </row>
    <row r="58" spans="1:11" s="26" customFormat="1" ht="15">
      <c r="A58" s="12" t="s">
        <v>21</v>
      </c>
      <c r="B58" s="37" t="s">
        <v>18</v>
      </c>
      <c r="C58" s="4">
        <f>F58*12</f>
        <v>0</v>
      </c>
      <c r="D58" s="96">
        <v>780.14</v>
      </c>
      <c r="E58" s="95">
        <f>H58*12</f>
        <v>0</v>
      </c>
      <c r="F58" s="97"/>
      <c r="G58" s="95"/>
      <c r="H58" s="95"/>
      <c r="I58" s="20">
        <v>4023.5</v>
      </c>
      <c r="J58" s="20">
        <v>1.07</v>
      </c>
      <c r="K58" s="76">
        <v>0.01</v>
      </c>
    </row>
    <row r="59" spans="1:11" s="26" customFormat="1" ht="15">
      <c r="A59" s="12" t="s">
        <v>61</v>
      </c>
      <c r="B59" s="37" t="s">
        <v>18</v>
      </c>
      <c r="C59" s="4"/>
      <c r="D59" s="96">
        <v>743.32</v>
      </c>
      <c r="E59" s="95"/>
      <c r="F59" s="97"/>
      <c r="G59" s="95"/>
      <c r="H59" s="95"/>
      <c r="I59" s="20">
        <v>4023.5</v>
      </c>
      <c r="J59" s="20">
        <v>1.07</v>
      </c>
      <c r="K59" s="76">
        <v>0.01</v>
      </c>
    </row>
    <row r="60" spans="1:11" s="26" customFormat="1" ht="15">
      <c r="A60" s="12" t="s">
        <v>62</v>
      </c>
      <c r="B60" s="37" t="s">
        <v>23</v>
      </c>
      <c r="C60" s="4"/>
      <c r="D60" s="96">
        <v>2973.4</v>
      </c>
      <c r="E60" s="95"/>
      <c r="F60" s="97"/>
      <c r="G60" s="95"/>
      <c r="H60" s="95"/>
      <c r="I60" s="20">
        <v>4023.5</v>
      </c>
      <c r="J60" s="20">
        <v>1.07</v>
      </c>
      <c r="K60" s="76">
        <v>0.05</v>
      </c>
    </row>
    <row r="61" spans="1:11" s="26" customFormat="1" ht="25.5">
      <c r="A61" s="12" t="s">
        <v>22</v>
      </c>
      <c r="B61" s="37" t="s">
        <v>18</v>
      </c>
      <c r="C61" s="4">
        <f>F61*12</f>
        <v>0</v>
      </c>
      <c r="D61" s="96">
        <v>3498.91</v>
      </c>
      <c r="E61" s="95">
        <f>H61*12</f>
        <v>0</v>
      </c>
      <c r="F61" s="97"/>
      <c r="G61" s="95"/>
      <c r="H61" s="95"/>
      <c r="I61" s="20">
        <v>4023.5</v>
      </c>
      <c r="J61" s="20">
        <v>1.07</v>
      </c>
      <c r="K61" s="76">
        <v>0.06</v>
      </c>
    </row>
    <row r="62" spans="1:11" s="26" customFormat="1" ht="15">
      <c r="A62" s="12" t="s">
        <v>104</v>
      </c>
      <c r="B62" s="37" t="s">
        <v>18</v>
      </c>
      <c r="C62" s="4"/>
      <c r="D62" s="96">
        <v>5142.55</v>
      </c>
      <c r="E62" s="95"/>
      <c r="F62" s="97"/>
      <c r="G62" s="95"/>
      <c r="H62" s="95"/>
      <c r="I62" s="20">
        <v>4023.5</v>
      </c>
      <c r="J62" s="20">
        <v>1.07</v>
      </c>
      <c r="K62" s="76">
        <v>0.01</v>
      </c>
    </row>
    <row r="63" spans="1:11" s="26" customFormat="1" ht="15" hidden="1">
      <c r="A63" s="12" t="s">
        <v>67</v>
      </c>
      <c r="B63" s="37" t="s">
        <v>18</v>
      </c>
      <c r="C63" s="13"/>
      <c r="D63" s="96">
        <f>G63*I63</f>
        <v>0</v>
      </c>
      <c r="E63" s="98"/>
      <c r="F63" s="97"/>
      <c r="G63" s="95"/>
      <c r="H63" s="95"/>
      <c r="I63" s="20">
        <v>4023.5</v>
      </c>
      <c r="J63" s="20">
        <v>1.07</v>
      </c>
      <c r="K63" s="76">
        <v>0</v>
      </c>
    </row>
    <row r="64" spans="1:11" s="26" customFormat="1" ht="15" hidden="1">
      <c r="A64" s="12"/>
      <c r="B64" s="37"/>
      <c r="C64" s="4"/>
      <c r="D64" s="96"/>
      <c r="E64" s="95"/>
      <c r="F64" s="97"/>
      <c r="G64" s="95"/>
      <c r="H64" s="95"/>
      <c r="I64" s="20"/>
      <c r="J64" s="20"/>
      <c r="K64" s="76"/>
    </row>
    <row r="65" spans="1:11" s="32" customFormat="1" ht="30">
      <c r="A65" s="31" t="s">
        <v>49</v>
      </c>
      <c r="B65" s="28"/>
      <c r="C65" s="29"/>
      <c r="D65" s="85">
        <f>D66+D67+D68+D69+D73+D74+D75</f>
        <v>25269.58</v>
      </c>
      <c r="E65" s="85"/>
      <c r="F65" s="91"/>
      <c r="G65" s="85">
        <f>D65/I65</f>
        <v>6.28</v>
      </c>
      <c r="H65" s="85">
        <f>G65/12</f>
        <v>0.52</v>
      </c>
      <c r="I65" s="20">
        <v>4023.5</v>
      </c>
      <c r="J65" s="20">
        <v>1.07</v>
      </c>
      <c r="K65" s="76">
        <v>0.76</v>
      </c>
    </row>
    <row r="66" spans="1:11" s="26" customFormat="1" ht="15">
      <c r="A66" s="12" t="s">
        <v>45</v>
      </c>
      <c r="B66" s="37" t="s">
        <v>65</v>
      </c>
      <c r="C66" s="4"/>
      <c r="D66" s="96">
        <v>2230.05</v>
      </c>
      <c r="E66" s="95"/>
      <c r="F66" s="97"/>
      <c r="G66" s="95"/>
      <c r="H66" s="95"/>
      <c r="I66" s="20">
        <v>4023.5</v>
      </c>
      <c r="J66" s="20">
        <v>1.07</v>
      </c>
      <c r="K66" s="76">
        <v>0.04</v>
      </c>
    </row>
    <row r="67" spans="1:11" s="26" customFormat="1" ht="25.5">
      <c r="A67" s="12" t="s">
        <v>46</v>
      </c>
      <c r="B67" s="37" t="s">
        <v>53</v>
      </c>
      <c r="C67" s="4"/>
      <c r="D67" s="96">
        <v>1486.7</v>
      </c>
      <c r="E67" s="95"/>
      <c r="F67" s="97"/>
      <c r="G67" s="95"/>
      <c r="H67" s="95"/>
      <c r="I67" s="20">
        <v>4023.5</v>
      </c>
      <c r="J67" s="20">
        <v>1.07</v>
      </c>
      <c r="K67" s="76">
        <v>0.03</v>
      </c>
    </row>
    <row r="68" spans="1:11" s="26" customFormat="1" ht="15">
      <c r="A68" s="12" t="s">
        <v>71</v>
      </c>
      <c r="B68" s="37" t="s">
        <v>70</v>
      </c>
      <c r="C68" s="4"/>
      <c r="D68" s="96">
        <v>1560.23</v>
      </c>
      <c r="E68" s="95"/>
      <c r="F68" s="97"/>
      <c r="G68" s="95"/>
      <c r="H68" s="95"/>
      <c r="I68" s="20">
        <v>4023.5</v>
      </c>
      <c r="J68" s="20">
        <v>1.07</v>
      </c>
      <c r="K68" s="76">
        <v>0.03</v>
      </c>
    </row>
    <row r="69" spans="1:11" s="26" customFormat="1" ht="25.5">
      <c r="A69" s="12" t="s">
        <v>68</v>
      </c>
      <c r="B69" s="37" t="s">
        <v>69</v>
      </c>
      <c r="C69" s="4"/>
      <c r="D69" s="96">
        <v>1486.68</v>
      </c>
      <c r="E69" s="95"/>
      <c r="F69" s="97"/>
      <c r="G69" s="95"/>
      <c r="H69" s="95"/>
      <c r="I69" s="20">
        <v>4023.5</v>
      </c>
      <c r="J69" s="20">
        <v>1.07</v>
      </c>
      <c r="K69" s="76">
        <v>0.03</v>
      </c>
    </row>
    <row r="70" spans="1:11" s="26" customFormat="1" ht="15" hidden="1">
      <c r="A70" s="12" t="s">
        <v>55</v>
      </c>
      <c r="B70" s="37"/>
      <c r="C70" s="4"/>
      <c r="D70" s="96"/>
      <c r="E70" s="95"/>
      <c r="F70" s="97"/>
      <c r="G70" s="95"/>
      <c r="H70" s="95"/>
      <c r="I70" s="20">
        <v>4023.5</v>
      </c>
      <c r="J70" s="20">
        <v>1.07</v>
      </c>
      <c r="K70" s="76">
        <v>0</v>
      </c>
    </row>
    <row r="71" spans="1:11" s="26" customFormat="1" ht="15" hidden="1">
      <c r="A71" s="12" t="s">
        <v>56</v>
      </c>
      <c r="B71" s="37"/>
      <c r="C71" s="4"/>
      <c r="D71" s="96"/>
      <c r="E71" s="95"/>
      <c r="F71" s="97"/>
      <c r="G71" s="95"/>
      <c r="H71" s="95"/>
      <c r="I71" s="20">
        <v>4023.5</v>
      </c>
      <c r="J71" s="20">
        <v>1.07</v>
      </c>
      <c r="K71" s="76">
        <v>0</v>
      </c>
    </row>
    <row r="72" spans="1:11" s="26" customFormat="1" ht="25.5" hidden="1">
      <c r="A72" s="12" t="s">
        <v>54</v>
      </c>
      <c r="B72" s="37"/>
      <c r="C72" s="4"/>
      <c r="D72" s="96"/>
      <c r="E72" s="95"/>
      <c r="F72" s="97"/>
      <c r="G72" s="95"/>
      <c r="H72" s="95"/>
      <c r="I72" s="20">
        <v>4023.5</v>
      </c>
      <c r="J72" s="20">
        <v>1.07</v>
      </c>
      <c r="K72" s="76">
        <v>0</v>
      </c>
    </row>
    <row r="73" spans="1:11" s="26" customFormat="1" ht="15">
      <c r="A73" s="12" t="s">
        <v>105</v>
      </c>
      <c r="B73" s="37" t="s">
        <v>18</v>
      </c>
      <c r="C73" s="4"/>
      <c r="D73" s="96">
        <v>2857.68</v>
      </c>
      <c r="E73" s="95"/>
      <c r="F73" s="97"/>
      <c r="G73" s="95"/>
      <c r="H73" s="95"/>
      <c r="I73" s="20">
        <v>4023.5</v>
      </c>
      <c r="J73" s="20">
        <v>1.07</v>
      </c>
      <c r="K73" s="76">
        <v>0.03</v>
      </c>
    </row>
    <row r="74" spans="1:11" s="26" customFormat="1" ht="25.5">
      <c r="A74" s="12" t="s">
        <v>100</v>
      </c>
      <c r="B74" s="37" t="s">
        <v>13</v>
      </c>
      <c r="C74" s="4"/>
      <c r="D74" s="96">
        <v>10360.56</v>
      </c>
      <c r="E74" s="95"/>
      <c r="F74" s="97"/>
      <c r="G74" s="95"/>
      <c r="H74" s="95"/>
      <c r="I74" s="20">
        <v>4023.5</v>
      </c>
      <c r="J74" s="20">
        <v>1.07</v>
      </c>
      <c r="K74" s="76">
        <v>0.2</v>
      </c>
    </row>
    <row r="75" spans="1:11" s="26" customFormat="1" ht="15">
      <c r="A75" s="12" t="s">
        <v>63</v>
      </c>
      <c r="B75" s="37" t="s">
        <v>10</v>
      </c>
      <c r="C75" s="13"/>
      <c r="D75" s="96">
        <v>5287.68</v>
      </c>
      <c r="E75" s="98"/>
      <c r="F75" s="97"/>
      <c r="G75" s="95"/>
      <c r="H75" s="95"/>
      <c r="I75" s="20">
        <v>4023.5</v>
      </c>
      <c r="J75" s="20">
        <v>1.07</v>
      </c>
      <c r="K75" s="76">
        <v>0.11</v>
      </c>
    </row>
    <row r="76" spans="1:11" s="26" customFormat="1" ht="15" hidden="1">
      <c r="A76" s="12" t="s">
        <v>73</v>
      </c>
      <c r="B76" s="37" t="s">
        <v>18</v>
      </c>
      <c r="C76" s="4"/>
      <c r="D76" s="96">
        <f>G76*I76</f>
        <v>0</v>
      </c>
      <c r="E76" s="95"/>
      <c r="F76" s="97"/>
      <c r="G76" s="95">
        <f>H76*12</f>
        <v>0</v>
      </c>
      <c r="H76" s="95">
        <v>0</v>
      </c>
      <c r="I76" s="20">
        <v>4023.5</v>
      </c>
      <c r="J76" s="20">
        <v>1.07</v>
      </c>
      <c r="K76" s="76">
        <v>0</v>
      </c>
    </row>
    <row r="77" spans="1:11" s="26" customFormat="1" ht="30">
      <c r="A77" s="31" t="s">
        <v>50</v>
      </c>
      <c r="B77" s="37"/>
      <c r="C77" s="4"/>
      <c r="D77" s="85">
        <f>D78</f>
        <v>4206.54</v>
      </c>
      <c r="E77" s="95"/>
      <c r="F77" s="97"/>
      <c r="G77" s="85">
        <f>D77/I77</f>
        <v>1.05</v>
      </c>
      <c r="H77" s="85">
        <f>G77/12</f>
        <v>0.09</v>
      </c>
      <c r="I77" s="20">
        <v>4023.5</v>
      </c>
      <c r="J77" s="20">
        <v>1.07</v>
      </c>
      <c r="K77" s="76">
        <v>0.36</v>
      </c>
    </row>
    <row r="78" spans="1:11" s="26" customFormat="1" ht="25.5">
      <c r="A78" s="12" t="s">
        <v>125</v>
      </c>
      <c r="B78" s="84" t="s">
        <v>13</v>
      </c>
      <c r="C78" s="4"/>
      <c r="D78" s="96">
        <v>4206.54</v>
      </c>
      <c r="E78" s="95"/>
      <c r="F78" s="97"/>
      <c r="G78" s="95"/>
      <c r="H78" s="95"/>
      <c r="I78" s="20">
        <v>4023.5</v>
      </c>
      <c r="J78" s="20">
        <v>1.07</v>
      </c>
      <c r="K78" s="76">
        <v>0.2</v>
      </c>
    </row>
    <row r="79" spans="1:11" s="26" customFormat="1" ht="15">
      <c r="A79" s="31" t="s">
        <v>51</v>
      </c>
      <c r="B79" s="37"/>
      <c r="C79" s="4"/>
      <c r="D79" s="85">
        <f>D80+D81+D82+D83+D84</f>
        <v>17840.33</v>
      </c>
      <c r="E79" s="95"/>
      <c r="F79" s="97"/>
      <c r="G79" s="85">
        <f>D79/I79</f>
        <v>4.43</v>
      </c>
      <c r="H79" s="85">
        <f>G79/12</f>
        <v>0.37</v>
      </c>
      <c r="I79" s="20">
        <v>4023.5</v>
      </c>
      <c r="J79" s="20">
        <v>1.07</v>
      </c>
      <c r="K79" s="76">
        <v>0.26</v>
      </c>
    </row>
    <row r="80" spans="1:11" s="26" customFormat="1" ht="15">
      <c r="A80" s="12" t="s">
        <v>47</v>
      </c>
      <c r="B80" s="37" t="s">
        <v>10</v>
      </c>
      <c r="C80" s="4"/>
      <c r="D80" s="96">
        <v>1036.08</v>
      </c>
      <c r="E80" s="95"/>
      <c r="F80" s="97"/>
      <c r="G80" s="95"/>
      <c r="H80" s="95"/>
      <c r="I80" s="20">
        <v>4023.5</v>
      </c>
      <c r="J80" s="20">
        <v>1.07</v>
      </c>
      <c r="K80" s="76">
        <v>0.02</v>
      </c>
    </row>
    <row r="81" spans="1:11" s="26" customFormat="1" ht="15">
      <c r="A81" s="12" t="s">
        <v>75</v>
      </c>
      <c r="B81" s="37" t="s">
        <v>18</v>
      </c>
      <c r="C81" s="4"/>
      <c r="D81" s="96">
        <v>8633.52</v>
      </c>
      <c r="E81" s="95"/>
      <c r="F81" s="97"/>
      <c r="G81" s="95"/>
      <c r="H81" s="95"/>
      <c r="I81" s="20">
        <v>4023.5</v>
      </c>
      <c r="J81" s="20">
        <v>1.07</v>
      </c>
      <c r="K81" s="76">
        <v>0.17</v>
      </c>
    </row>
    <row r="82" spans="1:11" s="26" customFormat="1" ht="15">
      <c r="A82" s="12" t="s">
        <v>48</v>
      </c>
      <c r="B82" s="37" t="s">
        <v>18</v>
      </c>
      <c r="C82" s="4"/>
      <c r="D82" s="96">
        <v>777.03</v>
      </c>
      <c r="E82" s="95"/>
      <c r="F82" s="97"/>
      <c r="G82" s="95"/>
      <c r="H82" s="95"/>
      <c r="I82" s="20">
        <v>4023.5</v>
      </c>
      <c r="J82" s="20">
        <v>1.07</v>
      </c>
      <c r="K82" s="76">
        <v>0.01</v>
      </c>
    </row>
    <row r="83" spans="1:11" s="26" customFormat="1" ht="16.5" customHeight="1">
      <c r="A83" s="12" t="s">
        <v>107</v>
      </c>
      <c r="B83" s="84" t="s">
        <v>106</v>
      </c>
      <c r="C83" s="4"/>
      <c r="D83" s="96">
        <v>3434.7</v>
      </c>
      <c r="E83" s="95"/>
      <c r="F83" s="97"/>
      <c r="G83" s="95"/>
      <c r="H83" s="95"/>
      <c r="I83" s="20">
        <v>4023.5</v>
      </c>
      <c r="J83" s="20">
        <v>1.07</v>
      </c>
      <c r="K83" s="76">
        <v>0</v>
      </c>
    </row>
    <row r="84" spans="1:11" s="26" customFormat="1" ht="25.5">
      <c r="A84" s="12" t="s">
        <v>111</v>
      </c>
      <c r="B84" s="84" t="s">
        <v>13</v>
      </c>
      <c r="C84" s="4"/>
      <c r="D84" s="107">
        <v>3959</v>
      </c>
      <c r="E84" s="98"/>
      <c r="F84" s="107"/>
      <c r="G84" s="98"/>
      <c r="H84" s="98"/>
      <c r="I84" s="20">
        <v>4023.5</v>
      </c>
      <c r="J84" s="20"/>
      <c r="K84" s="76"/>
    </row>
    <row r="85" spans="1:11" s="26" customFormat="1" ht="25.5" customHeight="1" hidden="1">
      <c r="A85" s="12" t="s">
        <v>72</v>
      </c>
      <c r="B85" s="37" t="s">
        <v>18</v>
      </c>
      <c r="C85" s="4"/>
      <c r="D85" s="96"/>
      <c r="E85" s="95"/>
      <c r="F85" s="97"/>
      <c r="G85" s="95"/>
      <c r="H85" s="95">
        <v>0</v>
      </c>
      <c r="I85" s="20">
        <v>4023.5</v>
      </c>
      <c r="J85" s="20">
        <v>1.07</v>
      </c>
      <c r="K85" s="76">
        <v>0</v>
      </c>
    </row>
    <row r="86" spans="1:11" s="26" customFormat="1" ht="25.5" customHeight="1" hidden="1">
      <c r="A86" s="12"/>
      <c r="B86" s="37"/>
      <c r="C86" s="83"/>
      <c r="D86" s="100"/>
      <c r="E86" s="99"/>
      <c r="F86" s="101"/>
      <c r="G86" s="99"/>
      <c r="H86" s="99"/>
      <c r="I86" s="20">
        <v>4023.5</v>
      </c>
      <c r="J86" s="20"/>
      <c r="K86" s="76"/>
    </row>
    <row r="87" spans="1:11" s="20" customFormat="1" ht="30">
      <c r="A87" s="38" t="s">
        <v>41</v>
      </c>
      <c r="B87" s="28" t="s">
        <v>13</v>
      </c>
      <c r="C87" s="36">
        <f>F87*12</f>
        <v>0</v>
      </c>
      <c r="D87" s="93">
        <f>G87*I87</f>
        <v>15450.24</v>
      </c>
      <c r="E87" s="93">
        <f>H87*12</f>
        <v>3.84</v>
      </c>
      <c r="F87" s="94"/>
      <c r="G87" s="93">
        <f>H87*12</f>
        <v>3.84</v>
      </c>
      <c r="H87" s="93">
        <v>0.32</v>
      </c>
      <c r="I87" s="20">
        <v>4023.5</v>
      </c>
      <c r="J87" s="20">
        <v>1.07</v>
      </c>
      <c r="K87" s="76">
        <v>0.3</v>
      </c>
    </row>
    <row r="88" spans="1:11" s="20" customFormat="1" ht="18.75" hidden="1">
      <c r="A88" s="48" t="s">
        <v>39</v>
      </c>
      <c r="B88" s="35"/>
      <c r="C88" s="36" t="e">
        <f>F88*12</f>
        <v>#REF!</v>
      </c>
      <c r="D88" s="36">
        <f>G88*I88</f>
        <v>0</v>
      </c>
      <c r="E88" s="36">
        <f>H88*12</f>
        <v>0</v>
      </c>
      <c r="F88" s="5" t="e">
        <f>#REF!+#REF!+#REF!+#REF!+#REF!+#REF!+#REF!+#REF!+#REF!+#REF!</f>
        <v>#REF!</v>
      </c>
      <c r="G88" s="36">
        <f>H88*12</f>
        <v>0</v>
      </c>
      <c r="H88" s="5">
        <f>H89+H90+H91+H92+H93</f>
        <v>0</v>
      </c>
      <c r="I88" s="20">
        <v>4023.5</v>
      </c>
      <c r="J88" s="20">
        <v>1.07</v>
      </c>
      <c r="K88" s="76"/>
    </row>
    <row r="89" spans="1:11" s="20" customFormat="1" ht="15" hidden="1">
      <c r="A89" s="49" t="s">
        <v>76</v>
      </c>
      <c r="B89" s="50"/>
      <c r="C89" s="51"/>
      <c r="D89" s="36"/>
      <c r="E89" s="36"/>
      <c r="F89" s="5"/>
      <c r="G89" s="36"/>
      <c r="H89" s="51"/>
      <c r="I89" s="20">
        <v>4023.5</v>
      </c>
      <c r="J89" s="20">
        <v>1.07</v>
      </c>
      <c r="K89" s="76"/>
    </row>
    <row r="90" spans="1:11" s="20" customFormat="1" ht="15" hidden="1">
      <c r="A90" s="49" t="s">
        <v>77</v>
      </c>
      <c r="B90" s="50"/>
      <c r="C90" s="51"/>
      <c r="D90" s="36"/>
      <c r="E90" s="36"/>
      <c r="F90" s="5"/>
      <c r="G90" s="36"/>
      <c r="H90" s="51"/>
      <c r="I90" s="20">
        <v>4023.5</v>
      </c>
      <c r="J90" s="20">
        <v>1.07</v>
      </c>
      <c r="K90" s="76"/>
    </row>
    <row r="91" spans="1:11" s="20" customFormat="1" ht="15" hidden="1">
      <c r="A91" s="49" t="s">
        <v>80</v>
      </c>
      <c r="B91" s="50"/>
      <c r="C91" s="51"/>
      <c r="D91" s="36"/>
      <c r="E91" s="36"/>
      <c r="F91" s="5"/>
      <c r="G91" s="36"/>
      <c r="H91" s="51"/>
      <c r="I91" s="20">
        <v>4023.5</v>
      </c>
      <c r="J91" s="20">
        <v>1.07</v>
      </c>
      <c r="K91" s="76"/>
    </row>
    <row r="92" spans="1:11" s="20" customFormat="1" ht="15" hidden="1">
      <c r="A92" s="49" t="s">
        <v>78</v>
      </c>
      <c r="B92" s="50"/>
      <c r="C92" s="51"/>
      <c r="D92" s="36"/>
      <c r="E92" s="36"/>
      <c r="F92" s="5"/>
      <c r="G92" s="36"/>
      <c r="H92" s="51"/>
      <c r="I92" s="20">
        <v>4023.5</v>
      </c>
      <c r="J92" s="20">
        <v>1.07</v>
      </c>
      <c r="K92" s="76"/>
    </row>
    <row r="93" spans="1:11" s="20" customFormat="1" ht="15" hidden="1">
      <c r="A93" s="67" t="s">
        <v>79</v>
      </c>
      <c r="B93" s="68"/>
      <c r="C93" s="69"/>
      <c r="D93" s="36"/>
      <c r="E93" s="36"/>
      <c r="F93" s="5"/>
      <c r="G93" s="36"/>
      <c r="H93" s="69"/>
      <c r="I93" s="20">
        <v>4023.5</v>
      </c>
      <c r="J93" s="20">
        <v>1.07</v>
      </c>
      <c r="K93" s="76"/>
    </row>
    <row r="94" spans="1:11" s="20" customFormat="1" ht="19.5" thickBot="1">
      <c r="A94" s="111" t="s">
        <v>112</v>
      </c>
      <c r="B94" s="112" t="s">
        <v>113</v>
      </c>
      <c r="C94" s="108"/>
      <c r="D94" s="34">
        <v>33000</v>
      </c>
      <c r="E94" s="36"/>
      <c r="F94" s="109"/>
      <c r="G94" s="36">
        <f>D94/I94</f>
        <v>8.2</v>
      </c>
      <c r="H94" s="36">
        <f>G94/12</f>
        <v>0.68</v>
      </c>
      <c r="I94" s="20">
        <v>4023.5</v>
      </c>
      <c r="K94" s="76"/>
    </row>
    <row r="95" spans="1:11" s="20" customFormat="1" ht="20.25" thickBot="1">
      <c r="A95" s="62" t="s">
        <v>123</v>
      </c>
      <c r="B95" s="105" t="s">
        <v>12</v>
      </c>
      <c r="C95" s="73" t="s">
        <v>31</v>
      </c>
      <c r="D95" s="110">
        <f>G95*I95</f>
        <v>68077.62</v>
      </c>
      <c r="E95" s="34"/>
      <c r="F95" s="34"/>
      <c r="G95" s="34">
        <f>12*H95</f>
        <v>16.92</v>
      </c>
      <c r="H95" s="34">
        <v>1.41</v>
      </c>
      <c r="I95" s="20">
        <v>4023.5</v>
      </c>
      <c r="K95" s="76"/>
    </row>
    <row r="96" spans="1:11" s="20" customFormat="1" ht="20.25" thickBot="1">
      <c r="A96" s="62" t="s">
        <v>40</v>
      </c>
      <c r="B96" s="63"/>
      <c r="C96" s="64">
        <f>F96*12</f>
        <v>0</v>
      </c>
      <c r="D96" s="104">
        <f>D94+D87+D79+D77+D65+D51+D50+D49+D48+D47+D44+D43+D42+D41+D40+D38+D32+D31+D29+D30+D20+D15+D95+D39</f>
        <v>929603.66</v>
      </c>
      <c r="E96" s="104">
        <f>E94+E87+E79+E77+E65+E51+E50+E49+E48+E47+E44+E43+E42+E41+E40+E38+E32+E31+E29+E30+E20+E15+E95+E39</f>
        <v>166.32</v>
      </c>
      <c r="F96" s="104">
        <f>F94+F87+F79+F77+F65+F51+F50+F49+F48+F47+F44+F43+F42+F41+F40+F38+F32+F31+F29+F30+F20+F15+F95+F39</f>
        <v>0</v>
      </c>
      <c r="G96" s="104">
        <f>G94+G87+G79+G77+G65+G51+G50+G49+G48+G47+G44+G43+G42+G41+G40+G38+G32+G31+G29+G30+G20+G15+G95+G39</f>
        <v>231.05</v>
      </c>
      <c r="H96" s="104">
        <f>H94+H87+H79+H77+H65+H51+H50+H49+H48+H47+H44+H43+H42+H41+H40+H38+H32+H31+H29+H30+H20+H15+H95+H39</f>
        <v>19.26</v>
      </c>
      <c r="I96" s="20">
        <v>4023.5</v>
      </c>
      <c r="J96" s="20">
        <v>1.07</v>
      </c>
      <c r="K96" s="76"/>
    </row>
    <row r="97" spans="1:11" s="41" customFormat="1" ht="20.25" hidden="1" thickBot="1">
      <c r="A97" s="10" t="s">
        <v>30</v>
      </c>
      <c r="B97" s="39" t="s">
        <v>12</v>
      </c>
      <c r="C97" s="39" t="s">
        <v>31</v>
      </c>
      <c r="D97" s="40"/>
      <c r="E97" s="39" t="s">
        <v>31</v>
      </c>
      <c r="F97" s="11"/>
      <c r="G97" s="39" t="s">
        <v>31</v>
      </c>
      <c r="H97" s="11"/>
      <c r="J97" s="20">
        <v>1.07</v>
      </c>
      <c r="K97" s="79"/>
    </row>
    <row r="98" spans="1:11" s="6" customFormat="1" ht="15">
      <c r="A98" s="42"/>
      <c r="J98" s="20"/>
      <c r="K98" s="80"/>
    </row>
    <row r="99" spans="1:11" s="6" customFormat="1" ht="15.75" thickBot="1">
      <c r="A99" s="42"/>
      <c r="J99" s="20"/>
      <c r="K99" s="80"/>
    </row>
    <row r="100" spans="1:11" s="66" customFormat="1" ht="39.75" thickBot="1">
      <c r="A100" s="62" t="s">
        <v>99</v>
      </c>
      <c r="B100" s="63"/>
      <c r="C100" s="64">
        <f>F100*12</f>
        <v>0</v>
      </c>
      <c r="D100" s="64">
        <f>D101+D102+D103+D104+D105</f>
        <v>210558.7</v>
      </c>
      <c r="E100" s="64">
        <f>E101+E102+E103+E104+E105</f>
        <v>0</v>
      </c>
      <c r="F100" s="64">
        <f>F101+F102+F103+F104+F105</f>
        <v>0</v>
      </c>
      <c r="G100" s="64">
        <f>G101+G102+G103+G104+G105</f>
        <v>52.35</v>
      </c>
      <c r="H100" s="64">
        <f>H101+H102+H103+H104+H105</f>
        <v>4.36</v>
      </c>
      <c r="I100" s="65">
        <v>4023.5</v>
      </c>
      <c r="J100" s="20">
        <v>1.07</v>
      </c>
      <c r="K100" s="81"/>
    </row>
    <row r="101" spans="1:11" s="26" customFormat="1" ht="15">
      <c r="A101" s="12" t="s">
        <v>108</v>
      </c>
      <c r="B101" s="37"/>
      <c r="C101" s="4"/>
      <c r="D101" s="96">
        <v>149016.43</v>
      </c>
      <c r="E101" s="95"/>
      <c r="F101" s="97"/>
      <c r="G101" s="95">
        <v>37.05</v>
      </c>
      <c r="H101" s="95">
        <f>G101/12</f>
        <v>3.09</v>
      </c>
      <c r="I101" s="20">
        <v>4023.5</v>
      </c>
      <c r="J101" s="20">
        <v>1.07</v>
      </c>
      <c r="K101" s="76"/>
    </row>
    <row r="102" spans="1:11" s="26" customFormat="1" ht="15">
      <c r="A102" s="12" t="s">
        <v>109</v>
      </c>
      <c r="B102" s="37"/>
      <c r="C102" s="4"/>
      <c r="D102" s="96">
        <v>1515.02</v>
      </c>
      <c r="E102" s="95"/>
      <c r="F102" s="97"/>
      <c r="G102" s="95">
        <f>D102/I102</f>
        <v>0.38</v>
      </c>
      <c r="H102" s="95">
        <f>G102/12</f>
        <v>0.03</v>
      </c>
      <c r="I102" s="20">
        <v>4023.5</v>
      </c>
      <c r="J102" s="20">
        <v>1.07</v>
      </c>
      <c r="K102" s="76"/>
    </row>
    <row r="103" spans="1:11" s="26" customFormat="1" ht="15">
      <c r="A103" s="12" t="s">
        <v>126</v>
      </c>
      <c r="B103" s="37"/>
      <c r="C103" s="4"/>
      <c r="D103" s="96">
        <v>43121.43</v>
      </c>
      <c r="E103" s="95"/>
      <c r="F103" s="97"/>
      <c r="G103" s="95">
        <f>D103/I103</f>
        <v>10.72</v>
      </c>
      <c r="H103" s="95">
        <f>G103/12</f>
        <v>0.89</v>
      </c>
      <c r="I103" s="20">
        <v>4023.5</v>
      </c>
      <c r="J103" s="20"/>
      <c r="K103" s="76"/>
    </row>
    <row r="104" spans="1:11" s="26" customFormat="1" ht="15">
      <c r="A104" s="12" t="s">
        <v>110</v>
      </c>
      <c r="B104" s="37"/>
      <c r="C104" s="4"/>
      <c r="D104" s="96">
        <v>8036.17</v>
      </c>
      <c r="E104" s="95"/>
      <c r="F104" s="97"/>
      <c r="G104" s="95">
        <f>D104/I104</f>
        <v>2</v>
      </c>
      <c r="H104" s="95">
        <f>G104/12</f>
        <v>0.17</v>
      </c>
      <c r="I104" s="20">
        <v>4023.5</v>
      </c>
      <c r="J104" s="20"/>
      <c r="K104" s="76"/>
    </row>
    <row r="105" spans="1:11" s="26" customFormat="1" ht="15">
      <c r="A105" s="12" t="s">
        <v>127</v>
      </c>
      <c r="B105" s="37"/>
      <c r="C105" s="4"/>
      <c r="D105" s="96">
        <v>8869.65</v>
      </c>
      <c r="E105" s="95"/>
      <c r="F105" s="97"/>
      <c r="G105" s="95">
        <f>D105/I105</f>
        <v>2.2</v>
      </c>
      <c r="H105" s="95">
        <f>G105/12</f>
        <v>0.18</v>
      </c>
      <c r="I105" s="20">
        <v>4023.5</v>
      </c>
      <c r="J105" s="20"/>
      <c r="K105" s="76"/>
    </row>
    <row r="106" spans="1:11" s="6" customFormat="1" ht="12.75">
      <c r="A106" s="42"/>
      <c r="K106" s="80"/>
    </row>
    <row r="107" spans="1:11" s="6" customFormat="1" ht="13.5" thickBot="1">
      <c r="A107" s="42"/>
      <c r="K107" s="80"/>
    </row>
    <row r="108" spans="1:11" s="6" customFormat="1" ht="20.25" thickBot="1">
      <c r="A108" s="70" t="s">
        <v>98</v>
      </c>
      <c r="B108" s="71"/>
      <c r="C108" s="72"/>
      <c r="D108" s="72">
        <f>D96+D100</f>
        <v>1140162.36</v>
      </c>
      <c r="E108" s="72">
        <f>E96+E100</f>
        <v>166.32</v>
      </c>
      <c r="F108" s="72">
        <f>F96+F100</f>
        <v>0</v>
      </c>
      <c r="G108" s="72">
        <f>G96+G100</f>
        <v>283.4</v>
      </c>
      <c r="H108" s="72">
        <f>H96+H100</f>
        <v>23.62</v>
      </c>
      <c r="K108" s="80"/>
    </row>
    <row r="109" spans="1:11" s="6" customFormat="1" ht="19.5">
      <c r="A109" s="115"/>
      <c r="B109" s="116"/>
      <c r="C109" s="117"/>
      <c r="D109" s="117"/>
      <c r="E109" s="117"/>
      <c r="F109" s="117"/>
      <c r="G109" s="117"/>
      <c r="H109" s="117"/>
      <c r="K109" s="80"/>
    </row>
    <row r="110" spans="1:11" s="6" customFormat="1" ht="19.5">
      <c r="A110" s="115"/>
      <c r="B110" s="116"/>
      <c r="C110" s="117"/>
      <c r="D110" s="117"/>
      <c r="E110" s="117"/>
      <c r="F110" s="117"/>
      <c r="G110" s="117"/>
      <c r="H110" s="117"/>
      <c r="K110" s="80"/>
    </row>
    <row r="111" spans="1:11" s="6" customFormat="1" ht="19.5">
      <c r="A111" s="115"/>
      <c r="B111" s="116"/>
      <c r="C111" s="117"/>
      <c r="D111" s="117"/>
      <c r="E111" s="117"/>
      <c r="F111" s="117"/>
      <c r="G111" s="117"/>
      <c r="H111" s="117"/>
      <c r="K111" s="80"/>
    </row>
    <row r="112" spans="1:11" s="6" customFormat="1" ht="12.75">
      <c r="A112" s="42"/>
      <c r="K112" s="80"/>
    </row>
    <row r="113" spans="1:11" s="6" customFormat="1" ht="14.25">
      <c r="A113" s="120" t="s">
        <v>32</v>
      </c>
      <c r="B113" s="120"/>
      <c r="C113" s="120"/>
      <c r="D113" s="120"/>
      <c r="E113" s="120"/>
      <c r="F113" s="120"/>
      <c r="K113" s="80"/>
    </row>
    <row r="114" spans="1:11" s="6" customFormat="1" ht="12.75">
      <c r="A114" s="42" t="s">
        <v>33</v>
      </c>
      <c r="K114" s="80"/>
    </row>
    <row r="115" spans="1:11" s="45" customFormat="1" ht="18.75">
      <c r="A115" s="43"/>
      <c r="B115" s="44"/>
      <c r="C115" s="7"/>
      <c r="D115" s="7"/>
      <c r="E115" s="7"/>
      <c r="F115" s="7"/>
      <c r="G115" s="7"/>
      <c r="H115" s="7"/>
      <c r="K115" s="82"/>
    </row>
    <row r="116" spans="1:11" s="41" customFormat="1" ht="19.5">
      <c r="A116" s="46"/>
      <c r="B116" s="47"/>
      <c r="C116" s="8"/>
      <c r="D116" s="8"/>
      <c r="E116" s="8"/>
      <c r="F116" s="8"/>
      <c r="G116" s="8"/>
      <c r="H116" s="8"/>
      <c r="K116" s="79"/>
    </row>
    <row r="117" spans="1:11" s="6" customFormat="1" ht="14.25">
      <c r="A117" s="120"/>
      <c r="B117" s="120"/>
      <c r="C117" s="120"/>
      <c r="D117" s="120"/>
      <c r="E117" s="120"/>
      <c r="F117" s="120"/>
      <c r="K117" s="80"/>
    </row>
    <row r="118" spans="1:11" s="6" customFormat="1" ht="12.75">
      <c r="A118" s="42"/>
      <c r="K118" s="80"/>
    </row>
    <row r="119" s="6" customFormat="1" ht="12.75">
      <c r="K119" s="80"/>
    </row>
    <row r="120" s="6" customFormat="1" ht="12.75">
      <c r="K120" s="80"/>
    </row>
    <row r="121" s="6" customFormat="1" ht="12.75">
      <c r="K121" s="80"/>
    </row>
    <row r="122" s="6" customFormat="1" ht="12.75">
      <c r="K122" s="80"/>
    </row>
    <row r="123" s="6" customFormat="1" ht="12.75">
      <c r="K123" s="80"/>
    </row>
    <row r="124" s="6" customFormat="1" ht="12.75">
      <c r="K124" s="80"/>
    </row>
    <row r="125" s="6" customFormat="1" ht="12.75">
      <c r="K125" s="80"/>
    </row>
    <row r="126" s="6" customFormat="1" ht="12.75">
      <c r="K126" s="80"/>
    </row>
    <row r="127" s="6" customFormat="1" ht="12.75">
      <c r="K127" s="80"/>
    </row>
  </sheetData>
  <sheetProtection/>
  <mergeCells count="13">
    <mergeCell ref="A1:H1"/>
    <mergeCell ref="B2:H2"/>
    <mergeCell ref="B3:H3"/>
    <mergeCell ref="B4:H4"/>
    <mergeCell ref="A6:H6"/>
    <mergeCell ref="A7:H7"/>
    <mergeCell ref="A117:F117"/>
    <mergeCell ref="A8:H8"/>
    <mergeCell ref="A9:H9"/>
    <mergeCell ref="A10:H10"/>
    <mergeCell ref="A11:H11"/>
    <mergeCell ref="A14:H14"/>
    <mergeCell ref="A113:F113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2013-05-30T11:10:07Z</cp:lastPrinted>
  <dcterms:created xsi:type="dcterms:W3CDTF">2010-04-02T14:46:04Z</dcterms:created>
  <dcterms:modified xsi:type="dcterms:W3CDTF">2014-08-13T05:21:10Z</dcterms:modified>
  <cp:category/>
  <cp:version/>
  <cp:contentType/>
  <cp:contentStatus/>
</cp:coreProperties>
</file>