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 голосованию" sheetId="1" r:id="rId1"/>
  </sheets>
  <definedNames>
    <definedName name="_xlnm.Print_Area" localSheetId="0">'по голосованию'!$A$1:$H$135</definedName>
  </definedNames>
  <calcPr fullCalcOnLoad="1" fullPrecision="0"/>
</workbook>
</file>

<file path=xl/sharedStrings.xml><?xml version="1.0" encoding="utf-8"?>
<sst xmlns="http://schemas.openxmlformats.org/spreadsheetml/2006/main" count="189" uniqueCount="134">
  <si>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</si>
  <si>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</si>
  <si>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</si>
  <si>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</si>
  <si>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</si>
  <si>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</si>
  <si>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</si>
  <si>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</si>
  <si>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</si>
  <si>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</si>
  <si>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</si>
  <si>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</si>
  <si>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</si>
  <si>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</si>
  <si>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</si>
  <si>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</si>
  <si>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</si>
  <si>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</si>
  <si>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</si>
  <si>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</si>
  <si>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</si>
  <si>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</si>
  <si>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</si>
  <si>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</si>
  <si>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</si>
  <si>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</si>
  <si>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</si>
  <si>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</si>
  <si>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</si>
  <si>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</si>
  <si>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</si>
  <si>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</si>
  <si>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</si>
  <si>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</si>
  <si>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</si>
  <si>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</si>
  <si>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</si>
  <si>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</si>
  <si>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</si>
  <si>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</si>
  <si>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</si>
  <si>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</si>
  <si>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</si>
  <si>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</si>
  <si>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</si>
  <si>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</si>
  <si>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</si>
  <si>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</si>
  <si>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</si>
  <si>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</si>
  <si>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</si>
  <si>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</si>
  <si>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</si>
  <si>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</si>
  <si>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</si>
  <si>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</si>
  <si>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</si>
  <si>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</si>
  <si>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</si>
  <si>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</si>
  <si>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</si>
  <si>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</si>
  <si>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</si>
  <si>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</si>
  <si>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</si>
  <si>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</si>
  <si>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</si>
  <si>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</si>
  <si>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</si>
  <si>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</si>
  <si>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</si>
  <si>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</si>
  <si>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</si>
  <si>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</si>
  <si>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</si>
  <si>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</si>
  <si>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</si>
  <si>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</si>
  <si>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ВСЕГО 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</si>
  <si>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</si>
  <si>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</si>
  <si>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</si>
  <si>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</si>
  <si>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</si>
  <si>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</si>
  <si>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</si>
  <si>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</si>
  <si>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</si>
  <si>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</si>
  <si>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</si>
  <si>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</si>
  <si>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</si>
  <si>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</si>
  <si>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</si>
  <si>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>Дополнительные работы по текущему ремонту, в т.ч.:</t>
  </si>
  <si>
    <t>ВСЕГО:</t>
  </si>
  <si>
    <t>1 раз в 4 месяца</t>
  </si>
  <si>
    <t xml:space="preserve">Освещение подвала </t>
  </si>
  <si>
    <t>Освещение чердака</t>
  </si>
  <si>
    <t>Замена светильников уличного освещения</t>
  </si>
  <si>
    <t>Замена светильников уличного освещения на светодиодные светильники</t>
  </si>
  <si>
    <t>по адресу: ул. Набережная, д.60 (S общ.=4081,9 м2, S зем.уч.=3120,17 м2)</t>
  </si>
  <si>
    <t>окос травы</t>
  </si>
  <si>
    <t>2-3 раза</t>
  </si>
  <si>
    <t>Санобработка мусорокамер (согласно СанПиН 2.1.2.2645-10 утвержденного Постановлением Главного госуд.сан.врача от 10.06.2010 г. № 64)</t>
  </si>
  <si>
    <t>подключение системы отопления с регулировкой</t>
  </si>
  <si>
    <t>по мере  необходимости</t>
  </si>
  <si>
    <t>замена  КИП 8 манометров , 8 термометров</t>
  </si>
  <si>
    <t>смена КИП манометр 1 шт.</t>
  </si>
  <si>
    <t>электроизмерения (замеры сопротивления изоляции) (на основании Постановления Госстроя РФ № 170 от 27.09.2003 г)</t>
  </si>
  <si>
    <t>Сбор, вывоз и утилизация ТБО*, руб/м2</t>
  </si>
  <si>
    <t>1 раз в 3 года</t>
  </si>
  <si>
    <t>(стоимость услуг  увеличена на 6,6% в соответствии с уровнем инфляции 2013 г.)</t>
  </si>
  <si>
    <t xml:space="preserve">1раз в год </t>
  </si>
  <si>
    <t>гидравлическое испытание эл.узлов и входной запорной арматуры</t>
  </si>
  <si>
    <t>2014 - 2015 г.</t>
  </si>
  <si>
    <t>ремонт секций ВВП диам.168 мм-2 шт.</t>
  </si>
  <si>
    <t>пылеудаление и дезинфекция вент.каналов без пробивки</t>
  </si>
  <si>
    <t>состояние на 01.05.2014 года</t>
  </si>
  <si>
    <t>установка спускников на т.узле (диам.15 мм - 4 шт.)</t>
  </si>
  <si>
    <t>смена шаровых кранов на отоплении л.15мм-70шт.,д.20мм-70шт.</t>
  </si>
  <si>
    <t>смена шаровых кранов на отоплении л.32мм-2шт.</t>
  </si>
  <si>
    <t>Погашение задолженности прошлых периодов</t>
  </si>
  <si>
    <t>заполнение электронных паспортов</t>
  </si>
  <si>
    <t>Управление многоквартирным домом всего, в т.ч.:</t>
  </si>
  <si>
    <t>ИТОГО:</t>
  </si>
  <si>
    <t>проверка вентиляционных каналов и канализационных вытяжек</t>
  </si>
  <si>
    <t>смена спускников на обратке с ВВП д.25мм-1 шт.</t>
  </si>
  <si>
    <t>установка модуля на ГВС д.80мм</t>
  </si>
  <si>
    <t>ревизия задвижек отопления (диам.100мм-10шт., диам.80 мм - 5 шт.)</t>
  </si>
  <si>
    <t>ревизия задвижек ГВС (диам.50 мм-3 шт.)</t>
  </si>
  <si>
    <t>ревизия задвижек на ГВС (диам. 50 мм- 4 шт., диам.100 мм - 3 шт.)</t>
  </si>
  <si>
    <t>монтаж кабельных линий от термосопротивлений до приборов учета тепла системы теплоснабжения и ГВС МКД</t>
  </si>
  <si>
    <t>приобретение мусорного контейнера 1 шт.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</si>
</sst>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 Black"/>
      <family val="2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center" vertical="center"/>
    </xf>
    <xf numFmtId="2" fontId="23" fillId="24" borderId="16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27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2" fontId="26" fillId="24" borderId="28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2" fontId="27" fillId="24" borderId="12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27" fillId="26" borderId="12" xfId="0" applyNumberFormat="1" applyFont="1" applyFill="1" applyBorder="1" applyAlignment="1">
      <alignment horizontal="center" vertical="center" wrapText="1"/>
    </xf>
    <xf numFmtId="2" fontId="27" fillId="26" borderId="30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left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2" fontId="26" fillId="26" borderId="29" xfId="0" applyNumberFormat="1" applyFont="1" applyFill="1" applyBorder="1" applyAlignment="1">
      <alignment horizontal="center" vertical="center" wrapText="1"/>
    </xf>
    <xf numFmtId="2" fontId="26" fillId="26" borderId="15" xfId="0" applyNumberFormat="1" applyFont="1" applyFill="1" applyBorder="1" applyAlignment="1">
      <alignment horizontal="center" vertical="center" wrapText="1"/>
    </xf>
    <xf numFmtId="2" fontId="26" fillId="26" borderId="32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 wrapText="1"/>
    </xf>
    <xf numFmtId="2" fontId="26" fillId="26" borderId="0" xfId="0" applyNumberFormat="1" applyFont="1" applyFill="1" applyAlignment="1">
      <alignment horizontal="center" vertical="center" wrapText="1"/>
    </xf>
    <xf numFmtId="0" fontId="28" fillId="26" borderId="22" xfId="0" applyFont="1" applyFill="1" applyBorder="1" applyAlignment="1">
      <alignment horizontal="left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left" vertical="center" wrapText="1"/>
    </xf>
    <xf numFmtId="2" fontId="26" fillId="26" borderId="12" xfId="0" applyNumberFormat="1" applyFont="1" applyFill="1" applyBorder="1" applyAlignment="1">
      <alignment horizontal="center" vertical="center" wrapText="1"/>
    </xf>
    <xf numFmtId="2" fontId="26" fillId="26" borderId="30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27" fillId="26" borderId="31" xfId="0" applyNumberFormat="1" applyFont="1" applyFill="1" applyBorder="1" applyAlignment="1">
      <alignment horizontal="center" vertical="center" wrapText="1"/>
    </xf>
    <xf numFmtId="2" fontId="28" fillId="26" borderId="15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23" fillId="26" borderId="16" xfId="0" applyNumberFormat="1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27" fillId="26" borderId="12" xfId="0" applyFont="1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 wrapText="1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="75" zoomScaleNormal="75" zoomScalePageLayoutView="0" workbookViewId="0" topLeftCell="A1">
      <selection activeCell="A1" sqref="A1:H130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8.375" style="8" customWidth="1"/>
    <col min="5" max="5" width="13.875" style="8" hidden="1" customWidth="1"/>
    <col min="6" max="6" width="20.875" style="8" hidden="1" customWidth="1"/>
    <col min="7" max="7" width="15.7539062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70" hidden="1" customWidth="1"/>
    <col min="12" max="14" width="15.375" style="8" customWidth="1"/>
    <col min="15" max="16384" width="9.125" style="8" customWidth="1"/>
  </cols>
  <sheetData>
    <row r="1" spans="1:8" ht="16.5" customHeight="1">
      <c r="A1" s="149" t="s">
        <v>0</v>
      </c>
      <c r="B1" s="150"/>
      <c r="C1" s="150"/>
      <c r="D1" s="150"/>
      <c r="E1" s="150"/>
      <c r="F1" s="150"/>
      <c r="G1" s="150"/>
      <c r="H1" s="150"/>
    </row>
    <row r="2" spans="2:8" ht="12.75" customHeight="1">
      <c r="B2" s="151" t="s">
        <v>1</v>
      </c>
      <c r="C2" s="151"/>
      <c r="D2" s="151"/>
      <c r="E2" s="151"/>
      <c r="F2" s="151"/>
      <c r="G2" s="150"/>
      <c r="H2" s="150"/>
    </row>
    <row r="3" spans="1:8" ht="21" customHeight="1">
      <c r="A3" s="90" t="s">
        <v>115</v>
      </c>
      <c r="B3" s="151" t="s">
        <v>2</v>
      </c>
      <c r="C3" s="151"/>
      <c r="D3" s="151"/>
      <c r="E3" s="151"/>
      <c r="F3" s="151"/>
      <c r="G3" s="150"/>
      <c r="H3" s="150"/>
    </row>
    <row r="4" spans="2:8" ht="14.25" customHeight="1">
      <c r="B4" s="151" t="s">
        <v>40</v>
      </c>
      <c r="C4" s="151"/>
      <c r="D4" s="151"/>
      <c r="E4" s="151"/>
      <c r="F4" s="151"/>
      <c r="G4" s="150"/>
      <c r="H4" s="150"/>
    </row>
    <row r="5" spans="2:8" ht="14.25" customHeight="1">
      <c r="B5" s="78"/>
      <c r="C5" s="78"/>
      <c r="D5" s="78"/>
      <c r="E5" s="78"/>
      <c r="F5" s="78"/>
      <c r="G5" s="77"/>
      <c r="H5" s="77"/>
    </row>
    <row r="6" spans="1:8" ht="14.25" customHeight="1">
      <c r="A6" s="155"/>
      <c r="B6" s="155"/>
      <c r="C6" s="155"/>
      <c r="D6" s="155"/>
      <c r="E6" s="155"/>
      <c r="F6" s="155"/>
      <c r="G6" s="155"/>
      <c r="H6" s="155"/>
    </row>
    <row r="7" spans="1:9" ht="20.25" customHeight="1">
      <c r="A7" s="154" t="s">
        <v>112</v>
      </c>
      <c r="B7" s="154"/>
      <c r="C7" s="154"/>
      <c r="D7" s="154"/>
      <c r="E7" s="154"/>
      <c r="F7" s="154"/>
      <c r="G7" s="154"/>
      <c r="H7" s="154"/>
      <c r="I7" s="1"/>
    </row>
    <row r="8" spans="1:11" s="13" customFormat="1" ht="22.5" customHeight="1">
      <c r="A8" s="152" t="s">
        <v>3</v>
      </c>
      <c r="B8" s="152"/>
      <c r="C8" s="152"/>
      <c r="D8" s="152"/>
      <c r="E8" s="153"/>
      <c r="F8" s="153"/>
      <c r="G8" s="153"/>
      <c r="H8" s="153"/>
      <c r="K8" s="71"/>
    </row>
    <row r="9" spans="1:8" s="14" customFormat="1" ht="18.75" customHeight="1">
      <c r="A9" s="152" t="s">
        <v>101</v>
      </c>
      <c r="B9" s="152"/>
      <c r="C9" s="152"/>
      <c r="D9" s="152"/>
      <c r="E9" s="153"/>
      <c r="F9" s="153"/>
      <c r="G9" s="153"/>
      <c r="H9" s="153"/>
    </row>
    <row r="10" spans="1:8" s="15" customFormat="1" ht="17.25" customHeight="1">
      <c r="A10" s="140" t="s">
        <v>33</v>
      </c>
      <c r="B10" s="140"/>
      <c r="C10" s="140"/>
      <c r="D10" s="140"/>
      <c r="E10" s="141"/>
      <c r="F10" s="141"/>
      <c r="G10" s="141"/>
      <c r="H10" s="141"/>
    </row>
    <row r="11" spans="1:8" s="14" customFormat="1" ht="30" customHeight="1" thickBot="1">
      <c r="A11" s="142" t="s">
        <v>86</v>
      </c>
      <c r="B11" s="142"/>
      <c r="C11" s="142"/>
      <c r="D11" s="142"/>
      <c r="E11" s="143"/>
      <c r="F11" s="143"/>
      <c r="G11" s="143"/>
      <c r="H11" s="143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41</v>
      </c>
      <c r="E12" s="18" t="s">
        <v>6</v>
      </c>
      <c r="F12" s="2" t="s">
        <v>7</v>
      </c>
      <c r="G12" s="18" t="s">
        <v>6</v>
      </c>
      <c r="H12" s="2" t="s">
        <v>7</v>
      </c>
      <c r="K12" s="72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73"/>
    </row>
    <row r="14" spans="1:11" s="25" customFormat="1" ht="49.5" customHeight="1">
      <c r="A14" s="144" t="s">
        <v>8</v>
      </c>
      <c r="B14" s="145"/>
      <c r="C14" s="145"/>
      <c r="D14" s="145"/>
      <c r="E14" s="145"/>
      <c r="F14" s="145"/>
      <c r="G14" s="146"/>
      <c r="H14" s="147"/>
      <c r="K14" s="73"/>
    </row>
    <row r="15" spans="1:11" s="111" customFormat="1" ht="15">
      <c r="A15" s="108" t="s">
        <v>124</v>
      </c>
      <c r="B15" s="109"/>
      <c r="C15" s="92">
        <f>F15*12</f>
        <v>0</v>
      </c>
      <c r="D15" s="91">
        <f>G15*I15</f>
        <v>130784.08</v>
      </c>
      <c r="E15" s="92">
        <f>H15*12</f>
        <v>32.04</v>
      </c>
      <c r="F15" s="110"/>
      <c r="G15" s="92">
        <f>H15*12</f>
        <v>32.04</v>
      </c>
      <c r="H15" s="92">
        <f>H20+H22</f>
        <v>2.67</v>
      </c>
      <c r="I15" s="111">
        <v>4081.9</v>
      </c>
      <c r="J15" s="111">
        <v>1.07</v>
      </c>
      <c r="K15" s="112">
        <v>2.24</v>
      </c>
    </row>
    <row r="16" spans="1:11" s="116" customFormat="1" ht="27" customHeight="1">
      <c r="A16" s="55" t="s">
        <v>87</v>
      </c>
      <c r="B16" s="56" t="s">
        <v>88</v>
      </c>
      <c r="C16" s="57"/>
      <c r="D16" s="113"/>
      <c r="E16" s="114"/>
      <c r="F16" s="115"/>
      <c r="G16" s="114"/>
      <c r="H16" s="114"/>
      <c r="K16" s="117"/>
    </row>
    <row r="17" spans="1:11" s="116" customFormat="1" ht="12.75">
      <c r="A17" s="55" t="s">
        <v>89</v>
      </c>
      <c r="B17" s="56" t="s">
        <v>88</v>
      </c>
      <c r="C17" s="57"/>
      <c r="D17" s="113"/>
      <c r="E17" s="114"/>
      <c r="F17" s="115"/>
      <c r="G17" s="114"/>
      <c r="H17" s="114"/>
      <c r="K17" s="117"/>
    </row>
    <row r="18" spans="1:11" s="116" customFormat="1" ht="12.75">
      <c r="A18" s="55" t="s">
        <v>90</v>
      </c>
      <c r="B18" s="56" t="s">
        <v>91</v>
      </c>
      <c r="C18" s="57"/>
      <c r="D18" s="113"/>
      <c r="E18" s="114"/>
      <c r="F18" s="115"/>
      <c r="G18" s="114"/>
      <c r="H18" s="114"/>
      <c r="K18" s="117"/>
    </row>
    <row r="19" spans="1:11" s="116" customFormat="1" ht="12.75">
      <c r="A19" s="55" t="s">
        <v>92</v>
      </c>
      <c r="B19" s="56" t="s">
        <v>88</v>
      </c>
      <c r="C19" s="57"/>
      <c r="D19" s="113"/>
      <c r="E19" s="114"/>
      <c r="F19" s="115"/>
      <c r="G19" s="114"/>
      <c r="H19" s="114"/>
      <c r="K19" s="117"/>
    </row>
    <row r="20" spans="1:11" s="116" customFormat="1" ht="15">
      <c r="A20" s="118" t="s">
        <v>125</v>
      </c>
      <c r="B20" s="107"/>
      <c r="C20" s="114"/>
      <c r="D20" s="113"/>
      <c r="E20" s="114"/>
      <c r="F20" s="115"/>
      <c r="G20" s="114"/>
      <c r="H20" s="92">
        <v>2.56</v>
      </c>
      <c r="K20" s="117"/>
    </row>
    <row r="21" spans="1:11" s="116" customFormat="1" ht="12.75">
      <c r="A21" s="106" t="s">
        <v>123</v>
      </c>
      <c r="B21" s="107" t="s">
        <v>88</v>
      </c>
      <c r="C21" s="114"/>
      <c r="D21" s="113"/>
      <c r="E21" s="114"/>
      <c r="F21" s="115"/>
      <c r="G21" s="114"/>
      <c r="H21" s="114"/>
      <c r="K21" s="117"/>
    </row>
    <row r="22" spans="1:11" s="116" customFormat="1" ht="15">
      <c r="A22" s="118" t="s">
        <v>125</v>
      </c>
      <c r="B22" s="107"/>
      <c r="C22" s="114"/>
      <c r="D22" s="113"/>
      <c r="E22" s="114"/>
      <c r="F22" s="115"/>
      <c r="G22" s="114"/>
      <c r="H22" s="92">
        <v>0.11</v>
      </c>
      <c r="K22" s="117"/>
    </row>
    <row r="23" spans="1:11" s="19" customFormat="1" ht="30">
      <c r="A23" s="26" t="s">
        <v>10</v>
      </c>
      <c r="B23" s="29"/>
      <c r="C23" s="28">
        <f>F23*12</f>
        <v>0</v>
      </c>
      <c r="D23" s="91">
        <f>G23*I23</f>
        <v>123436.66</v>
      </c>
      <c r="E23" s="92">
        <f>H23*12</f>
        <v>30.24</v>
      </c>
      <c r="F23" s="110"/>
      <c r="G23" s="92">
        <f>H23*12</f>
        <v>30.24</v>
      </c>
      <c r="H23" s="92">
        <v>2.52</v>
      </c>
      <c r="I23" s="19">
        <v>4081.9</v>
      </c>
      <c r="J23" s="19">
        <v>1.07</v>
      </c>
      <c r="K23" s="72">
        <v>2.2</v>
      </c>
    </row>
    <row r="24" spans="1:11" s="51" customFormat="1" ht="15">
      <c r="A24" s="49" t="s">
        <v>79</v>
      </c>
      <c r="B24" s="36" t="s">
        <v>11</v>
      </c>
      <c r="C24" s="50"/>
      <c r="D24" s="91"/>
      <c r="E24" s="92"/>
      <c r="F24" s="110"/>
      <c r="G24" s="92"/>
      <c r="H24" s="92"/>
      <c r="I24" s="19">
        <v>4081.9</v>
      </c>
      <c r="K24" s="74"/>
    </row>
    <row r="25" spans="1:11" s="51" customFormat="1" ht="15">
      <c r="A25" s="49" t="s">
        <v>80</v>
      </c>
      <c r="B25" s="36" t="s">
        <v>11</v>
      </c>
      <c r="C25" s="50"/>
      <c r="D25" s="91"/>
      <c r="E25" s="92"/>
      <c r="F25" s="110"/>
      <c r="G25" s="92"/>
      <c r="H25" s="92"/>
      <c r="I25" s="19">
        <v>4081.9</v>
      </c>
      <c r="K25" s="74"/>
    </row>
    <row r="26" spans="1:11" s="51" customFormat="1" ht="15">
      <c r="A26" s="89" t="s">
        <v>102</v>
      </c>
      <c r="B26" s="85" t="s">
        <v>103</v>
      </c>
      <c r="C26" s="50"/>
      <c r="D26" s="91"/>
      <c r="E26" s="92"/>
      <c r="F26" s="110"/>
      <c r="G26" s="92"/>
      <c r="H26" s="92"/>
      <c r="I26" s="19"/>
      <c r="K26" s="74"/>
    </row>
    <row r="27" spans="1:11" s="51" customFormat="1" ht="15">
      <c r="A27" s="49" t="s">
        <v>81</v>
      </c>
      <c r="B27" s="36" t="s">
        <v>11</v>
      </c>
      <c r="C27" s="50"/>
      <c r="D27" s="91"/>
      <c r="E27" s="92"/>
      <c r="F27" s="110"/>
      <c r="G27" s="92"/>
      <c r="H27" s="92"/>
      <c r="I27" s="19">
        <v>4081.9</v>
      </c>
      <c r="K27" s="74"/>
    </row>
    <row r="28" spans="1:11" s="51" customFormat="1" ht="25.5">
      <c r="A28" s="49" t="s">
        <v>82</v>
      </c>
      <c r="B28" s="36" t="s">
        <v>12</v>
      </c>
      <c r="C28" s="50"/>
      <c r="D28" s="91"/>
      <c r="E28" s="92"/>
      <c r="F28" s="110"/>
      <c r="G28" s="92"/>
      <c r="H28" s="92"/>
      <c r="I28" s="19">
        <v>4081.9</v>
      </c>
      <c r="K28" s="74"/>
    </row>
    <row r="29" spans="1:11" s="51" customFormat="1" ht="15">
      <c r="A29" s="49" t="s">
        <v>83</v>
      </c>
      <c r="B29" s="36" t="s">
        <v>11</v>
      </c>
      <c r="C29" s="50"/>
      <c r="D29" s="91"/>
      <c r="E29" s="92"/>
      <c r="F29" s="110"/>
      <c r="G29" s="92"/>
      <c r="H29" s="92"/>
      <c r="I29" s="19">
        <v>4081.9</v>
      </c>
      <c r="K29" s="74"/>
    </row>
    <row r="30" spans="1:11" s="51" customFormat="1" ht="15">
      <c r="A30" s="58" t="s">
        <v>93</v>
      </c>
      <c r="B30" s="59" t="s">
        <v>11</v>
      </c>
      <c r="C30" s="50"/>
      <c r="D30" s="91"/>
      <c r="E30" s="92"/>
      <c r="F30" s="110"/>
      <c r="G30" s="92"/>
      <c r="H30" s="92"/>
      <c r="I30" s="19">
        <v>4081.9</v>
      </c>
      <c r="K30" s="74"/>
    </row>
    <row r="31" spans="1:11" s="51" customFormat="1" ht="26.25" thickBot="1">
      <c r="A31" s="52" t="s">
        <v>84</v>
      </c>
      <c r="B31" s="53" t="s">
        <v>85</v>
      </c>
      <c r="C31" s="50"/>
      <c r="D31" s="91"/>
      <c r="E31" s="92"/>
      <c r="F31" s="110"/>
      <c r="G31" s="92"/>
      <c r="H31" s="92"/>
      <c r="I31" s="19">
        <v>4081.9</v>
      </c>
      <c r="K31" s="74"/>
    </row>
    <row r="32" spans="1:11" s="31" customFormat="1" ht="15">
      <c r="A32" s="30" t="s">
        <v>13</v>
      </c>
      <c r="B32" s="27" t="s">
        <v>14</v>
      </c>
      <c r="C32" s="28">
        <f>F32*12</f>
        <v>0</v>
      </c>
      <c r="D32" s="91">
        <f>G32*I32</f>
        <v>33308.3</v>
      </c>
      <c r="E32" s="92">
        <f aca="true" t="shared" si="0" ref="E32:E39">H32*12</f>
        <v>8.16</v>
      </c>
      <c r="F32" s="93"/>
      <c r="G32" s="92">
        <f>H32*12</f>
        <v>8.16</v>
      </c>
      <c r="H32" s="92">
        <v>0.68</v>
      </c>
      <c r="I32" s="19">
        <v>4081.9</v>
      </c>
      <c r="J32" s="19">
        <v>1.07</v>
      </c>
      <c r="K32" s="72">
        <v>0.6</v>
      </c>
    </row>
    <row r="33" spans="1:11" s="19" customFormat="1" ht="15">
      <c r="A33" s="30" t="s">
        <v>15</v>
      </c>
      <c r="B33" s="27" t="s">
        <v>16</v>
      </c>
      <c r="C33" s="28">
        <f>F33*12</f>
        <v>0</v>
      </c>
      <c r="D33" s="91">
        <f>G33*I33</f>
        <v>108741.82</v>
      </c>
      <c r="E33" s="92">
        <f t="shared" si="0"/>
        <v>26.64</v>
      </c>
      <c r="F33" s="93"/>
      <c r="G33" s="92">
        <f>H33*12</f>
        <v>26.64</v>
      </c>
      <c r="H33" s="92">
        <v>2.22</v>
      </c>
      <c r="I33" s="19">
        <v>4081.9</v>
      </c>
      <c r="J33" s="19">
        <v>1.07</v>
      </c>
      <c r="K33" s="72">
        <v>1.94</v>
      </c>
    </row>
    <row r="34" spans="1:11" s="19" customFormat="1" ht="13.5" customHeight="1">
      <c r="A34" s="30" t="s">
        <v>34</v>
      </c>
      <c r="B34" s="27" t="s">
        <v>11</v>
      </c>
      <c r="C34" s="28">
        <f>F34*12</f>
        <v>0</v>
      </c>
      <c r="D34" s="91">
        <f>G34*I34</f>
        <v>72984.37</v>
      </c>
      <c r="E34" s="92">
        <f t="shared" si="0"/>
        <v>17.88</v>
      </c>
      <c r="F34" s="93"/>
      <c r="G34" s="92">
        <f>H34*12</f>
        <v>17.88</v>
      </c>
      <c r="H34" s="92">
        <v>1.49</v>
      </c>
      <c r="I34" s="19">
        <v>4081.9</v>
      </c>
      <c r="J34" s="19">
        <v>1.07</v>
      </c>
      <c r="K34" s="72">
        <v>1.31</v>
      </c>
    </row>
    <row r="35" spans="1:11" s="19" customFormat="1" ht="45">
      <c r="A35" s="30" t="s">
        <v>104</v>
      </c>
      <c r="B35" s="27" t="s">
        <v>113</v>
      </c>
      <c r="C35" s="28"/>
      <c r="D35" s="91">
        <f>3407.5*2</f>
        <v>6815</v>
      </c>
      <c r="E35" s="92"/>
      <c r="F35" s="93"/>
      <c r="G35" s="92">
        <f>D35/I35</f>
        <v>1.67</v>
      </c>
      <c r="H35" s="92">
        <f>G35/12</f>
        <v>0.14</v>
      </c>
      <c r="I35" s="19">
        <v>4081.9</v>
      </c>
      <c r="K35" s="72"/>
    </row>
    <row r="36" spans="1:11" s="19" customFormat="1" ht="15">
      <c r="A36" s="30" t="s">
        <v>35</v>
      </c>
      <c r="B36" s="27" t="s">
        <v>11</v>
      </c>
      <c r="C36" s="28">
        <f>F36*12</f>
        <v>0</v>
      </c>
      <c r="D36" s="91">
        <f>G36*I36</f>
        <v>85230.07</v>
      </c>
      <c r="E36" s="92">
        <f t="shared" si="0"/>
        <v>20.88</v>
      </c>
      <c r="F36" s="93"/>
      <c r="G36" s="92">
        <f>H36*12</f>
        <v>20.88</v>
      </c>
      <c r="H36" s="92">
        <v>1.74</v>
      </c>
      <c r="I36" s="19">
        <v>4081.9</v>
      </c>
      <c r="J36" s="19">
        <v>1.07</v>
      </c>
      <c r="K36" s="72">
        <v>1.52</v>
      </c>
    </row>
    <row r="37" spans="1:11" s="19" customFormat="1" ht="28.5">
      <c r="A37" s="30" t="s">
        <v>36</v>
      </c>
      <c r="B37" s="32" t="s">
        <v>37</v>
      </c>
      <c r="C37" s="28">
        <f>F37*12</f>
        <v>0</v>
      </c>
      <c r="D37" s="91">
        <f>G37*I37</f>
        <v>181236.36</v>
      </c>
      <c r="E37" s="92">
        <f t="shared" si="0"/>
        <v>44.4</v>
      </c>
      <c r="F37" s="93"/>
      <c r="G37" s="92">
        <f>H37*12</f>
        <v>44.4</v>
      </c>
      <c r="H37" s="92">
        <v>3.7</v>
      </c>
      <c r="I37" s="19">
        <v>4081.9</v>
      </c>
      <c r="J37" s="19">
        <v>1.07</v>
      </c>
      <c r="K37" s="72">
        <v>3.24</v>
      </c>
    </row>
    <row r="38" spans="1:11" s="25" customFormat="1" ht="30">
      <c r="A38" s="30" t="s">
        <v>57</v>
      </c>
      <c r="B38" s="27" t="s">
        <v>9</v>
      </c>
      <c r="C38" s="33"/>
      <c r="D38" s="91">
        <v>1848.15</v>
      </c>
      <c r="E38" s="94">
        <f t="shared" si="0"/>
        <v>0.48</v>
      </c>
      <c r="F38" s="93"/>
      <c r="G38" s="92">
        <f aca="true" t="shared" si="1" ref="G38:G43">D38/I38</f>
        <v>0.45</v>
      </c>
      <c r="H38" s="92">
        <f aca="true" t="shared" si="2" ref="H38:H43">G38/12</f>
        <v>0.04</v>
      </c>
      <c r="I38" s="19">
        <v>4081.9</v>
      </c>
      <c r="J38" s="19">
        <v>1.07</v>
      </c>
      <c r="K38" s="72">
        <v>0.03</v>
      </c>
    </row>
    <row r="39" spans="1:11" s="25" customFormat="1" ht="30">
      <c r="A39" s="30" t="s">
        <v>76</v>
      </c>
      <c r="B39" s="27" t="s">
        <v>9</v>
      </c>
      <c r="C39" s="33"/>
      <c r="D39" s="91">
        <v>1848.15</v>
      </c>
      <c r="E39" s="94">
        <f t="shared" si="0"/>
        <v>0.48</v>
      </c>
      <c r="F39" s="93"/>
      <c r="G39" s="92">
        <f t="shared" si="1"/>
        <v>0.45</v>
      </c>
      <c r="H39" s="92">
        <f t="shared" si="2"/>
        <v>0.04</v>
      </c>
      <c r="I39" s="19">
        <v>4081.9</v>
      </c>
      <c r="J39" s="19">
        <v>1.07</v>
      </c>
      <c r="K39" s="72">
        <v>0.03</v>
      </c>
    </row>
    <row r="40" spans="1:11" s="25" customFormat="1" ht="15">
      <c r="A40" s="30" t="s">
        <v>58</v>
      </c>
      <c r="B40" s="27" t="s">
        <v>9</v>
      </c>
      <c r="C40" s="33"/>
      <c r="D40" s="91">
        <v>11670.68</v>
      </c>
      <c r="E40" s="94"/>
      <c r="F40" s="93"/>
      <c r="G40" s="92">
        <f t="shared" si="1"/>
        <v>2.86</v>
      </c>
      <c r="H40" s="92">
        <f t="shared" si="2"/>
        <v>0.24</v>
      </c>
      <c r="I40" s="19">
        <v>4081.9</v>
      </c>
      <c r="J40" s="19">
        <v>1.07</v>
      </c>
      <c r="K40" s="72">
        <v>0.21</v>
      </c>
    </row>
    <row r="41" spans="1:11" s="25" customFormat="1" ht="30" hidden="1">
      <c r="A41" s="30" t="s">
        <v>59</v>
      </c>
      <c r="B41" s="27" t="s">
        <v>12</v>
      </c>
      <c r="C41" s="33"/>
      <c r="D41" s="91">
        <f>G41*I41</f>
        <v>0</v>
      </c>
      <c r="E41" s="94"/>
      <c r="F41" s="93"/>
      <c r="G41" s="92">
        <f t="shared" si="1"/>
        <v>2.68</v>
      </c>
      <c r="H41" s="92">
        <f t="shared" si="2"/>
        <v>0.22</v>
      </c>
      <c r="I41" s="19">
        <v>4081.9</v>
      </c>
      <c r="J41" s="19">
        <v>1.07</v>
      </c>
      <c r="K41" s="72">
        <v>0</v>
      </c>
    </row>
    <row r="42" spans="1:11" s="25" customFormat="1" ht="30" hidden="1">
      <c r="A42" s="30" t="s">
        <v>60</v>
      </c>
      <c r="B42" s="27" t="s">
        <v>12</v>
      </c>
      <c r="C42" s="33"/>
      <c r="D42" s="91">
        <f>G42*I42</f>
        <v>0</v>
      </c>
      <c r="E42" s="94"/>
      <c r="F42" s="93"/>
      <c r="G42" s="92">
        <f t="shared" si="1"/>
        <v>2.68</v>
      </c>
      <c r="H42" s="92">
        <f t="shared" si="2"/>
        <v>0.22</v>
      </c>
      <c r="I42" s="19">
        <v>4081.9</v>
      </c>
      <c r="J42" s="19">
        <v>1.07</v>
      </c>
      <c r="K42" s="72">
        <v>0</v>
      </c>
    </row>
    <row r="43" spans="1:11" s="25" customFormat="1" ht="30" hidden="1">
      <c r="A43" s="30" t="s">
        <v>60</v>
      </c>
      <c r="B43" s="27" t="s">
        <v>12</v>
      </c>
      <c r="C43" s="33"/>
      <c r="D43" s="91">
        <v>0</v>
      </c>
      <c r="E43" s="94"/>
      <c r="F43" s="93"/>
      <c r="G43" s="92">
        <f t="shared" si="1"/>
        <v>0</v>
      </c>
      <c r="H43" s="92">
        <f t="shared" si="2"/>
        <v>0</v>
      </c>
      <c r="I43" s="19">
        <v>4081.9</v>
      </c>
      <c r="J43" s="19">
        <v>1.07</v>
      </c>
      <c r="K43" s="72">
        <v>0</v>
      </c>
    </row>
    <row r="44" spans="1:11" s="25" customFormat="1" ht="30">
      <c r="A44" s="30" t="s">
        <v>23</v>
      </c>
      <c r="B44" s="27"/>
      <c r="C44" s="33">
        <f>F44*12</f>
        <v>0</v>
      </c>
      <c r="D44" s="91">
        <f>G44*I44</f>
        <v>9306.73</v>
      </c>
      <c r="E44" s="94">
        <f>H44*12</f>
        <v>2.28</v>
      </c>
      <c r="F44" s="93"/>
      <c r="G44" s="92">
        <f>H44*12</f>
        <v>2.28</v>
      </c>
      <c r="H44" s="92">
        <v>0.19</v>
      </c>
      <c r="I44" s="19">
        <v>4081.9</v>
      </c>
      <c r="J44" s="19">
        <v>1.07</v>
      </c>
      <c r="K44" s="72">
        <v>0.14</v>
      </c>
    </row>
    <row r="45" spans="1:11" s="19" customFormat="1" ht="15">
      <c r="A45" s="30" t="s">
        <v>25</v>
      </c>
      <c r="B45" s="27" t="s">
        <v>26</v>
      </c>
      <c r="C45" s="33">
        <f>F45*12</f>
        <v>0</v>
      </c>
      <c r="D45" s="91">
        <f>G45*I45</f>
        <v>1959.31</v>
      </c>
      <c r="E45" s="94">
        <f>H45*12</f>
        <v>0.48</v>
      </c>
      <c r="F45" s="93"/>
      <c r="G45" s="92">
        <f>H45*12</f>
        <v>0.48</v>
      </c>
      <c r="H45" s="92">
        <v>0.04</v>
      </c>
      <c r="I45" s="19">
        <v>4081.9</v>
      </c>
      <c r="J45" s="19">
        <v>1.07</v>
      </c>
      <c r="K45" s="72">
        <v>0.03</v>
      </c>
    </row>
    <row r="46" spans="1:11" s="19" customFormat="1" ht="15">
      <c r="A46" s="30" t="s">
        <v>27</v>
      </c>
      <c r="B46" s="34" t="s">
        <v>28</v>
      </c>
      <c r="C46" s="35">
        <f>F46*12</f>
        <v>0</v>
      </c>
      <c r="D46" s="91">
        <f>G46*I46</f>
        <v>1469.48</v>
      </c>
      <c r="E46" s="127">
        <f>H46*12</f>
        <v>0.36</v>
      </c>
      <c r="F46" s="128"/>
      <c r="G46" s="92">
        <f>H46*12</f>
        <v>0.36</v>
      </c>
      <c r="H46" s="92">
        <v>0.03</v>
      </c>
      <c r="I46" s="19">
        <v>4081.9</v>
      </c>
      <c r="J46" s="19">
        <v>1.07</v>
      </c>
      <c r="K46" s="72">
        <v>0.02</v>
      </c>
    </row>
    <row r="47" spans="1:11" s="31" customFormat="1" ht="30">
      <c r="A47" s="30" t="s">
        <v>24</v>
      </c>
      <c r="B47" s="27" t="s">
        <v>96</v>
      </c>
      <c r="C47" s="33">
        <f>F47*12</f>
        <v>0</v>
      </c>
      <c r="D47" s="91">
        <f>G47*I47</f>
        <v>1959.31</v>
      </c>
      <c r="E47" s="94">
        <f>H47*12</f>
        <v>0.48</v>
      </c>
      <c r="F47" s="93"/>
      <c r="G47" s="92">
        <f>H47*12</f>
        <v>0.48</v>
      </c>
      <c r="H47" s="92">
        <v>0.04</v>
      </c>
      <c r="I47" s="19">
        <v>4081.9</v>
      </c>
      <c r="J47" s="19">
        <v>1.07</v>
      </c>
      <c r="K47" s="72">
        <v>0.03</v>
      </c>
    </row>
    <row r="48" spans="1:12" s="31" customFormat="1" ht="15">
      <c r="A48" s="30" t="s">
        <v>42</v>
      </c>
      <c r="B48" s="27"/>
      <c r="C48" s="28"/>
      <c r="D48" s="92">
        <f>D50+D51+D52+D53+D54+D55+D56+D57+D58+D59+D60</f>
        <v>34872.05</v>
      </c>
      <c r="E48" s="92"/>
      <c r="F48" s="93"/>
      <c r="G48" s="92">
        <f>D48/I48</f>
        <v>8.54</v>
      </c>
      <c r="H48" s="92">
        <f>G48/12</f>
        <v>0.71</v>
      </c>
      <c r="I48" s="19">
        <v>4081.9</v>
      </c>
      <c r="J48" s="19">
        <v>1.07</v>
      </c>
      <c r="K48" s="72">
        <v>0.73</v>
      </c>
      <c r="L48" s="31">
        <v>1.3246</v>
      </c>
    </row>
    <row r="49" spans="1:11" s="25" customFormat="1" ht="15" hidden="1">
      <c r="A49" s="11"/>
      <c r="B49" s="36"/>
      <c r="C49" s="4"/>
      <c r="D49" s="95"/>
      <c r="E49" s="96"/>
      <c r="F49" s="97"/>
      <c r="G49" s="96"/>
      <c r="H49" s="96">
        <v>0</v>
      </c>
      <c r="I49" s="19">
        <v>4081.9</v>
      </c>
      <c r="J49" s="19">
        <v>1.07</v>
      </c>
      <c r="K49" s="72">
        <v>0</v>
      </c>
    </row>
    <row r="50" spans="1:11" s="25" customFormat="1" ht="15">
      <c r="A50" s="119" t="s">
        <v>54</v>
      </c>
      <c r="B50" s="120" t="s">
        <v>17</v>
      </c>
      <c r="C50" s="105"/>
      <c r="D50" s="95">
        <v>294.87</v>
      </c>
      <c r="E50" s="96"/>
      <c r="F50" s="97"/>
      <c r="G50" s="96"/>
      <c r="H50" s="96"/>
      <c r="I50" s="19">
        <v>4081.9</v>
      </c>
      <c r="J50" s="19">
        <v>1.07</v>
      </c>
      <c r="K50" s="72">
        <v>0.01</v>
      </c>
    </row>
    <row r="51" spans="1:11" s="25" customFormat="1" ht="15">
      <c r="A51" s="119" t="s">
        <v>18</v>
      </c>
      <c r="B51" s="120" t="s">
        <v>22</v>
      </c>
      <c r="C51" s="105">
        <f>F51*12</f>
        <v>0</v>
      </c>
      <c r="D51" s="95">
        <v>831.64</v>
      </c>
      <c r="E51" s="96">
        <f>H51*12</f>
        <v>0</v>
      </c>
      <c r="F51" s="97"/>
      <c r="G51" s="96"/>
      <c r="H51" s="96"/>
      <c r="I51" s="19">
        <v>4081.9</v>
      </c>
      <c r="J51" s="19">
        <v>1.07</v>
      </c>
      <c r="K51" s="72">
        <v>0.01</v>
      </c>
    </row>
    <row r="52" spans="1:11" s="25" customFormat="1" ht="15">
      <c r="A52" s="119" t="s">
        <v>114</v>
      </c>
      <c r="B52" s="121" t="s">
        <v>17</v>
      </c>
      <c r="C52" s="105"/>
      <c r="D52" s="95">
        <v>1481.88</v>
      </c>
      <c r="E52" s="96"/>
      <c r="F52" s="97"/>
      <c r="G52" s="96"/>
      <c r="H52" s="96"/>
      <c r="I52" s="19">
        <v>4081.9</v>
      </c>
      <c r="J52" s="19"/>
      <c r="K52" s="72"/>
    </row>
    <row r="53" spans="1:11" s="25" customFormat="1" ht="15">
      <c r="A53" s="119" t="s">
        <v>129</v>
      </c>
      <c r="B53" s="120" t="s">
        <v>17</v>
      </c>
      <c r="C53" s="105">
        <f>F53*12</f>
        <v>0</v>
      </c>
      <c r="D53" s="95">
        <v>11423.55</v>
      </c>
      <c r="E53" s="96">
        <f>H53*12</f>
        <v>0</v>
      </c>
      <c r="F53" s="97"/>
      <c r="G53" s="96"/>
      <c r="H53" s="96"/>
      <c r="I53" s="19">
        <v>4081.9</v>
      </c>
      <c r="J53" s="19">
        <v>1.07</v>
      </c>
      <c r="K53" s="72">
        <v>0.27</v>
      </c>
    </row>
    <row r="54" spans="1:11" s="25" customFormat="1" ht="15">
      <c r="A54" s="119" t="s">
        <v>66</v>
      </c>
      <c r="B54" s="120" t="s">
        <v>17</v>
      </c>
      <c r="C54" s="105">
        <f>F54*12</f>
        <v>0</v>
      </c>
      <c r="D54" s="95">
        <v>1584.82</v>
      </c>
      <c r="E54" s="96">
        <f>H54*12</f>
        <v>0</v>
      </c>
      <c r="F54" s="97"/>
      <c r="G54" s="96"/>
      <c r="H54" s="96"/>
      <c r="I54" s="19">
        <v>4081.9</v>
      </c>
      <c r="J54" s="19">
        <v>1.07</v>
      </c>
      <c r="K54" s="72">
        <v>0.03</v>
      </c>
    </row>
    <row r="55" spans="1:11" s="25" customFormat="1" ht="15">
      <c r="A55" s="119" t="s">
        <v>19</v>
      </c>
      <c r="B55" s="120" t="s">
        <v>17</v>
      </c>
      <c r="C55" s="105">
        <f>F55*12</f>
        <v>0</v>
      </c>
      <c r="D55" s="95">
        <v>5299.18</v>
      </c>
      <c r="E55" s="96">
        <f>H55*12</f>
        <v>0</v>
      </c>
      <c r="F55" s="97"/>
      <c r="G55" s="96"/>
      <c r="H55" s="96"/>
      <c r="I55" s="19">
        <v>4081.9</v>
      </c>
      <c r="J55" s="19">
        <v>1.07</v>
      </c>
      <c r="K55" s="72">
        <v>0.1</v>
      </c>
    </row>
    <row r="56" spans="1:11" s="25" customFormat="1" ht="15">
      <c r="A56" s="119" t="s">
        <v>20</v>
      </c>
      <c r="B56" s="120" t="s">
        <v>17</v>
      </c>
      <c r="C56" s="105">
        <f>F56*12</f>
        <v>0</v>
      </c>
      <c r="D56" s="95">
        <v>831.63</v>
      </c>
      <c r="E56" s="96">
        <f>H56*12</f>
        <v>0</v>
      </c>
      <c r="F56" s="97"/>
      <c r="G56" s="96"/>
      <c r="H56" s="96"/>
      <c r="I56" s="19">
        <v>4081.9</v>
      </c>
      <c r="J56" s="19">
        <v>1.07</v>
      </c>
      <c r="K56" s="72">
        <v>0.01</v>
      </c>
    </row>
    <row r="57" spans="1:11" s="25" customFormat="1" ht="15">
      <c r="A57" s="119" t="s">
        <v>63</v>
      </c>
      <c r="B57" s="120" t="s">
        <v>17</v>
      </c>
      <c r="C57" s="105"/>
      <c r="D57" s="95">
        <v>792.38</v>
      </c>
      <c r="E57" s="96"/>
      <c r="F57" s="97"/>
      <c r="G57" s="96"/>
      <c r="H57" s="96"/>
      <c r="I57" s="19">
        <v>4081.9</v>
      </c>
      <c r="J57" s="19">
        <v>1.07</v>
      </c>
      <c r="K57" s="72">
        <v>0.01</v>
      </c>
    </row>
    <row r="58" spans="1:11" s="25" customFormat="1" ht="15">
      <c r="A58" s="119" t="s">
        <v>64</v>
      </c>
      <c r="B58" s="120" t="s">
        <v>22</v>
      </c>
      <c r="C58" s="105"/>
      <c r="D58" s="95">
        <v>3169.64</v>
      </c>
      <c r="E58" s="96"/>
      <c r="F58" s="97"/>
      <c r="G58" s="96"/>
      <c r="H58" s="96"/>
      <c r="I58" s="19">
        <v>4081.9</v>
      </c>
      <c r="J58" s="19">
        <v>1.07</v>
      </c>
      <c r="K58" s="72">
        <v>0.05</v>
      </c>
    </row>
    <row r="59" spans="1:11" s="25" customFormat="1" ht="25.5">
      <c r="A59" s="119" t="s">
        <v>21</v>
      </c>
      <c r="B59" s="120" t="s">
        <v>17</v>
      </c>
      <c r="C59" s="105">
        <f>F59*12</f>
        <v>0</v>
      </c>
      <c r="D59" s="95">
        <v>3680.49</v>
      </c>
      <c r="E59" s="96">
        <f>H59*12</f>
        <v>0</v>
      </c>
      <c r="F59" s="97"/>
      <c r="G59" s="96"/>
      <c r="H59" s="96"/>
      <c r="I59" s="19">
        <v>4081.9</v>
      </c>
      <c r="J59" s="19">
        <v>1.07</v>
      </c>
      <c r="K59" s="72">
        <v>0.06</v>
      </c>
    </row>
    <row r="60" spans="1:11" s="25" customFormat="1" ht="14.25" customHeight="1">
      <c r="A60" s="119" t="s">
        <v>105</v>
      </c>
      <c r="B60" s="120" t="s">
        <v>17</v>
      </c>
      <c r="C60" s="105"/>
      <c r="D60" s="95">
        <v>5481.97</v>
      </c>
      <c r="E60" s="96"/>
      <c r="F60" s="97"/>
      <c r="G60" s="96"/>
      <c r="H60" s="96"/>
      <c r="I60" s="19">
        <v>4081.9</v>
      </c>
      <c r="J60" s="19">
        <v>1.07</v>
      </c>
      <c r="K60" s="72">
        <v>0.01</v>
      </c>
    </row>
    <row r="61" spans="1:11" s="25" customFormat="1" ht="15" hidden="1">
      <c r="A61" s="11"/>
      <c r="B61" s="120"/>
      <c r="C61" s="12"/>
      <c r="D61" s="95"/>
      <c r="E61" s="98"/>
      <c r="F61" s="97"/>
      <c r="G61" s="96"/>
      <c r="H61" s="96"/>
      <c r="I61" s="19">
        <v>4081.9</v>
      </c>
      <c r="J61" s="19">
        <v>1.07</v>
      </c>
      <c r="K61" s="72">
        <v>0</v>
      </c>
    </row>
    <row r="62" spans="1:11" s="25" customFormat="1" ht="15" hidden="1">
      <c r="A62" s="11" t="s">
        <v>43</v>
      </c>
      <c r="B62" s="120" t="s">
        <v>17</v>
      </c>
      <c r="C62" s="4"/>
      <c r="D62" s="95">
        <f>G62*I62</f>
        <v>0</v>
      </c>
      <c r="E62" s="96"/>
      <c r="F62" s="97"/>
      <c r="G62" s="96"/>
      <c r="H62" s="96"/>
      <c r="I62" s="19">
        <v>4081.9</v>
      </c>
      <c r="J62" s="19">
        <v>1.07</v>
      </c>
      <c r="K62" s="72">
        <v>0.01</v>
      </c>
    </row>
    <row r="63" spans="1:11" s="87" customFormat="1" ht="25.5" hidden="1">
      <c r="A63" s="11" t="s">
        <v>107</v>
      </c>
      <c r="B63" s="121" t="s">
        <v>106</v>
      </c>
      <c r="C63" s="86"/>
      <c r="D63" s="99">
        <v>0</v>
      </c>
      <c r="E63" s="100"/>
      <c r="F63" s="101"/>
      <c r="G63" s="100"/>
      <c r="H63" s="100"/>
      <c r="I63" s="19">
        <v>4081.9</v>
      </c>
      <c r="J63" s="19">
        <v>1.07</v>
      </c>
      <c r="K63" s="72">
        <v>0.05</v>
      </c>
    </row>
    <row r="64" spans="1:11" s="31" customFormat="1" ht="30">
      <c r="A64" s="30" t="s">
        <v>50</v>
      </c>
      <c r="B64" s="109"/>
      <c r="C64" s="28"/>
      <c r="D64" s="92">
        <f>D65+D66+D67+D68+D69+D73+D75</f>
        <v>37597.13</v>
      </c>
      <c r="E64" s="92"/>
      <c r="F64" s="93"/>
      <c r="G64" s="92">
        <f>D64/I64</f>
        <v>9.21</v>
      </c>
      <c r="H64" s="92">
        <f>G64/12</f>
        <v>0.77</v>
      </c>
      <c r="I64" s="19">
        <v>4081.9</v>
      </c>
      <c r="J64" s="19">
        <v>1.07</v>
      </c>
      <c r="K64" s="72">
        <v>0.75</v>
      </c>
    </row>
    <row r="65" spans="1:11" s="25" customFormat="1" ht="15">
      <c r="A65" s="11" t="s">
        <v>44</v>
      </c>
      <c r="B65" s="120" t="s">
        <v>67</v>
      </c>
      <c r="C65" s="4"/>
      <c r="D65" s="95">
        <v>2377.23</v>
      </c>
      <c r="E65" s="96"/>
      <c r="F65" s="97"/>
      <c r="G65" s="96"/>
      <c r="H65" s="96"/>
      <c r="I65" s="19">
        <v>4081.9</v>
      </c>
      <c r="J65" s="19">
        <v>1.07</v>
      </c>
      <c r="K65" s="72">
        <v>0.04</v>
      </c>
    </row>
    <row r="66" spans="1:11" s="25" customFormat="1" ht="25.5">
      <c r="A66" s="11" t="s">
        <v>45</v>
      </c>
      <c r="B66" s="120" t="s">
        <v>55</v>
      </c>
      <c r="C66" s="4"/>
      <c r="D66" s="95">
        <v>1584.82</v>
      </c>
      <c r="E66" s="96"/>
      <c r="F66" s="97"/>
      <c r="G66" s="96"/>
      <c r="H66" s="96"/>
      <c r="I66" s="19">
        <v>4081.9</v>
      </c>
      <c r="J66" s="19">
        <v>1.07</v>
      </c>
      <c r="K66" s="72">
        <v>0.03</v>
      </c>
    </row>
    <row r="67" spans="1:11" s="25" customFormat="1" ht="15">
      <c r="A67" s="11" t="s">
        <v>71</v>
      </c>
      <c r="B67" s="120" t="s">
        <v>70</v>
      </c>
      <c r="C67" s="4"/>
      <c r="D67" s="95">
        <v>1663.21</v>
      </c>
      <c r="E67" s="96"/>
      <c r="F67" s="97"/>
      <c r="G67" s="96"/>
      <c r="H67" s="96"/>
      <c r="I67" s="19">
        <v>4081.9</v>
      </c>
      <c r="J67" s="19">
        <v>1.07</v>
      </c>
      <c r="K67" s="72">
        <v>0.03</v>
      </c>
    </row>
    <row r="68" spans="1:11" s="25" customFormat="1" ht="25.5">
      <c r="A68" s="11" t="s">
        <v>68</v>
      </c>
      <c r="B68" s="120" t="s">
        <v>69</v>
      </c>
      <c r="C68" s="4"/>
      <c r="D68" s="95">
        <v>1548.8</v>
      </c>
      <c r="E68" s="96"/>
      <c r="F68" s="97"/>
      <c r="G68" s="96"/>
      <c r="H68" s="96"/>
      <c r="I68" s="19">
        <v>4081.9</v>
      </c>
      <c r="J68" s="19">
        <v>1.07</v>
      </c>
      <c r="K68" s="72">
        <v>0.03</v>
      </c>
    </row>
    <row r="69" spans="1:11" s="84" customFormat="1" ht="15">
      <c r="A69" s="119" t="s">
        <v>130</v>
      </c>
      <c r="B69" s="134" t="s">
        <v>17</v>
      </c>
      <c r="C69" s="81"/>
      <c r="D69" s="129">
        <v>1690.95</v>
      </c>
      <c r="E69" s="102"/>
      <c r="F69" s="103"/>
      <c r="G69" s="102"/>
      <c r="H69" s="102"/>
      <c r="I69" s="19">
        <v>4081.9</v>
      </c>
      <c r="J69" s="82">
        <v>1.07</v>
      </c>
      <c r="K69" s="83">
        <v>0.27</v>
      </c>
    </row>
    <row r="70" spans="1:11" s="25" customFormat="1" ht="25.5" hidden="1">
      <c r="A70" s="11"/>
      <c r="B70" s="134" t="s">
        <v>106</v>
      </c>
      <c r="C70" s="4"/>
      <c r="D70" s="95"/>
      <c r="E70" s="96"/>
      <c r="F70" s="97"/>
      <c r="G70" s="96"/>
      <c r="H70" s="96"/>
      <c r="I70" s="19">
        <v>4081.9</v>
      </c>
      <c r="J70" s="19">
        <v>1.07</v>
      </c>
      <c r="K70" s="72">
        <v>0</v>
      </c>
    </row>
    <row r="71" spans="1:11" s="25" customFormat="1" ht="25.5" hidden="1">
      <c r="A71" s="11"/>
      <c r="B71" s="134" t="s">
        <v>106</v>
      </c>
      <c r="C71" s="4"/>
      <c r="D71" s="95"/>
      <c r="E71" s="96"/>
      <c r="F71" s="97"/>
      <c r="G71" s="96"/>
      <c r="H71" s="96"/>
      <c r="I71" s="19">
        <v>4081.9</v>
      </c>
      <c r="J71" s="19">
        <v>1.07</v>
      </c>
      <c r="K71" s="72">
        <v>0</v>
      </c>
    </row>
    <row r="72" spans="1:11" s="25" customFormat="1" ht="25.5" hidden="1">
      <c r="A72" s="11"/>
      <c r="B72" s="134" t="s">
        <v>106</v>
      </c>
      <c r="C72" s="4"/>
      <c r="D72" s="95"/>
      <c r="E72" s="96"/>
      <c r="F72" s="97"/>
      <c r="G72" s="96"/>
      <c r="H72" s="96"/>
      <c r="I72" s="19">
        <v>4081.9</v>
      </c>
      <c r="J72" s="19">
        <v>1.07</v>
      </c>
      <c r="K72" s="72">
        <v>0</v>
      </c>
    </row>
    <row r="73" spans="1:11" s="25" customFormat="1" ht="15">
      <c r="A73" s="11" t="s">
        <v>65</v>
      </c>
      <c r="B73" s="36" t="s">
        <v>9</v>
      </c>
      <c r="C73" s="12"/>
      <c r="D73" s="95">
        <v>5636.64</v>
      </c>
      <c r="E73" s="98"/>
      <c r="F73" s="97"/>
      <c r="G73" s="96"/>
      <c r="H73" s="96"/>
      <c r="I73" s="19">
        <v>4081.9</v>
      </c>
      <c r="J73" s="19">
        <v>1.07</v>
      </c>
      <c r="K73" s="72">
        <v>0.1</v>
      </c>
    </row>
    <row r="74" spans="1:11" s="25" customFormat="1" ht="15" hidden="1">
      <c r="A74" s="11" t="s">
        <v>74</v>
      </c>
      <c r="B74" s="36" t="s">
        <v>17</v>
      </c>
      <c r="C74" s="4"/>
      <c r="D74" s="95">
        <v>30388.32</v>
      </c>
      <c r="E74" s="96"/>
      <c r="F74" s="97"/>
      <c r="G74" s="96">
        <f>H74*12</f>
        <v>0</v>
      </c>
      <c r="H74" s="96">
        <v>0</v>
      </c>
      <c r="I74" s="19">
        <v>4081.9</v>
      </c>
      <c r="J74" s="19">
        <v>1.07</v>
      </c>
      <c r="K74" s="72">
        <v>0</v>
      </c>
    </row>
    <row r="75" spans="1:11" s="25" customFormat="1" ht="15">
      <c r="A75" s="11" t="s">
        <v>116</v>
      </c>
      <c r="B75" s="121" t="s">
        <v>17</v>
      </c>
      <c r="C75" s="4"/>
      <c r="D75" s="104">
        <v>23095.48</v>
      </c>
      <c r="E75" s="96"/>
      <c r="F75" s="97"/>
      <c r="G75" s="98"/>
      <c r="H75" s="98"/>
      <c r="I75" s="19">
        <v>4081.9</v>
      </c>
      <c r="J75" s="19"/>
      <c r="K75" s="72"/>
    </row>
    <row r="76" spans="1:11" s="25" customFormat="1" ht="30">
      <c r="A76" s="30" t="s">
        <v>51</v>
      </c>
      <c r="B76" s="120"/>
      <c r="C76" s="4"/>
      <c r="D76" s="92">
        <f>D77</f>
        <v>4539.31</v>
      </c>
      <c r="E76" s="96"/>
      <c r="F76" s="97"/>
      <c r="G76" s="92">
        <f>D76/I76</f>
        <v>1.11</v>
      </c>
      <c r="H76" s="92">
        <f>G76/12</f>
        <v>0.09</v>
      </c>
      <c r="I76" s="19">
        <v>4081.9</v>
      </c>
      <c r="J76" s="19">
        <v>1.07</v>
      </c>
      <c r="K76" s="72">
        <v>0.32</v>
      </c>
    </row>
    <row r="77" spans="1:11" s="25" customFormat="1" ht="18" customHeight="1">
      <c r="A77" s="124" t="s">
        <v>131</v>
      </c>
      <c r="B77" s="135" t="s">
        <v>17</v>
      </c>
      <c r="C77" s="48"/>
      <c r="D77" s="113">
        <v>4539.31</v>
      </c>
      <c r="E77" s="125"/>
      <c r="F77" s="126"/>
      <c r="G77" s="114"/>
      <c r="H77" s="114"/>
      <c r="I77" s="19">
        <v>4081.9</v>
      </c>
      <c r="J77" s="19"/>
      <c r="K77" s="72"/>
    </row>
    <row r="78" spans="1:11" s="25" customFormat="1" ht="0.75" customHeight="1">
      <c r="A78" s="11" t="s">
        <v>108</v>
      </c>
      <c r="B78" s="85" t="s">
        <v>12</v>
      </c>
      <c r="C78" s="4"/>
      <c r="D78" s="104"/>
      <c r="E78" s="96"/>
      <c r="F78" s="97"/>
      <c r="G78" s="98"/>
      <c r="H78" s="98"/>
      <c r="I78" s="19"/>
      <c r="J78" s="19"/>
      <c r="K78" s="72"/>
    </row>
    <row r="79" spans="1:11" s="25" customFormat="1" ht="15">
      <c r="A79" s="30" t="s">
        <v>52</v>
      </c>
      <c r="B79" s="36"/>
      <c r="C79" s="4"/>
      <c r="D79" s="92">
        <f>SUM(D80:D87)</f>
        <v>36178.13</v>
      </c>
      <c r="E79" s="96"/>
      <c r="F79" s="97"/>
      <c r="G79" s="92">
        <f>D79/I79</f>
        <v>8.86</v>
      </c>
      <c r="H79" s="92">
        <f>G79/12</f>
        <v>0.74</v>
      </c>
      <c r="I79" s="19">
        <v>4081.9</v>
      </c>
      <c r="J79" s="19">
        <v>1.07</v>
      </c>
      <c r="K79" s="72">
        <v>0.25</v>
      </c>
    </row>
    <row r="80" spans="1:11" s="25" customFormat="1" ht="15">
      <c r="A80" s="11" t="s">
        <v>46</v>
      </c>
      <c r="B80" s="36" t="s">
        <v>9</v>
      </c>
      <c r="C80" s="4"/>
      <c r="D80" s="95">
        <v>1104.48</v>
      </c>
      <c r="E80" s="96"/>
      <c r="F80" s="97"/>
      <c r="G80" s="96"/>
      <c r="H80" s="96"/>
      <c r="I80" s="19">
        <v>4081.9</v>
      </c>
      <c r="J80" s="19">
        <v>1.07</v>
      </c>
      <c r="K80" s="72">
        <v>0.02</v>
      </c>
    </row>
    <row r="81" spans="1:11" s="25" customFormat="1" ht="15">
      <c r="A81" s="11" t="s">
        <v>77</v>
      </c>
      <c r="B81" s="36" t="s">
        <v>17</v>
      </c>
      <c r="C81" s="4"/>
      <c r="D81" s="95">
        <v>9203.28</v>
      </c>
      <c r="E81" s="96"/>
      <c r="F81" s="97"/>
      <c r="G81" s="96"/>
      <c r="H81" s="96"/>
      <c r="I81" s="19">
        <v>4081.9</v>
      </c>
      <c r="J81" s="19">
        <v>1.07</v>
      </c>
      <c r="K81" s="72">
        <v>0.16</v>
      </c>
    </row>
    <row r="82" spans="1:11" s="25" customFormat="1" ht="15">
      <c r="A82" s="11" t="s">
        <v>47</v>
      </c>
      <c r="B82" s="36" t="s">
        <v>17</v>
      </c>
      <c r="C82" s="4"/>
      <c r="D82" s="95">
        <v>828.31</v>
      </c>
      <c r="E82" s="96"/>
      <c r="F82" s="97"/>
      <c r="G82" s="96"/>
      <c r="H82" s="96"/>
      <c r="I82" s="19">
        <v>4081.9</v>
      </c>
      <c r="J82" s="19">
        <v>1.07</v>
      </c>
      <c r="K82" s="72">
        <v>0.01</v>
      </c>
    </row>
    <row r="83" spans="1:11" s="25" customFormat="1" ht="27.75" customHeight="1" hidden="1">
      <c r="A83" s="11" t="s">
        <v>56</v>
      </c>
      <c r="B83" s="36" t="s">
        <v>12</v>
      </c>
      <c r="C83" s="4"/>
      <c r="D83" s="95">
        <f>G83*I83</f>
        <v>0</v>
      </c>
      <c r="E83" s="96"/>
      <c r="F83" s="97"/>
      <c r="G83" s="96"/>
      <c r="H83" s="96"/>
      <c r="I83" s="19">
        <v>4081.9</v>
      </c>
      <c r="J83" s="19">
        <v>1.07</v>
      </c>
      <c r="K83" s="72">
        <v>0</v>
      </c>
    </row>
    <row r="84" spans="1:11" s="25" customFormat="1" ht="25.5" hidden="1">
      <c r="A84" s="11" t="s">
        <v>72</v>
      </c>
      <c r="B84" s="36" t="s">
        <v>12</v>
      </c>
      <c r="C84" s="4"/>
      <c r="D84" s="95">
        <f>G84*I84</f>
        <v>0</v>
      </c>
      <c r="E84" s="96"/>
      <c r="F84" s="97"/>
      <c r="G84" s="96"/>
      <c r="H84" s="96"/>
      <c r="I84" s="19">
        <v>4081.9</v>
      </c>
      <c r="J84" s="19">
        <v>1.07</v>
      </c>
      <c r="K84" s="72">
        <v>0</v>
      </c>
    </row>
    <row r="85" spans="1:11" s="25" customFormat="1" ht="25.5" hidden="1">
      <c r="A85" s="11" t="s">
        <v>75</v>
      </c>
      <c r="B85" s="36" t="s">
        <v>12</v>
      </c>
      <c r="C85" s="4"/>
      <c r="D85" s="95">
        <f>G85*I85</f>
        <v>0</v>
      </c>
      <c r="E85" s="96"/>
      <c r="F85" s="97"/>
      <c r="G85" s="96"/>
      <c r="H85" s="96"/>
      <c r="I85" s="19">
        <v>4081.9</v>
      </c>
      <c r="J85" s="19">
        <v>1.07</v>
      </c>
      <c r="K85" s="72">
        <v>0</v>
      </c>
    </row>
    <row r="86" spans="1:11" s="25" customFormat="1" ht="25.5">
      <c r="A86" s="11" t="s">
        <v>73</v>
      </c>
      <c r="B86" s="36" t="s">
        <v>12</v>
      </c>
      <c r="C86" s="4"/>
      <c r="D86" s="95">
        <v>2779.64</v>
      </c>
      <c r="E86" s="96"/>
      <c r="F86" s="97"/>
      <c r="G86" s="96"/>
      <c r="H86" s="96"/>
      <c r="I86" s="19">
        <v>4081.9</v>
      </c>
      <c r="J86" s="19">
        <v>1.07</v>
      </c>
      <c r="K86" s="72">
        <v>0.05</v>
      </c>
    </row>
    <row r="87" spans="1:11" s="25" customFormat="1" ht="25.5">
      <c r="A87" s="11" t="s">
        <v>109</v>
      </c>
      <c r="B87" s="85" t="s">
        <v>111</v>
      </c>
      <c r="C87" s="4"/>
      <c r="D87" s="104">
        <v>22262.42</v>
      </c>
      <c r="E87" s="96"/>
      <c r="F87" s="97"/>
      <c r="G87" s="98"/>
      <c r="H87" s="98"/>
      <c r="I87" s="19">
        <v>4081.9</v>
      </c>
      <c r="J87" s="19"/>
      <c r="K87" s="72"/>
    </row>
    <row r="88" spans="1:11" s="25" customFormat="1" ht="15">
      <c r="A88" s="30" t="s">
        <v>53</v>
      </c>
      <c r="B88" s="36"/>
      <c r="C88" s="4"/>
      <c r="D88" s="92">
        <f>D89</f>
        <v>993.79</v>
      </c>
      <c r="E88" s="96"/>
      <c r="F88" s="97"/>
      <c r="G88" s="92">
        <f>D88/I88</f>
        <v>0.24</v>
      </c>
      <c r="H88" s="92">
        <f>G88/12</f>
        <v>0.02</v>
      </c>
      <c r="I88" s="19">
        <v>4081.9</v>
      </c>
      <c r="J88" s="19">
        <v>1.07</v>
      </c>
      <c r="K88" s="72">
        <v>0.03</v>
      </c>
    </row>
    <row r="89" spans="1:11" s="25" customFormat="1" ht="15">
      <c r="A89" s="11" t="s">
        <v>48</v>
      </c>
      <c r="B89" s="36" t="s">
        <v>17</v>
      </c>
      <c r="C89" s="4"/>
      <c r="D89" s="95">
        <v>993.79</v>
      </c>
      <c r="E89" s="96"/>
      <c r="F89" s="97"/>
      <c r="G89" s="96"/>
      <c r="H89" s="96"/>
      <c r="I89" s="19">
        <v>4081.9</v>
      </c>
      <c r="J89" s="19">
        <v>1.07</v>
      </c>
      <c r="K89" s="72">
        <v>0.02</v>
      </c>
    </row>
    <row r="90" spans="1:11" s="25" customFormat="1" ht="15" hidden="1">
      <c r="A90" s="11" t="s">
        <v>49</v>
      </c>
      <c r="B90" s="36" t="s">
        <v>17</v>
      </c>
      <c r="C90" s="4"/>
      <c r="D90" s="95"/>
      <c r="E90" s="96"/>
      <c r="F90" s="97"/>
      <c r="G90" s="96"/>
      <c r="H90" s="96"/>
      <c r="I90" s="19">
        <v>4081.9</v>
      </c>
      <c r="J90" s="19">
        <v>1.07</v>
      </c>
      <c r="K90" s="72">
        <v>0</v>
      </c>
    </row>
    <row r="91" spans="1:11" s="19" customFormat="1" ht="15">
      <c r="A91" s="30" t="s">
        <v>62</v>
      </c>
      <c r="B91" s="27"/>
      <c r="C91" s="28"/>
      <c r="D91" s="92">
        <f>D92+D93</f>
        <v>25237.6</v>
      </c>
      <c r="E91" s="92"/>
      <c r="F91" s="93"/>
      <c r="G91" s="92">
        <f>D91/I91</f>
        <v>6.18</v>
      </c>
      <c r="H91" s="92">
        <f>G91/12</f>
        <v>0.52</v>
      </c>
      <c r="I91" s="19">
        <v>4081.9</v>
      </c>
      <c r="J91" s="19">
        <v>1.07</v>
      </c>
      <c r="K91" s="72">
        <v>0.02</v>
      </c>
    </row>
    <row r="92" spans="1:11" s="25" customFormat="1" ht="15">
      <c r="A92" s="119" t="s">
        <v>126</v>
      </c>
      <c r="B92" s="85" t="s">
        <v>22</v>
      </c>
      <c r="C92" s="4"/>
      <c r="D92" s="95">
        <v>14277.6</v>
      </c>
      <c r="E92" s="96"/>
      <c r="F92" s="97"/>
      <c r="G92" s="96"/>
      <c r="H92" s="96"/>
      <c r="I92" s="19">
        <v>4081.9</v>
      </c>
      <c r="J92" s="19">
        <v>1.07</v>
      </c>
      <c r="K92" s="72">
        <v>0.02</v>
      </c>
    </row>
    <row r="93" spans="1:11" s="25" customFormat="1" ht="15">
      <c r="A93" s="11" t="s">
        <v>117</v>
      </c>
      <c r="B93" s="85" t="s">
        <v>111</v>
      </c>
      <c r="C93" s="12"/>
      <c r="D93" s="104">
        <f>32880/3</f>
        <v>10960</v>
      </c>
      <c r="E93" s="98"/>
      <c r="F93" s="97"/>
      <c r="G93" s="98"/>
      <c r="H93" s="98"/>
      <c r="I93" s="19">
        <v>4081.9</v>
      </c>
      <c r="J93" s="19"/>
      <c r="K93" s="72"/>
    </row>
    <row r="94" spans="1:11" s="19" customFormat="1" ht="15">
      <c r="A94" s="30" t="s">
        <v>61</v>
      </c>
      <c r="B94" s="27"/>
      <c r="C94" s="28"/>
      <c r="D94" s="130">
        <v>0</v>
      </c>
      <c r="E94" s="92"/>
      <c r="F94" s="93"/>
      <c r="G94" s="92">
        <f>D94/I94</f>
        <v>0</v>
      </c>
      <c r="H94" s="92">
        <f>G94/12</f>
        <v>0</v>
      </c>
      <c r="I94" s="19">
        <v>4081.9</v>
      </c>
      <c r="J94" s="19">
        <v>1.07</v>
      </c>
      <c r="K94" s="72">
        <v>0.04</v>
      </c>
    </row>
    <row r="95" spans="1:13" s="19" customFormat="1" ht="30">
      <c r="A95" s="37" t="s">
        <v>39</v>
      </c>
      <c r="B95" s="27" t="s">
        <v>12</v>
      </c>
      <c r="C95" s="33">
        <f>F95*12</f>
        <v>0</v>
      </c>
      <c r="D95" s="94">
        <v>22042.25</v>
      </c>
      <c r="E95" s="94">
        <f>H95*12</f>
        <v>5.4</v>
      </c>
      <c r="F95" s="94"/>
      <c r="G95" s="94">
        <f>H95*12</f>
        <v>5.4</v>
      </c>
      <c r="H95" s="94">
        <f>0.34+0.11</f>
        <v>0.45</v>
      </c>
      <c r="I95" s="19">
        <v>4081.9</v>
      </c>
      <c r="J95" s="19">
        <v>1.07</v>
      </c>
      <c r="K95" s="72">
        <v>0.3</v>
      </c>
      <c r="M95" s="72"/>
    </row>
    <row r="96" spans="1:11" s="19" customFormat="1" ht="18.75" hidden="1">
      <c r="A96" s="37" t="s">
        <v>38</v>
      </c>
      <c r="B96" s="27"/>
      <c r="C96" s="33">
        <f>F96*12</f>
        <v>0</v>
      </c>
      <c r="D96" s="94">
        <f aca="true" t="shared" si="3" ref="D96:D104">G96*I96</f>
        <v>65636.95</v>
      </c>
      <c r="E96" s="94">
        <f aca="true" t="shared" si="4" ref="E96:E104">H96*12</f>
        <v>16.08</v>
      </c>
      <c r="F96" s="94"/>
      <c r="G96" s="94">
        <f aca="true" t="shared" si="5" ref="G96:G105">H96*12</f>
        <v>16.08</v>
      </c>
      <c r="H96" s="94">
        <v>1.34</v>
      </c>
      <c r="I96" s="19">
        <v>4081.9</v>
      </c>
      <c r="J96" s="19">
        <v>1.07</v>
      </c>
      <c r="K96" s="72"/>
    </row>
    <row r="97" spans="1:11" s="19" customFormat="1" ht="15" hidden="1">
      <c r="A97" s="54"/>
      <c r="B97" s="47"/>
      <c r="C97" s="48"/>
      <c r="D97" s="94">
        <f t="shared" si="3"/>
        <v>114619.75</v>
      </c>
      <c r="E97" s="94">
        <f t="shared" si="4"/>
        <v>28.08</v>
      </c>
      <c r="F97" s="94"/>
      <c r="G97" s="94">
        <f t="shared" si="5"/>
        <v>28.08</v>
      </c>
      <c r="H97" s="94">
        <v>2.34</v>
      </c>
      <c r="I97" s="19">
        <v>4081.9</v>
      </c>
      <c r="J97" s="19">
        <v>1.07</v>
      </c>
      <c r="K97" s="72"/>
    </row>
    <row r="98" spans="1:11" s="19" customFormat="1" ht="15" hidden="1">
      <c r="A98" s="54"/>
      <c r="B98" s="47"/>
      <c r="C98" s="48"/>
      <c r="D98" s="94">
        <f t="shared" si="3"/>
        <v>163602.55</v>
      </c>
      <c r="E98" s="94">
        <f t="shared" si="4"/>
        <v>40.08</v>
      </c>
      <c r="F98" s="94"/>
      <c r="G98" s="94">
        <f t="shared" si="5"/>
        <v>40.08</v>
      </c>
      <c r="H98" s="94">
        <v>3.34</v>
      </c>
      <c r="I98" s="19">
        <v>4081.9</v>
      </c>
      <c r="J98" s="19">
        <v>1.07</v>
      </c>
      <c r="K98" s="72"/>
    </row>
    <row r="99" spans="1:11" s="19" customFormat="1" ht="15" hidden="1">
      <c r="A99" s="54"/>
      <c r="B99" s="47"/>
      <c r="C99" s="48"/>
      <c r="D99" s="94">
        <f t="shared" si="3"/>
        <v>212585.35</v>
      </c>
      <c r="E99" s="94">
        <f t="shared" si="4"/>
        <v>52.08</v>
      </c>
      <c r="F99" s="94"/>
      <c r="G99" s="94">
        <f t="shared" si="5"/>
        <v>52.08</v>
      </c>
      <c r="H99" s="94">
        <v>4.34</v>
      </c>
      <c r="I99" s="19">
        <v>4081.9</v>
      </c>
      <c r="J99" s="19">
        <v>1.07</v>
      </c>
      <c r="K99" s="72"/>
    </row>
    <row r="100" spans="1:11" s="19" customFormat="1" ht="15" hidden="1">
      <c r="A100" s="54"/>
      <c r="B100" s="47"/>
      <c r="C100" s="48"/>
      <c r="D100" s="94">
        <f t="shared" si="3"/>
        <v>261568.15</v>
      </c>
      <c r="E100" s="94">
        <f t="shared" si="4"/>
        <v>64.08</v>
      </c>
      <c r="F100" s="94"/>
      <c r="G100" s="94">
        <f t="shared" si="5"/>
        <v>64.08</v>
      </c>
      <c r="H100" s="94">
        <v>5.34</v>
      </c>
      <c r="I100" s="19">
        <v>4081.9</v>
      </c>
      <c r="J100" s="19">
        <v>1.07</v>
      </c>
      <c r="K100" s="72"/>
    </row>
    <row r="101" spans="1:11" s="19" customFormat="1" ht="15" hidden="1">
      <c r="A101" s="54"/>
      <c r="B101" s="47"/>
      <c r="C101" s="48"/>
      <c r="D101" s="94">
        <f t="shared" si="3"/>
        <v>310550.95</v>
      </c>
      <c r="E101" s="94">
        <f t="shared" si="4"/>
        <v>76.08</v>
      </c>
      <c r="F101" s="94"/>
      <c r="G101" s="94">
        <f t="shared" si="5"/>
        <v>76.08</v>
      </c>
      <c r="H101" s="94">
        <v>6.34</v>
      </c>
      <c r="I101" s="19">
        <v>4081.9</v>
      </c>
      <c r="J101" s="19">
        <v>1.07</v>
      </c>
      <c r="K101" s="72"/>
    </row>
    <row r="102" spans="1:11" s="19" customFormat="1" ht="15" hidden="1">
      <c r="A102" s="54"/>
      <c r="B102" s="47"/>
      <c r="C102" s="48"/>
      <c r="D102" s="94">
        <f t="shared" si="3"/>
        <v>359533.75</v>
      </c>
      <c r="E102" s="94">
        <f t="shared" si="4"/>
        <v>88.08</v>
      </c>
      <c r="F102" s="94"/>
      <c r="G102" s="94">
        <f t="shared" si="5"/>
        <v>88.08</v>
      </c>
      <c r="H102" s="94">
        <v>7.34</v>
      </c>
      <c r="I102" s="19">
        <v>4081.9</v>
      </c>
      <c r="J102" s="19">
        <v>1.07</v>
      </c>
      <c r="K102" s="72"/>
    </row>
    <row r="103" spans="1:11" s="19" customFormat="1" ht="17.25" customHeight="1" hidden="1">
      <c r="A103" s="54"/>
      <c r="B103" s="47"/>
      <c r="C103" s="48"/>
      <c r="D103" s="94">
        <f t="shared" si="3"/>
        <v>408516.55</v>
      </c>
      <c r="E103" s="94">
        <f t="shared" si="4"/>
        <v>100.08</v>
      </c>
      <c r="F103" s="94"/>
      <c r="G103" s="94">
        <f t="shared" si="5"/>
        <v>100.08</v>
      </c>
      <c r="H103" s="94">
        <v>8.34</v>
      </c>
      <c r="I103" s="19">
        <v>4081.9</v>
      </c>
      <c r="J103" s="19">
        <v>1.07</v>
      </c>
      <c r="K103" s="72"/>
    </row>
    <row r="104" spans="1:11" s="19" customFormat="1" ht="17.25" customHeight="1" hidden="1">
      <c r="A104" s="54"/>
      <c r="B104" s="47"/>
      <c r="C104" s="48"/>
      <c r="D104" s="94">
        <f t="shared" si="3"/>
        <v>457499.35</v>
      </c>
      <c r="E104" s="94">
        <f t="shared" si="4"/>
        <v>112.08</v>
      </c>
      <c r="F104" s="94"/>
      <c r="G104" s="94">
        <f t="shared" si="5"/>
        <v>112.08</v>
      </c>
      <c r="H104" s="94">
        <v>9.34</v>
      </c>
      <c r="I104" s="19">
        <v>4081.9</v>
      </c>
      <c r="J104" s="19">
        <v>1.07</v>
      </c>
      <c r="K104" s="72"/>
    </row>
    <row r="105" spans="1:11" s="19" customFormat="1" ht="25.5">
      <c r="A105" s="80" t="s">
        <v>122</v>
      </c>
      <c r="B105" s="47" t="s">
        <v>118</v>
      </c>
      <c r="C105" s="79"/>
      <c r="D105" s="94">
        <v>46000</v>
      </c>
      <c r="E105" s="94"/>
      <c r="F105" s="94"/>
      <c r="G105" s="94">
        <f t="shared" si="5"/>
        <v>11.28</v>
      </c>
      <c r="H105" s="94">
        <f>D105/I105/12</f>
        <v>0.94</v>
      </c>
      <c r="I105" s="19">
        <v>4081.9</v>
      </c>
      <c r="K105" s="72"/>
    </row>
    <row r="106" spans="1:11" s="19" customFormat="1" ht="19.5" thickBot="1">
      <c r="A106" s="69" t="s">
        <v>110</v>
      </c>
      <c r="B106" s="88" t="s">
        <v>11</v>
      </c>
      <c r="C106" s="35"/>
      <c r="D106" s="131">
        <f>G106*I106</f>
        <v>78514.56</v>
      </c>
      <c r="E106" s="131">
        <f>H106*12</f>
        <v>20.64</v>
      </c>
      <c r="F106" s="132"/>
      <c r="G106" s="131">
        <f>H106*12</f>
        <v>20.64</v>
      </c>
      <c r="H106" s="132">
        <v>1.72</v>
      </c>
      <c r="I106" s="19">
        <f>4081.9-277.9</f>
        <v>3804</v>
      </c>
      <c r="K106" s="72"/>
    </row>
    <row r="107" spans="1:11" s="19" customFormat="1" ht="20.25" thickBot="1">
      <c r="A107" s="60" t="s">
        <v>78</v>
      </c>
      <c r="B107" s="61"/>
      <c r="C107" s="62"/>
      <c r="D107" s="133">
        <f>D15+D23+D32+D33+D34+D35+D36+D37+D38+D39+D40+D44+D45+D46+D47+D48+D64+D76+D79+D88+D91+D94+D95+D105+D106</f>
        <v>1058573.29</v>
      </c>
      <c r="E107" s="133">
        <f>E15+E23+E32+E33+E34+E35+E36+E37+E38+E39+E40+E44+E45+E46+E47+E48+E64+E76+E79+E88+E91+E94+E95+E105+E106</f>
        <v>210.84</v>
      </c>
      <c r="F107" s="133">
        <f>F15+F23+F32+F33+F34+F35+F36+F37+F38+F39+F40+F44+F45+F46+F47+F48+F64+F76+F79+F88+F91+F94+F95+F105+F106</f>
        <v>0</v>
      </c>
      <c r="G107" s="133">
        <f>G15+G23+G32+G33+G34+G35+G36+G37+G38+G39+G40+G44+G45+G46+G47+G48+G64+G76+G79+G88+G91+G94+G95+G105+G106</f>
        <v>260.73</v>
      </c>
      <c r="H107" s="133">
        <f>H15+H23+H32+H33+H34+H35+H36+H37+H38+H39+H40+H44+H45+H46+H47+H48+H64+H76+H79+H88+H91+H94+H95+H105+H106</f>
        <v>21.74</v>
      </c>
      <c r="I107" s="19">
        <v>4081.9</v>
      </c>
      <c r="K107" s="72"/>
    </row>
    <row r="108" spans="1:11" s="40" customFormat="1" ht="20.25" hidden="1" thickBot="1">
      <c r="A108" s="9" t="s">
        <v>29</v>
      </c>
      <c r="B108" s="38" t="s">
        <v>11</v>
      </c>
      <c r="C108" s="38" t="s">
        <v>30</v>
      </c>
      <c r="D108" s="39"/>
      <c r="E108" s="38" t="s">
        <v>30</v>
      </c>
      <c r="F108" s="10"/>
      <c r="G108" s="38" t="s">
        <v>30</v>
      </c>
      <c r="H108" s="10"/>
      <c r="I108" s="19">
        <v>4081.9</v>
      </c>
      <c r="K108" s="75"/>
    </row>
    <row r="109" spans="1:11" s="5" customFormat="1" ht="15.75" thickBot="1">
      <c r="A109" s="41"/>
      <c r="I109" s="19"/>
      <c r="K109" s="68"/>
    </row>
    <row r="110" spans="1:13" s="5" customFormat="1" ht="28.5" customHeight="1" thickBot="1">
      <c r="A110" s="60" t="s">
        <v>94</v>
      </c>
      <c r="B110" s="61"/>
      <c r="C110" s="62">
        <f>F110*12</f>
        <v>0</v>
      </c>
      <c r="D110" s="62">
        <f>D116+D117+D118+D119+D120+D121+D122</f>
        <v>156635.28</v>
      </c>
      <c r="E110" s="62">
        <f>E116+E117+E118+E119+E120+E121+E122</f>
        <v>0</v>
      </c>
      <c r="F110" s="62">
        <f>F116+F117+F118+F119+F120+F121+F122</f>
        <v>0</v>
      </c>
      <c r="G110" s="62">
        <f>G116+G117+G118+G119+G120+G121+G122</f>
        <v>38.36</v>
      </c>
      <c r="H110" s="62">
        <f>H116+H117+H118+H119+H120+H121+H122</f>
        <v>3.2</v>
      </c>
      <c r="I110" s="19">
        <v>4081.9</v>
      </c>
      <c r="J110" s="68"/>
      <c r="K110" s="68"/>
      <c r="M110" s="5">
        <f>8.21*12*I122</f>
        <v>402148.788</v>
      </c>
    </row>
    <row r="111" spans="1:11" s="25" customFormat="1" ht="15" hidden="1">
      <c r="A111" s="119" t="s">
        <v>97</v>
      </c>
      <c r="B111" s="120"/>
      <c r="C111" s="96"/>
      <c r="D111" s="95"/>
      <c r="E111" s="96"/>
      <c r="F111" s="97"/>
      <c r="G111" s="96">
        <f aca="true" t="shared" si="6" ref="G111:G122">D111/I111</f>
        <v>0</v>
      </c>
      <c r="H111" s="96">
        <f aca="true" t="shared" si="7" ref="H111:H122">G111/12</f>
        <v>0</v>
      </c>
      <c r="I111" s="19">
        <v>4081.9</v>
      </c>
      <c r="J111" s="19"/>
      <c r="K111" s="72"/>
    </row>
    <row r="112" spans="1:11" s="25" customFormat="1" ht="15" hidden="1">
      <c r="A112" s="119" t="s">
        <v>98</v>
      </c>
      <c r="B112" s="120"/>
      <c r="C112" s="96"/>
      <c r="D112" s="95"/>
      <c r="E112" s="96"/>
      <c r="F112" s="97"/>
      <c r="G112" s="96">
        <f t="shared" si="6"/>
        <v>0</v>
      </c>
      <c r="H112" s="96">
        <f t="shared" si="7"/>
        <v>0</v>
      </c>
      <c r="I112" s="19">
        <v>4081.9</v>
      </c>
      <c r="J112" s="19"/>
      <c r="K112" s="72"/>
    </row>
    <row r="113" spans="1:11" s="25" customFormat="1" ht="15" hidden="1">
      <c r="A113" s="119" t="s">
        <v>100</v>
      </c>
      <c r="B113" s="120"/>
      <c r="C113" s="96"/>
      <c r="D113" s="95"/>
      <c r="E113" s="96"/>
      <c r="F113" s="97"/>
      <c r="G113" s="96">
        <f t="shared" si="6"/>
        <v>0</v>
      </c>
      <c r="H113" s="96">
        <f t="shared" si="7"/>
        <v>0</v>
      </c>
      <c r="I113" s="19">
        <v>4081.9</v>
      </c>
      <c r="J113" s="19"/>
      <c r="K113" s="72"/>
    </row>
    <row r="114" spans="1:11" s="25" customFormat="1" ht="15" hidden="1">
      <c r="A114" s="119"/>
      <c r="B114" s="120"/>
      <c r="C114" s="96"/>
      <c r="D114" s="95"/>
      <c r="E114" s="96"/>
      <c r="F114" s="97"/>
      <c r="G114" s="96">
        <f t="shared" si="6"/>
        <v>0</v>
      </c>
      <c r="H114" s="96">
        <f t="shared" si="7"/>
        <v>0</v>
      </c>
      <c r="I114" s="19">
        <v>4081.9</v>
      </c>
      <c r="J114" s="19"/>
      <c r="K114" s="72"/>
    </row>
    <row r="115" spans="1:11" s="25" customFormat="1" ht="15" hidden="1">
      <c r="A115" s="119" t="s">
        <v>99</v>
      </c>
      <c r="B115" s="120"/>
      <c r="C115" s="96"/>
      <c r="D115" s="95"/>
      <c r="E115" s="96"/>
      <c r="F115" s="97"/>
      <c r="G115" s="96">
        <f t="shared" si="6"/>
        <v>0</v>
      </c>
      <c r="H115" s="96">
        <f t="shared" si="7"/>
        <v>0</v>
      </c>
      <c r="I115" s="19">
        <v>4081.9</v>
      </c>
      <c r="J115" s="19"/>
      <c r="K115" s="72"/>
    </row>
    <row r="116" spans="1:13" s="25" customFormat="1" ht="21" customHeight="1">
      <c r="A116" s="136" t="s">
        <v>119</v>
      </c>
      <c r="B116" s="120"/>
      <c r="C116" s="96"/>
      <c r="D116" s="96">
        <v>2580.22</v>
      </c>
      <c r="E116" s="96"/>
      <c r="F116" s="96"/>
      <c r="G116" s="96">
        <f t="shared" si="6"/>
        <v>0.63</v>
      </c>
      <c r="H116" s="96">
        <f t="shared" si="7"/>
        <v>0.05</v>
      </c>
      <c r="I116" s="19">
        <v>4081.9</v>
      </c>
      <c r="J116" s="19"/>
      <c r="K116" s="72"/>
      <c r="M116" s="25">
        <f>D110/12/I110</f>
        <v>3.19776084666454</v>
      </c>
    </row>
    <row r="117" spans="1:11" s="5" customFormat="1" ht="15.75" customHeight="1">
      <c r="A117" s="137" t="s">
        <v>120</v>
      </c>
      <c r="B117" s="122"/>
      <c r="C117" s="122"/>
      <c r="D117" s="122">
        <v>114295.72</v>
      </c>
      <c r="E117" s="122"/>
      <c r="F117" s="122"/>
      <c r="G117" s="96">
        <f t="shared" si="6"/>
        <v>28</v>
      </c>
      <c r="H117" s="96">
        <f t="shared" si="7"/>
        <v>2.33</v>
      </c>
      <c r="I117" s="19">
        <v>4081.9</v>
      </c>
      <c r="K117" s="68"/>
    </row>
    <row r="118" spans="1:11" s="5" customFormat="1" ht="15.75" customHeight="1">
      <c r="A118" s="138" t="s">
        <v>127</v>
      </c>
      <c r="B118" s="123"/>
      <c r="C118" s="123"/>
      <c r="D118" s="123">
        <v>980.68</v>
      </c>
      <c r="E118" s="123"/>
      <c r="F118" s="123"/>
      <c r="G118" s="96">
        <f t="shared" si="6"/>
        <v>0.24</v>
      </c>
      <c r="H118" s="96">
        <f t="shared" si="7"/>
        <v>0.02</v>
      </c>
      <c r="I118" s="19">
        <v>4081.9</v>
      </c>
      <c r="K118" s="68"/>
    </row>
    <row r="119" spans="1:11" s="5" customFormat="1" ht="15.75" customHeight="1">
      <c r="A119" s="138" t="s">
        <v>121</v>
      </c>
      <c r="B119" s="123"/>
      <c r="C119" s="123"/>
      <c r="D119" s="123">
        <v>2754.23</v>
      </c>
      <c r="E119" s="123"/>
      <c r="F119" s="123"/>
      <c r="G119" s="96">
        <f t="shared" si="6"/>
        <v>0.67</v>
      </c>
      <c r="H119" s="96">
        <f t="shared" si="7"/>
        <v>0.06</v>
      </c>
      <c r="I119" s="19">
        <v>4081.9</v>
      </c>
      <c r="K119" s="68"/>
    </row>
    <row r="120" spans="1:11" s="5" customFormat="1" ht="15.75" customHeight="1">
      <c r="A120" s="138" t="s">
        <v>128</v>
      </c>
      <c r="B120" s="123"/>
      <c r="C120" s="123"/>
      <c r="D120" s="123">
        <v>6626.5</v>
      </c>
      <c r="E120" s="123"/>
      <c r="F120" s="123"/>
      <c r="G120" s="96">
        <f t="shared" si="6"/>
        <v>1.62</v>
      </c>
      <c r="H120" s="96">
        <f t="shared" si="7"/>
        <v>0.14</v>
      </c>
      <c r="I120" s="19">
        <v>4081.9</v>
      </c>
      <c r="K120" s="68"/>
    </row>
    <row r="121" spans="1:11" s="5" customFormat="1" ht="25.5" customHeight="1">
      <c r="A121" s="139" t="s">
        <v>132</v>
      </c>
      <c r="B121" s="123"/>
      <c r="C121" s="123"/>
      <c r="D121" s="123">
        <v>20397.93</v>
      </c>
      <c r="E121" s="123"/>
      <c r="F121" s="123"/>
      <c r="G121" s="96">
        <f t="shared" si="6"/>
        <v>5</v>
      </c>
      <c r="H121" s="96">
        <f t="shared" si="7"/>
        <v>0.42</v>
      </c>
      <c r="I121" s="19">
        <v>4081.9</v>
      </c>
      <c r="K121" s="68"/>
    </row>
    <row r="122" spans="1:11" s="5" customFormat="1" ht="15.75" customHeight="1" thickBot="1">
      <c r="A122" s="138" t="s">
        <v>133</v>
      </c>
      <c r="B122" s="123"/>
      <c r="C122" s="123"/>
      <c r="D122" s="123">
        <v>9000</v>
      </c>
      <c r="E122" s="123"/>
      <c r="F122" s="123"/>
      <c r="G122" s="96">
        <f t="shared" si="6"/>
        <v>2.2</v>
      </c>
      <c r="H122" s="96">
        <f t="shared" si="7"/>
        <v>0.18</v>
      </c>
      <c r="I122" s="19">
        <v>4081.9</v>
      </c>
      <c r="K122" s="68"/>
    </row>
    <row r="123" spans="1:11" s="5" customFormat="1" ht="20.25" thickBot="1">
      <c r="A123" s="63" t="s">
        <v>95</v>
      </c>
      <c r="B123" s="64"/>
      <c r="C123" s="64"/>
      <c r="D123" s="65">
        <f>D107+D110</f>
        <v>1215208.57</v>
      </c>
      <c r="E123" s="64"/>
      <c r="F123" s="64"/>
      <c r="G123" s="65">
        <f>G107+G110</f>
        <v>299.09</v>
      </c>
      <c r="H123" s="66">
        <f>H107+H110</f>
        <v>24.94</v>
      </c>
      <c r="K123" s="68"/>
    </row>
    <row r="124" spans="1:11" s="5" customFormat="1" ht="19.5">
      <c r="A124" s="45"/>
      <c r="B124" s="46"/>
      <c r="C124" s="46"/>
      <c r="D124" s="7"/>
      <c r="E124" s="46"/>
      <c r="F124" s="46"/>
      <c r="G124" s="7"/>
      <c r="H124" s="7"/>
      <c r="K124" s="68"/>
    </row>
    <row r="125" spans="1:11" s="5" customFormat="1" ht="19.5">
      <c r="A125" s="45"/>
      <c r="B125" s="46"/>
      <c r="C125" s="46"/>
      <c r="D125" s="7"/>
      <c r="E125" s="46"/>
      <c r="F125" s="46"/>
      <c r="G125" s="7"/>
      <c r="H125" s="7"/>
      <c r="K125" s="68"/>
    </row>
    <row r="126" spans="1:11" s="5" customFormat="1" ht="12.75">
      <c r="A126" s="41"/>
      <c r="K126" s="68"/>
    </row>
    <row r="127" spans="1:11" s="5" customFormat="1" ht="14.25">
      <c r="A127" s="148" t="s">
        <v>31</v>
      </c>
      <c r="B127" s="148"/>
      <c r="C127" s="148"/>
      <c r="D127" s="148"/>
      <c r="E127" s="148"/>
      <c r="F127" s="148"/>
      <c r="K127" s="68"/>
    </row>
    <row r="128" spans="7:11" s="5" customFormat="1" ht="20.25" hidden="1" thickBot="1">
      <c r="G128" s="64" t="s">
        <v>30</v>
      </c>
      <c r="H128" s="67">
        <v>24.94</v>
      </c>
      <c r="K128" s="68"/>
    </row>
    <row r="129" spans="1:11" s="5" customFormat="1" ht="12.75">
      <c r="A129" s="41" t="s">
        <v>32</v>
      </c>
      <c r="K129" s="68"/>
    </row>
    <row r="130" spans="1:11" s="44" customFormat="1" ht="18.75">
      <c r="A130" s="42"/>
      <c r="B130" s="43"/>
      <c r="C130" s="6"/>
      <c r="D130" s="6"/>
      <c r="E130" s="6"/>
      <c r="F130" s="6"/>
      <c r="G130" s="6"/>
      <c r="H130" s="6"/>
      <c r="K130" s="76"/>
    </row>
    <row r="131" spans="1:11" s="40" customFormat="1" ht="19.5">
      <c r="A131" s="45"/>
      <c r="B131" s="46"/>
      <c r="C131" s="7"/>
      <c r="D131" s="7"/>
      <c r="E131" s="7"/>
      <c r="F131" s="7"/>
      <c r="G131" s="7"/>
      <c r="H131" s="7"/>
      <c r="K131" s="75"/>
    </row>
    <row r="132" spans="1:11" s="5" customFormat="1" ht="14.25">
      <c r="A132" s="148"/>
      <c r="B132" s="148"/>
      <c r="C132" s="148"/>
      <c r="D132" s="148"/>
      <c r="E132" s="148"/>
      <c r="F132" s="148"/>
      <c r="K132" s="68"/>
    </row>
    <row r="133" s="5" customFormat="1" ht="12.75">
      <c r="K133" s="68"/>
    </row>
    <row r="134" spans="1:11" s="5" customFormat="1" ht="12.75">
      <c r="A134" s="41"/>
      <c r="K134" s="68"/>
    </row>
    <row r="135" s="5" customFormat="1" ht="12.75">
      <c r="K135" s="68"/>
    </row>
    <row r="136" s="5" customFormat="1" ht="12.75">
      <c r="K136" s="68"/>
    </row>
    <row r="137" s="5" customFormat="1" ht="12.75">
      <c r="K137" s="68"/>
    </row>
    <row r="138" s="5" customFormat="1" ht="12.75">
      <c r="K138" s="68"/>
    </row>
    <row r="139" s="5" customFormat="1" ht="12.75">
      <c r="K139" s="68"/>
    </row>
    <row r="140" s="5" customFormat="1" ht="12.75">
      <c r="K140" s="68"/>
    </row>
    <row r="141" s="5" customFormat="1" ht="12.75">
      <c r="K141" s="68"/>
    </row>
    <row r="142" s="5" customFormat="1" ht="12.75">
      <c r="K142" s="68"/>
    </row>
    <row r="143" s="5" customFormat="1" ht="12.75">
      <c r="K143" s="68"/>
    </row>
    <row r="144" s="5" customFormat="1" ht="12.75">
      <c r="K144" s="68"/>
    </row>
    <row r="145" s="5" customFormat="1" ht="12.75">
      <c r="K145" s="68"/>
    </row>
    <row r="146" s="5" customFormat="1" ht="12.75">
      <c r="K146" s="68"/>
    </row>
    <row r="147" s="5" customFormat="1" ht="12.75">
      <c r="K147" s="68"/>
    </row>
    <row r="148" s="5" customFormat="1" ht="12.75">
      <c r="K148" s="68"/>
    </row>
    <row r="149" s="5" customFormat="1" ht="12.75">
      <c r="K149" s="68"/>
    </row>
    <row r="150" s="5" customFormat="1" ht="12.75">
      <c r="K150" s="68"/>
    </row>
  </sheetData>
  <sheetProtection/>
  <mergeCells count="13">
    <mergeCell ref="A1:H1"/>
    <mergeCell ref="B2:H2"/>
    <mergeCell ref="B3:H3"/>
    <mergeCell ref="B4:H4"/>
    <mergeCell ref="A6:H6"/>
    <mergeCell ref="A7:H7"/>
    <mergeCell ref="A132:F132"/>
    <mergeCell ref="A8:H8"/>
    <mergeCell ref="A9:H9"/>
    <mergeCell ref="A10:H10"/>
    <mergeCell ref="A11:H11"/>
    <mergeCell ref="A14:H14"/>
    <mergeCell ref="A127:F12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2014-05-21T05:42:01Z</cp:lastPrinted>
  <dcterms:created xsi:type="dcterms:W3CDTF">2010-04-02T14:46:04Z</dcterms:created>
  <dcterms:modified xsi:type="dcterms:W3CDTF">2014-07-22T05:22:59Z</dcterms:modified>
  <cp:category/>
  <cp:version/>
  <cp:contentType/>
  <cp:contentStatus/>
</cp:coreProperties>
</file>