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голосованию'!$A$1:$H$135</definedName>
  </definedNames>
  <calcPr fullCalcOnLoad="1" fullPrecision="0"/>
</workbook>
</file>

<file path=xl/sharedStrings.xml><?xml version="1.0" encoding="utf-8"?>
<sst xmlns="http://schemas.openxmlformats.org/spreadsheetml/2006/main" count="179" uniqueCount="125">
  <si>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</si>
  <si>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</si>
  <si>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</si>
  <si>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</si>
  <si>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</si>
  <si>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</si>
  <si>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</si>
  <si>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</si>
  <si>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</si>
  <si>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</si>
  <si>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</si>
  <si>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</si>
  <si>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</si>
  <si>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</si>
  <si>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</si>
  <si>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</si>
  <si>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</si>
  <si>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</si>
  <si>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</si>
  <si>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</si>
  <si>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</si>
  <si>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</si>
  <si>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</si>
  <si>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</si>
  <si>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</si>
  <si>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</si>
  <si>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</si>
  <si>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</si>
  <si>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</si>
  <si>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</si>
  <si>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</si>
  <si>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</si>
  <si>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</si>
  <si>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</si>
  <si>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</si>
  <si>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</si>
  <si>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</si>
  <si>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</si>
  <si>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</si>
  <si>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</si>
  <si>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</si>
  <si>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</si>
  <si>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</si>
  <si>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</si>
  <si>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</si>
  <si>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</si>
  <si>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</si>
  <si>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</si>
  <si>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</si>
  <si>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</si>
  <si>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</si>
  <si>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</si>
  <si>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</si>
  <si>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</si>
  <si>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</si>
  <si>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</si>
  <si>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</si>
  <si>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</si>
  <si>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</si>
  <si>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</si>
  <si>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</si>
  <si>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</si>
  <si>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</si>
  <si>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</si>
  <si>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</si>
  <si>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</si>
  <si>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</si>
  <si>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</si>
  <si>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</si>
  <si>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</si>
  <si>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</si>
  <si>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</si>
  <si>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</si>
  <si>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</si>
  <si>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</si>
  <si>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</si>
  <si>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</si>
  <si>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</si>
  <si>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</si>
  <si>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</si>
  <si>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</si>
  <si>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крыльца</t>
  </si>
  <si>
    <t>Заделка подвальных продухов</t>
  </si>
  <si>
    <t>Ремонт кровли</t>
  </si>
  <si>
    <t>Ремонт ливневой канализации</t>
  </si>
  <si>
    <t>очистка кровли от снега и наледи в раоне водопремных воронок</t>
  </si>
  <si>
    <t>ремонтсекций бойлера диам.168 мм</t>
  </si>
  <si>
    <t>очистка от снега и наледи козырьков подъездов</t>
  </si>
  <si>
    <t>ВСЕГО: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</si>
  <si>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</si>
  <si>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</si>
  <si>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</si>
  <si>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</si>
  <si>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</si>
  <si>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</si>
  <si>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</si>
  <si>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</si>
  <si>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</si>
  <si>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</si>
  <si>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</si>
  <si>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</si>
  <si>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</si>
  <si>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</si>
  <si>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1 раз в 4 месяца</t>
  </si>
  <si>
    <t>Расчет размера платы за содержание и ремонт общего имущества в многоквартирном доме</t>
  </si>
  <si>
    <t>по адресу: ул.Парковая, д.11(S общ.=3881,6м2;Sзем.уч.=4805,9м2)</t>
  </si>
  <si>
    <t>Предлагаемый перечень работ по текущему ремонту                                       ( на выбор собственников)</t>
  </si>
  <si>
    <t>2013-2014гг.</t>
  </si>
  <si>
    <t>замена  КИП манометры4 шт., термометры 4 шт.</t>
  </si>
  <si>
    <t>ревизия задвижек ГВС (диам.50мм-1 шт.)</t>
  </si>
  <si>
    <t>замена  КИПна ВВП манометры 5 шт., термометры 5 шт.</t>
  </si>
  <si>
    <t>замена  КИП манометр 1 шт.</t>
  </si>
  <si>
    <t>окос травы</t>
  </si>
  <si>
    <t>2-3 раза</t>
  </si>
  <si>
    <t>смена задвижек (ХВС на ВВП) диам.50 мм - 2 шт.</t>
  </si>
  <si>
    <t>ревизия задвижек отопления ( диам.80мм-1 шт., диам.100мм-1 шт.)</t>
  </si>
  <si>
    <t>подключение системы отопления с регулировкой</t>
  </si>
  <si>
    <t>ревизия задвижек  ХВС (диам.50мм-2 шт.)</t>
  </si>
  <si>
    <t>Сбор, вывоз и утилизация ТБО*, руб./м2</t>
  </si>
  <si>
    <t>смена элеватора</t>
  </si>
  <si>
    <t>ремонт кровли 100 м2</t>
  </si>
  <si>
    <t>ремонт панельных швов 100 м</t>
  </si>
  <si>
    <t>установка пластиковых окон в подъезде 12 шт.</t>
  </si>
  <si>
    <t xml:space="preserve">смена задвижек (отопление) диам.80 - 1 шт. </t>
  </si>
  <si>
    <t xml:space="preserve">смена задвижек на ВВП (отопление) диам.50 мм- 1 шт.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</si>
</sst>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23" fillId="24" borderId="11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0" fontId="23" fillId="24" borderId="12" xfId="0" applyFont="1" applyFill="1" applyBorder="1" applyAlignment="1">
      <alignment horizontal="center" vertical="center"/>
    </xf>
    <xf numFmtId="2" fontId="23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24" fillId="25" borderId="14" xfId="0" applyNumberFormat="1" applyFont="1" applyFill="1" applyBorder="1" applyAlignment="1">
      <alignment horizontal="center" vertical="center" wrapText="1"/>
    </xf>
    <xf numFmtId="2" fontId="24" fillId="25" borderId="15" xfId="0" applyNumberFormat="1" applyFont="1" applyFill="1" applyBorder="1" applyAlignment="1">
      <alignment horizontal="center" vertical="center" wrapText="1"/>
    </xf>
    <xf numFmtId="2" fontId="24" fillId="25" borderId="16" xfId="0" applyNumberFormat="1" applyFont="1" applyFill="1" applyBorder="1" applyAlignment="1">
      <alignment horizontal="center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2" fontId="18" fillId="25" borderId="18" xfId="0" applyNumberFormat="1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0" fillId="25" borderId="21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18" fillId="25" borderId="22" xfId="0" applyNumberFormat="1" applyFont="1" applyFill="1" applyBorder="1" applyAlignment="1">
      <alignment horizontal="center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2" fontId="24" fillId="25" borderId="19" xfId="0" applyNumberFormat="1" applyFont="1" applyFill="1" applyBorder="1" applyAlignment="1">
      <alignment horizontal="center" vertical="center" wrapText="1"/>
    </xf>
    <xf numFmtId="2" fontId="24" fillId="25" borderId="18" xfId="0" applyNumberFormat="1" applyFont="1" applyFill="1" applyBorder="1" applyAlignment="1">
      <alignment horizontal="center" vertical="center" wrapText="1"/>
    </xf>
    <xf numFmtId="2" fontId="23" fillId="25" borderId="24" xfId="0" applyNumberFormat="1" applyFont="1" applyFill="1" applyBorder="1" applyAlignment="1">
      <alignment horizontal="center"/>
    </xf>
    <xf numFmtId="0" fontId="18" fillId="25" borderId="10" xfId="0" applyFont="1" applyFill="1" applyBorder="1" applyAlignment="1">
      <alignment horizontal="center" vertical="center"/>
    </xf>
    <xf numFmtId="0" fontId="18" fillId="25" borderId="25" xfId="0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23" fillId="25" borderId="10" xfId="0" applyNumberFormat="1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0" fontId="18" fillId="25" borderId="26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textRotation="90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0" fillId="25" borderId="27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0" fillId="25" borderId="28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0" fillId="25" borderId="29" xfId="0" applyFont="1" applyFill="1" applyBorder="1" applyAlignment="1">
      <alignment horizontal="center" vertical="center" wrapText="1"/>
    </xf>
    <xf numFmtId="0" fontId="0" fillId="25" borderId="30" xfId="0" applyFont="1" applyFill="1" applyBorder="1" applyAlignment="1">
      <alignment horizontal="center" vertical="center" wrapText="1"/>
    </xf>
    <xf numFmtId="0" fontId="18" fillId="25" borderId="31" xfId="0" applyFont="1" applyFill="1" applyBorder="1" applyAlignment="1">
      <alignment horizontal="left"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24" fillId="25" borderId="31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18" fillId="25" borderId="14" xfId="0" applyFont="1" applyFill="1" applyBorder="1" applyAlignment="1">
      <alignment horizontal="center" vertical="center" wrapText="1"/>
    </xf>
    <xf numFmtId="0" fontId="0" fillId="25" borderId="32" xfId="0" applyFont="1" applyFill="1" applyBorder="1" applyAlignment="1">
      <alignment horizontal="left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32" xfId="0" applyFont="1" applyFill="1" applyBorder="1" applyAlignment="1">
      <alignment horizontal="left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33" xfId="0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left" vertical="center" wrapText="1"/>
    </xf>
    <xf numFmtId="0" fontId="0" fillId="25" borderId="35" xfId="0" applyFont="1" applyFill="1" applyBorder="1" applyAlignment="1">
      <alignment horizontal="center" vertical="center" wrapText="1"/>
    </xf>
    <xf numFmtId="0" fontId="18" fillId="25" borderId="32" xfId="0" applyFont="1" applyFill="1" applyBorder="1" applyAlignment="1">
      <alignment horizontal="left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0" fillId="25" borderId="32" xfId="0" applyFont="1" applyFill="1" applyBorder="1" applyAlignment="1">
      <alignment horizontal="left" vertical="center" wrapText="1"/>
    </xf>
    <xf numFmtId="0" fontId="19" fillId="25" borderId="33" xfId="0" applyFont="1" applyFill="1" applyBorder="1" applyAlignment="1">
      <alignment horizontal="left" vertical="center" wrapText="1"/>
    </xf>
    <xf numFmtId="0" fontId="19" fillId="25" borderId="27" xfId="0" applyFont="1" applyFill="1" applyBorder="1" applyAlignment="1">
      <alignment horizontal="left" vertical="center" wrapText="1"/>
    </xf>
    <xf numFmtId="0" fontId="18" fillId="25" borderId="22" xfId="0" applyFont="1" applyFill="1" applyBorder="1" applyAlignment="1">
      <alignment horizontal="center" vertical="center" wrapText="1"/>
    </xf>
    <xf numFmtId="0" fontId="24" fillId="25" borderId="32" xfId="0" applyFont="1" applyFill="1" applyBorder="1" applyAlignment="1">
      <alignment horizontal="left" vertical="center" wrapText="1"/>
    </xf>
    <xf numFmtId="0" fontId="24" fillId="25" borderId="33" xfId="0" applyFont="1" applyFill="1" applyBorder="1" applyAlignment="1">
      <alignment horizontal="left" vertical="center" wrapText="1"/>
    </xf>
    <xf numFmtId="0" fontId="19" fillId="25" borderId="13" xfId="0" applyFont="1" applyFill="1" applyBorder="1" applyAlignment="1">
      <alignment horizontal="left" vertical="center" wrapText="1"/>
    </xf>
    <xf numFmtId="0" fontId="23" fillId="25" borderId="36" xfId="0" applyFont="1" applyFill="1" applyBorder="1" applyAlignment="1">
      <alignment horizontal="left" vertical="center" wrapText="1"/>
    </xf>
    <xf numFmtId="0" fontId="23" fillId="25" borderId="37" xfId="0" applyFont="1" applyFill="1" applyBorder="1" applyAlignment="1">
      <alignment horizontal="center" vertical="center" wrapText="1"/>
    </xf>
    <xf numFmtId="2" fontId="23" fillId="25" borderId="37" xfId="0" applyNumberFormat="1" applyFont="1" applyFill="1" applyBorder="1" applyAlignment="1">
      <alignment horizontal="center" vertical="center" wrapText="1"/>
    </xf>
    <xf numFmtId="0" fontId="19" fillId="25" borderId="26" xfId="0" applyFont="1" applyFill="1" applyBorder="1" applyAlignment="1">
      <alignment horizontal="left" vertical="center" wrapText="1"/>
    </xf>
    <xf numFmtId="0" fontId="18" fillId="25" borderId="26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left" vertical="center" wrapText="1"/>
    </xf>
    <xf numFmtId="0" fontId="18" fillId="25" borderId="0" xfId="0" applyFont="1" applyFill="1" applyBorder="1" applyAlignment="1">
      <alignment horizontal="center" vertical="center"/>
    </xf>
    <xf numFmtId="0" fontId="0" fillId="25" borderId="0" xfId="0" applyFill="1" applyAlignment="1">
      <alignment horizontal="left" vertical="center"/>
    </xf>
    <xf numFmtId="0" fontId="23" fillId="25" borderId="26" xfId="0" applyFont="1" applyFill="1" applyBorder="1" applyAlignment="1">
      <alignment horizontal="left" vertical="center"/>
    </xf>
    <xf numFmtId="0" fontId="23" fillId="25" borderId="10" xfId="0" applyFont="1" applyFill="1" applyBorder="1" applyAlignment="1">
      <alignment horizontal="center" vertical="center"/>
    </xf>
    <xf numFmtId="2" fontId="23" fillId="25" borderId="10" xfId="0" applyNumberFormat="1" applyFont="1" applyFill="1" applyBorder="1" applyAlignment="1">
      <alignment horizontal="center" vertical="center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25" borderId="38" xfId="0" applyNumberFormat="1" applyFont="1" applyFill="1" applyBorder="1" applyAlignment="1">
      <alignment horizontal="center" vertical="center" wrapText="1"/>
    </xf>
    <xf numFmtId="0" fontId="0" fillId="25" borderId="38" xfId="0" applyFill="1" applyBorder="1" applyAlignment="1">
      <alignment horizontal="center" vertical="center" wrapText="1"/>
    </xf>
    <xf numFmtId="0" fontId="19" fillId="25" borderId="39" xfId="0" applyFont="1" applyFill="1" applyBorder="1" applyAlignment="1">
      <alignment horizontal="center" vertical="center" wrapText="1"/>
    </xf>
    <xf numFmtId="0" fontId="19" fillId="25" borderId="40" xfId="0" applyFont="1" applyFill="1" applyBorder="1" applyAlignment="1">
      <alignment horizontal="center" vertical="center" wrapText="1"/>
    </xf>
    <xf numFmtId="0" fontId="0" fillId="25" borderId="40" xfId="0" applyFill="1" applyBorder="1" applyAlignment="1">
      <alignment horizontal="center" vertical="center" wrapText="1"/>
    </xf>
    <xf numFmtId="0" fontId="0" fillId="25" borderId="41" xfId="0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0" fillId="25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="75" zoomScaleNormal="75" zoomScalePageLayoutView="0" workbookViewId="0" topLeftCell="A86">
      <selection activeCell="D30" sqref="D3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6.625" style="1" customWidth="1"/>
    <col min="5" max="5" width="13.875" style="1" hidden="1" customWidth="1"/>
    <col min="6" max="6" width="20.875" style="16" hidden="1" customWidth="1"/>
    <col min="7" max="7" width="13.875" style="1" customWidth="1"/>
    <col min="8" max="8" width="20.875" style="16" customWidth="1"/>
    <col min="9" max="9" width="11.375" style="1" customWidth="1"/>
    <col min="10" max="11" width="15.375" style="1" hidden="1" customWidth="1"/>
    <col min="12" max="12" width="15.375" style="29" hidden="1" customWidth="1"/>
    <col min="13" max="14" width="15.375" style="1" customWidth="1"/>
    <col min="15" max="16384" width="9.125" style="1" customWidth="1"/>
  </cols>
  <sheetData>
    <row r="1" spans="1:8" ht="16.5" customHeight="1">
      <c r="A1" s="116" t="s">
        <v>0</v>
      </c>
      <c r="B1" s="117"/>
      <c r="C1" s="117"/>
      <c r="D1" s="117"/>
      <c r="E1" s="117"/>
      <c r="F1" s="117"/>
      <c r="G1" s="117"/>
      <c r="H1" s="117"/>
    </row>
    <row r="2" spans="2:8" ht="12.75" customHeight="1">
      <c r="B2" s="118" t="s">
        <v>1</v>
      </c>
      <c r="C2" s="118"/>
      <c r="D2" s="118"/>
      <c r="E2" s="118"/>
      <c r="F2" s="118"/>
      <c r="G2" s="117"/>
      <c r="H2" s="117"/>
    </row>
    <row r="3" spans="1:8" ht="24" customHeight="1">
      <c r="A3" s="60" t="s">
        <v>107</v>
      </c>
      <c r="B3" s="118" t="s">
        <v>2</v>
      </c>
      <c r="C3" s="118"/>
      <c r="D3" s="118"/>
      <c r="E3" s="118"/>
      <c r="F3" s="118"/>
      <c r="G3" s="117"/>
      <c r="H3" s="117"/>
    </row>
    <row r="4" spans="2:8" ht="14.25" customHeight="1">
      <c r="B4" s="118" t="s">
        <v>37</v>
      </c>
      <c r="C4" s="118"/>
      <c r="D4" s="118"/>
      <c r="E4" s="118"/>
      <c r="F4" s="118"/>
      <c r="G4" s="117"/>
      <c r="H4" s="117"/>
    </row>
    <row r="5" spans="1:12" ht="33" customHeight="1">
      <c r="A5" s="119"/>
      <c r="B5" s="119"/>
      <c r="C5" s="119"/>
      <c r="D5" s="119"/>
      <c r="E5" s="119"/>
      <c r="F5" s="119"/>
      <c r="G5" s="119"/>
      <c r="H5" s="119"/>
      <c r="L5" s="1"/>
    </row>
    <row r="6" spans="1:12" s="2" customFormat="1" ht="22.5" customHeight="1">
      <c r="A6" s="105" t="s">
        <v>3</v>
      </c>
      <c r="B6" s="105"/>
      <c r="C6" s="105"/>
      <c r="D6" s="105"/>
      <c r="E6" s="106"/>
      <c r="F6" s="106"/>
      <c r="G6" s="106"/>
      <c r="H6" s="106"/>
      <c r="L6" s="30"/>
    </row>
    <row r="7" spans="1:8" s="3" customFormat="1" ht="18.75" customHeight="1">
      <c r="A7" s="105" t="s">
        <v>105</v>
      </c>
      <c r="B7" s="105"/>
      <c r="C7" s="105"/>
      <c r="D7" s="105"/>
      <c r="E7" s="106"/>
      <c r="F7" s="106"/>
      <c r="G7" s="106"/>
      <c r="H7" s="106"/>
    </row>
    <row r="8" spans="1:8" s="4" customFormat="1" ht="17.25" customHeight="1">
      <c r="A8" s="107" t="s">
        <v>79</v>
      </c>
      <c r="B8" s="107"/>
      <c r="C8" s="107"/>
      <c r="D8" s="107"/>
      <c r="E8" s="108"/>
      <c r="F8" s="108"/>
      <c r="G8" s="108"/>
      <c r="H8" s="108"/>
    </row>
    <row r="9" spans="1:8" s="3" customFormat="1" ht="30" customHeight="1" thickBot="1">
      <c r="A9" s="109" t="s">
        <v>104</v>
      </c>
      <c r="B9" s="109"/>
      <c r="C9" s="109"/>
      <c r="D9" s="109"/>
      <c r="E9" s="110"/>
      <c r="F9" s="110"/>
      <c r="G9" s="110"/>
      <c r="H9" s="110"/>
    </row>
    <row r="10" spans="1:12" s="5" customFormat="1" ht="139.5" customHeight="1" thickBot="1">
      <c r="A10" s="61" t="s">
        <v>4</v>
      </c>
      <c r="B10" s="62" t="s">
        <v>5</v>
      </c>
      <c r="C10" s="63" t="s">
        <v>6</v>
      </c>
      <c r="D10" s="63" t="s">
        <v>38</v>
      </c>
      <c r="E10" s="63" t="s">
        <v>6</v>
      </c>
      <c r="F10" s="64" t="s">
        <v>7</v>
      </c>
      <c r="G10" s="63" t="s">
        <v>6</v>
      </c>
      <c r="H10" s="64" t="s">
        <v>7</v>
      </c>
      <c r="L10" s="31"/>
    </row>
    <row r="11" spans="1:12" s="6" customFormat="1" ht="12.75">
      <c r="A11" s="65">
        <v>1</v>
      </c>
      <c r="B11" s="66">
        <v>2</v>
      </c>
      <c r="C11" s="66">
        <v>3</v>
      </c>
      <c r="D11" s="67"/>
      <c r="E11" s="66">
        <v>3</v>
      </c>
      <c r="F11" s="68">
        <v>4</v>
      </c>
      <c r="G11" s="69">
        <v>3</v>
      </c>
      <c r="H11" s="70">
        <v>4</v>
      </c>
      <c r="L11" s="32"/>
    </row>
    <row r="12" spans="1:12" s="6" customFormat="1" ht="49.5" customHeight="1">
      <c r="A12" s="111" t="s">
        <v>8</v>
      </c>
      <c r="B12" s="112"/>
      <c r="C12" s="112"/>
      <c r="D12" s="112"/>
      <c r="E12" s="112"/>
      <c r="F12" s="112"/>
      <c r="G12" s="113"/>
      <c r="H12" s="114"/>
      <c r="L12" s="32"/>
    </row>
    <row r="13" spans="1:12" s="5" customFormat="1" ht="15">
      <c r="A13" s="71" t="s">
        <v>9</v>
      </c>
      <c r="B13" s="72" t="s">
        <v>10</v>
      </c>
      <c r="C13" s="36">
        <f>F13*12</f>
        <v>0</v>
      </c>
      <c r="D13" s="37">
        <f>G13*I13</f>
        <v>111790.08</v>
      </c>
      <c r="E13" s="36">
        <f>H13*12</f>
        <v>28.8</v>
      </c>
      <c r="F13" s="38"/>
      <c r="G13" s="36">
        <f>H13*12</f>
        <v>28.8</v>
      </c>
      <c r="H13" s="36">
        <v>2.4</v>
      </c>
      <c r="I13" s="5">
        <v>3881.6</v>
      </c>
      <c r="J13" s="5">
        <v>3881.6</v>
      </c>
      <c r="K13" s="5">
        <v>1.07</v>
      </c>
      <c r="L13" s="31">
        <v>2.24</v>
      </c>
    </row>
    <row r="14" spans="1:12" s="5" customFormat="1" ht="29.25" customHeight="1">
      <c r="A14" s="73" t="s">
        <v>89</v>
      </c>
      <c r="B14" s="74" t="s">
        <v>90</v>
      </c>
      <c r="C14" s="39"/>
      <c r="D14" s="40"/>
      <c r="E14" s="39"/>
      <c r="F14" s="41"/>
      <c r="G14" s="39"/>
      <c r="H14" s="39"/>
      <c r="L14" s="31"/>
    </row>
    <row r="15" spans="1:12" s="5" customFormat="1" ht="15">
      <c r="A15" s="73" t="s">
        <v>91</v>
      </c>
      <c r="B15" s="74" t="s">
        <v>90</v>
      </c>
      <c r="C15" s="39"/>
      <c r="D15" s="40"/>
      <c r="E15" s="39"/>
      <c r="F15" s="41"/>
      <c r="G15" s="39"/>
      <c r="H15" s="39"/>
      <c r="L15" s="31"/>
    </row>
    <row r="16" spans="1:12" s="5" customFormat="1" ht="15">
      <c r="A16" s="73" t="s">
        <v>92</v>
      </c>
      <c r="B16" s="74" t="s">
        <v>93</v>
      </c>
      <c r="C16" s="39"/>
      <c r="D16" s="40"/>
      <c r="E16" s="39"/>
      <c r="F16" s="41"/>
      <c r="G16" s="39"/>
      <c r="H16" s="39"/>
      <c r="L16" s="31"/>
    </row>
    <row r="17" spans="1:12" s="5" customFormat="1" ht="15">
      <c r="A17" s="73" t="s">
        <v>94</v>
      </c>
      <c r="B17" s="74" t="s">
        <v>90</v>
      </c>
      <c r="C17" s="39"/>
      <c r="D17" s="40"/>
      <c r="E17" s="39"/>
      <c r="F17" s="41"/>
      <c r="G17" s="39"/>
      <c r="H17" s="39"/>
      <c r="L17" s="31"/>
    </row>
    <row r="18" spans="1:12" s="5" customFormat="1" ht="30">
      <c r="A18" s="71" t="s">
        <v>11</v>
      </c>
      <c r="B18" s="75" t="s">
        <v>12</v>
      </c>
      <c r="C18" s="36">
        <f>F18*12</f>
        <v>0</v>
      </c>
      <c r="D18" s="37">
        <f>G18*I18</f>
        <v>178398.34</v>
      </c>
      <c r="E18" s="36">
        <f>H18*12</f>
        <v>45.96</v>
      </c>
      <c r="F18" s="38"/>
      <c r="G18" s="36">
        <f>H18*12</f>
        <v>45.96</v>
      </c>
      <c r="H18" s="36">
        <v>3.83</v>
      </c>
      <c r="I18" s="5">
        <v>3881.6</v>
      </c>
      <c r="J18" s="5">
        <v>3881.6</v>
      </c>
      <c r="K18" s="5">
        <v>1.07</v>
      </c>
      <c r="L18" s="31">
        <v>3.57</v>
      </c>
    </row>
    <row r="19" spans="1:12" s="23" customFormat="1" ht="15">
      <c r="A19" s="76" t="s">
        <v>95</v>
      </c>
      <c r="B19" s="77" t="s">
        <v>12</v>
      </c>
      <c r="C19" s="36"/>
      <c r="D19" s="37"/>
      <c r="E19" s="36"/>
      <c r="F19" s="38"/>
      <c r="G19" s="36"/>
      <c r="H19" s="36"/>
      <c r="L19" s="33"/>
    </row>
    <row r="20" spans="1:12" s="23" customFormat="1" ht="15">
      <c r="A20" s="76" t="s">
        <v>96</v>
      </c>
      <c r="B20" s="77" t="s">
        <v>12</v>
      </c>
      <c r="C20" s="36"/>
      <c r="D20" s="37"/>
      <c r="E20" s="36"/>
      <c r="F20" s="38"/>
      <c r="G20" s="36"/>
      <c r="H20" s="36"/>
      <c r="L20" s="33"/>
    </row>
    <row r="21" spans="1:12" s="23" customFormat="1" ht="15">
      <c r="A21" s="78" t="s">
        <v>112</v>
      </c>
      <c r="B21" s="79" t="s">
        <v>113</v>
      </c>
      <c r="C21" s="36"/>
      <c r="D21" s="37"/>
      <c r="E21" s="36"/>
      <c r="F21" s="38"/>
      <c r="G21" s="36"/>
      <c r="H21" s="36"/>
      <c r="L21" s="33"/>
    </row>
    <row r="22" spans="1:12" s="23" customFormat="1" ht="15">
      <c r="A22" s="76" t="s">
        <v>97</v>
      </c>
      <c r="B22" s="77" t="s">
        <v>12</v>
      </c>
      <c r="C22" s="36"/>
      <c r="D22" s="37"/>
      <c r="E22" s="36"/>
      <c r="F22" s="38"/>
      <c r="G22" s="36"/>
      <c r="H22" s="36"/>
      <c r="L22" s="33"/>
    </row>
    <row r="23" spans="1:12" s="23" customFormat="1" ht="25.5">
      <c r="A23" s="76" t="s">
        <v>98</v>
      </c>
      <c r="B23" s="77" t="s">
        <v>13</v>
      </c>
      <c r="C23" s="36"/>
      <c r="D23" s="37"/>
      <c r="E23" s="36"/>
      <c r="F23" s="38"/>
      <c r="G23" s="36"/>
      <c r="H23" s="36"/>
      <c r="L23" s="33"/>
    </row>
    <row r="24" spans="1:12" s="23" customFormat="1" ht="15">
      <c r="A24" s="76" t="s">
        <v>99</v>
      </c>
      <c r="B24" s="77" t="s">
        <v>12</v>
      </c>
      <c r="C24" s="36"/>
      <c r="D24" s="37"/>
      <c r="E24" s="36"/>
      <c r="F24" s="38"/>
      <c r="G24" s="36"/>
      <c r="H24" s="36"/>
      <c r="L24" s="33"/>
    </row>
    <row r="25" spans="1:12" s="5" customFormat="1" ht="15">
      <c r="A25" s="80" t="s">
        <v>100</v>
      </c>
      <c r="B25" s="81" t="s">
        <v>12</v>
      </c>
      <c r="C25" s="36"/>
      <c r="D25" s="37"/>
      <c r="E25" s="36"/>
      <c r="F25" s="38"/>
      <c r="G25" s="36"/>
      <c r="H25" s="36"/>
      <c r="L25" s="31"/>
    </row>
    <row r="26" spans="1:12" s="23" customFormat="1" ht="26.25" thickBot="1">
      <c r="A26" s="82" t="s">
        <v>101</v>
      </c>
      <c r="B26" s="83" t="s">
        <v>102</v>
      </c>
      <c r="C26" s="36"/>
      <c r="D26" s="37"/>
      <c r="E26" s="36"/>
      <c r="F26" s="38"/>
      <c r="G26" s="36"/>
      <c r="H26" s="36"/>
      <c r="L26" s="33"/>
    </row>
    <row r="27" spans="1:12" s="7" customFormat="1" ht="15">
      <c r="A27" s="84" t="s">
        <v>14</v>
      </c>
      <c r="B27" s="72" t="s">
        <v>15</v>
      </c>
      <c r="C27" s="36">
        <f>F27*12</f>
        <v>0</v>
      </c>
      <c r="D27" s="37">
        <f>G27*I27</f>
        <v>29810.69</v>
      </c>
      <c r="E27" s="36">
        <f>H27*12</f>
        <v>7.68</v>
      </c>
      <c r="F27" s="42"/>
      <c r="G27" s="36">
        <f>H27*12</f>
        <v>7.68</v>
      </c>
      <c r="H27" s="36">
        <v>0.64</v>
      </c>
      <c r="I27" s="5">
        <v>3881.6</v>
      </c>
      <c r="J27" s="5">
        <v>3881.6</v>
      </c>
      <c r="K27" s="5">
        <v>1.07</v>
      </c>
      <c r="L27" s="31">
        <v>0.6</v>
      </c>
    </row>
    <row r="28" spans="1:12" s="5" customFormat="1" ht="15">
      <c r="A28" s="84" t="s">
        <v>16</v>
      </c>
      <c r="B28" s="72" t="s">
        <v>17</v>
      </c>
      <c r="C28" s="36">
        <f>F28*12</f>
        <v>0</v>
      </c>
      <c r="D28" s="37">
        <f>G28*I28</f>
        <v>96884.74</v>
      </c>
      <c r="E28" s="36">
        <f>H28*12</f>
        <v>24.96</v>
      </c>
      <c r="F28" s="42"/>
      <c r="G28" s="36">
        <f>H28*12</f>
        <v>24.96</v>
      </c>
      <c r="H28" s="36">
        <v>2.08</v>
      </c>
      <c r="I28" s="5">
        <v>3881.6</v>
      </c>
      <c r="J28" s="5">
        <v>3881.6</v>
      </c>
      <c r="K28" s="5">
        <v>1.07</v>
      </c>
      <c r="L28" s="31">
        <v>1.94</v>
      </c>
    </row>
    <row r="29" spans="1:12" s="6" customFormat="1" ht="30">
      <c r="A29" s="84" t="s">
        <v>52</v>
      </c>
      <c r="B29" s="72" t="s">
        <v>10</v>
      </c>
      <c r="C29" s="43"/>
      <c r="D29" s="37">
        <v>1733.72</v>
      </c>
      <c r="E29" s="43">
        <f>H29*12</f>
        <v>0.48</v>
      </c>
      <c r="F29" s="42"/>
      <c r="G29" s="36">
        <f aca="true" t="shared" si="0" ref="G29:G35">D29/I29</f>
        <v>0.45</v>
      </c>
      <c r="H29" s="36">
        <f aca="true" t="shared" si="1" ref="H29:H35">G29/12</f>
        <v>0.04</v>
      </c>
      <c r="I29" s="5">
        <v>3881.6</v>
      </c>
      <c r="J29" s="5">
        <v>3881.6</v>
      </c>
      <c r="K29" s="5">
        <v>1.07</v>
      </c>
      <c r="L29" s="31">
        <v>0.03</v>
      </c>
    </row>
    <row r="30" spans="1:12" s="24" customFormat="1" ht="30">
      <c r="A30" s="84" t="s">
        <v>78</v>
      </c>
      <c r="B30" s="72" t="s">
        <v>10</v>
      </c>
      <c r="C30" s="43"/>
      <c r="D30" s="37">
        <v>1733.72</v>
      </c>
      <c r="E30" s="43"/>
      <c r="F30" s="42"/>
      <c r="G30" s="36">
        <f t="shared" si="0"/>
        <v>0.45</v>
      </c>
      <c r="H30" s="36">
        <f t="shared" si="1"/>
        <v>0.04</v>
      </c>
      <c r="I30" s="5">
        <v>3881.6</v>
      </c>
      <c r="J30" s="5">
        <v>3881.6</v>
      </c>
      <c r="K30" s="5">
        <v>1.07</v>
      </c>
      <c r="L30" s="31">
        <v>0.03</v>
      </c>
    </row>
    <row r="31" spans="1:12" s="6" customFormat="1" ht="15">
      <c r="A31" s="84" t="s">
        <v>53</v>
      </c>
      <c r="B31" s="72" t="s">
        <v>10</v>
      </c>
      <c r="C31" s="43"/>
      <c r="D31" s="37">
        <v>10948.1</v>
      </c>
      <c r="E31" s="43"/>
      <c r="F31" s="42"/>
      <c r="G31" s="36">
        <f t="shared" si="0"/>
        <v>2.82</v>
      </c>
      <c r="H31" s="36">
        <f t="shared" si="1"/>
        <v>0.24</v>
      </c>
      <c r="I31" s="5">
        <v>3881.6</v>
      </c>
      <c r="J31" s="5">
        <v>3881.6</v>
      </c>
      <c r="K31" s="5">
        <v>1.07</v>
      </c>
      <c r="L31" s="31">
        <v>0.22</v>
      </c>
    </row>
    <row r="32" spans="1:12" s="6" customFormat="1" ht="30" hidden="1">
      <c r="A32" s="84" t="s">
        <v>54</v>
      </c>
      <c r="B32" s="72" t="s">
        <v>13</v>
      </c>
      <c r="C32" s="43"/>
      <c r="D32" s="37">
        <f>G32*I32</f>
        <v>0</v>
      </c>
      <c r="E32" s="43"/>
      <c r="F32" s="42"/>
      <c r="G32" s="36">
        <f t="shared" si="0"/>
        <v>2.82</v>
      </c>
      <c r="H32" s="36">
        <f t="shared" si="1"/>
        <v>0.24</v>
      </c>
      <c r="I32" s="5">
        <v>3881.6</v>
      </c>
      <c r="J32" s="5">
        <v>3881.6</v>
      </c>
      <c r="K32" s="5">
        <v>1.07</v>
      </c>
      <c r="L32" s="31">
        <v>0</v>
      </c>
    </row>
    <row r="33" spans="1:12" s="6" customFormat="1" ht="30" hidden="1">
      <c r="A33" s="84" t="s">
        <v>55</v>
      </c>
      <c r="B33" s="72" t="s">
        <v>13</v>
      </c>
      <c r="C33" s="43"/>
      <c r="D33" s="37">
        <f>G33*I33</f>
        <v>0</v>
      </c>
      <c r="E33" s="43"/>
      <c r="F33" s="42"/>
      <c r="G33" s="36">
        <f t="shared" si="0"/>
        <v>2.82</v>
      </c>
      <c r="H33" s="36">
        <f t="shared" si="1"/>
        <v>0.24</v>
      </c>
      <c r="I33" s="5">
        <v>3881.6</v>
      </c>
      <c r="J33" s="5">
        <v>3881.6</v>
      </c>
      <c r="K33" s="5">
        <v>1.07</v>
      </c>
      <c r="L33" s="31">
        <v>0</v>
      </c>
    </row>
    <row r="34" spans="1:12" s="6" customFormat="1" ht="15" hidden="1">
      <c r="A34" s="84"/>
      <c r="B34" s="72"/>
      <c r="C34" s="43"/>
      <c r="D34" s="37"/>
      <c r="E34" s="43"/>
      <c r="F34" s="42"/>
      <c r="G34" s="36">
        <f t="shared" si="0"/>
        <v>0</v>
      </c>
      <c r="H34" s="36">
        <f t="shared" si="1"/>
        <v>0</v>
      </c>
      <c r="I34" s="5">
        <v>3881.6</v>
      </c>
      <c r="J34" s="5"/>
      <c r="K34" s="5"/>
      <c r="L34" s="31"/>
    </row>
    <row r="35" spans="1:12" s="6" customFormat="1" ht="30">
      <c r="A35" s="84" t="s">
        <v>55</v>
      </c>
      <c r="B35" s="72" t="s">
        <v>13</v>
      </c>
      <c r="C35" s="43"/>
      <c r="D35" s="37">
        <v>3100.59</v>
      </c>
      <c r="E35" s="43"/>
      <c r="F35" s="42"/>
      <c r="G35" s="36">
        <f t="shared" si="0"/>
        <v>0.8</v>
      </c>
      <c r="H35" s="36">
        <f t="shared" si="1"/>
        <v>0.07</v>
      </c>
      <c r="I35" s="5">
        <v>3881.6</v>
      </c>
      <c r="J35" s="5"/>
      <c r="K35" s="5"/>
      <c r="L35" s="31"/>
    </row>
    <row r="36" spans="1:12" s="6" customFormat="1" ht="30">
      <c r="A36" s="84" t="s">
        <v>24</v>
      </c>
      <c r="B36" s="72"/>
      <c r="C36" s="43">
        <f>F36*12</f>
        <v>0</v>
      </c>
      <c r="D36" s="37">
        <f>G36*I36</f>
        <v>8384.26</v>
      </c>
      <c r="E36" s="43">
        <f>H36*12</f>
        <v>2.16</v>
      </c>
      <c r="F36" s="42"/>
      <c r="G36" s="36">
        <f>H36*12</f>
        <v>2.16</v>
      </c>
      <c r="H36" s="36">
        <v>0.18</v>
      </c>
      <c r="I36" s="5">
        <v>3881.6</v>
      </c>
      <c r="J36" s="5">
        <v>3881.6</v>
      </c>
      <c r="K36" s="5">
        <v>1.07</v>
      </c>
      <c r="L36" s="31">
        <v>0.03</v>
      </c>
    </row>
    <row r="37" spans="1:12" s="5" customFormat="1" ht="15">
      <c r="A37" s="84" t="s">
        <v>26</v>
      </c>
      <c r="B37" s="72" t="s">
        <v>27</v>
      </c>
      <c r="C37" s="43">
        <f>F37*12</f>
        <v>0</v>
      </c>
      <c r="D37" s="37">
        <f>G37*I37</f>
        <v>1863.17</v>
      </c>
      <c r="E37" s="43">
        <f>H37*12</f>
        <v>0.48</v>
      </c>
      <c r="F37" s="42"/>
      <c r="G37" s="36">
        <f>H37*12</f>
        <v>0.48</v>
      </c>
      <c r="H37" s="36">
        <v>0.04</v>
      </c>
      <c r="I37" s="5">
        <v>3881.6</v>
      </c>
      <c r="J37" s="5">
        <v>3881.6</v>
      </c>
      <c r="K37" s="5">
        <v>1.07</v>
      </c>
      <c r="L37" s="31">
        <v>0.03</v>
      </c>
    </row>
    <row r="38" spans="1:12" s="5" customFormat="1" ht="15">
      <c r="A38" s="84" t="s">
        <v>28</v>
      </c>
      <c r="B38" s="85" t="s">
        <v>29</v>
      </c>
      <c r="C38" s="44">
        <f>F38*12</f>
        <v>0</v>
      </c>
      <c r="D38" s="37">
        <v>996.79</v>
      </c>
      <c r="E38" s="44">
        <f>H38*12</f>
        <v>0.24</v>
      </c>
      <c r="F38" s="45"/>
      <c r="G38" s="36">
        <f>D38/I38</f>
        <v>0.26</v>
      </c>
      <c r="H38" s="36">
        <f>G38/12</f>
        <v>0.02</v>
      </c>
      <c r="I38" s="5">
        <v>3881.6</v>
      </c>
      <c r="J38" s="5">
        <v>3881.6</v>
      </c>
      <c r="K38" s="5">
        <v>1.07</v>
      </c>
      <c r="L38" s="31">
        <v>0.02</v>
      </c>
    </row>
    <row r="39" spans="1:12" s="7" customFormat="1" ht="30">
      <c r="A39" s="84" t="s">
        <v>25</v>
      </c>
      <c r="B39" s="72" t="s">
        <v>103</v>
      </c>
      <c r="C39" s="43">
        <f>F39*12</f>
        <v>0</v>
      </c>
      <c r="D39" s="37">
        <v>1495.2</v>
      </c>
      <c r="E39" s="43">
        <f>H39*12</f>
        <v>0.36</v>
      </c>
      <c r="F39" s="42"/>
      <c r="G39" s="36">
        <f>D39/I39</f>
        <v>0.39</v>
      </c>
      <c r="H39" s="36">
        <f>G39/12</f>
        <v>0.03</v>
      </c>
      <c r="I39" s="5">
        <v>3881.6</v>
      </c>
      <c r="J39" s="5">
        <v>3881.6</v>
      </c>
      <c r="K39" s="5">
        <v>1.07</v>
      </c>
      <c r="L39" s="31">
        <v>0.03</v>
      </c>
    </row>
    <row r="40" spans="1:12" s="7" customFormat="1" ht="20.25" customHeight="1">
      <c r="A40" s="84" t="s">
        <v>39</v>
      </c>
      <c r="B40" s="72"/>
      <c r="C40" s="36"/>
      <c r="D40" s="36">
        <f>D42+D43+D44+D45+D46+D47+D48+D49+D50+D51+D54</f>
        <v>16898.48</v>
      </c>
      <c r="E40" s="36"/>
      <c r="F40" s="42"/>
      <c r="G40" s="36">
        <f>D40/I40</f>
        <v>4.35</v>
      </c>
      <c r="H40" s="36">
        <f>G40/12</f>
        <v>0.36</v>
      </c>
      <c r="I40" s="5">
        <v>3881.6</v>
      </c>
      <c r="J40" s="5">
        <v>3881.6</v>
      </c>
      <c r="K40" s="5">
        <v>1.07</v>
      </c>
      <c r="L40" s="31">
        <v>0.48</v>
      </c>
    </row>
    <row r="41" spans="1:12" s="6" customFormat="1" ht="15" hidden="1">
      <c r="A41" s="86" t="s">
        <v>64</v>
      </c>
      <c r="B41" s="77" t="s">
        <v>18</v>
      </c>
      <c r="C41" s="46"/>
      <c r="D41" s="47">
        <f>G41*I41</f>
        <v>0</v>
      </c>
      <c r="E41" s="46"/>
      <c r="F41" s="48"/>
      <c r="G41" s="46">
        <f>H41*12</f>
        <v>0</v>
      </c>
      <c r="H41" s="46">
        <v>0</v>
      </c>
      <c r="I41" s="5">
        <v>3881.6</v>
      </c>
      <c r="J41" s="5">
        <v>3881.6</v>
      </c>
      <c r="K41" s="5">
        <v>1.07</v>
      </c>
      <c r="L41" s="31">
        <v>0</v>
      </c>
    </row>
    <row r="42" spans="1:12" s="6" customFormat="1" ht="15">
      <c r="A42" s="86" t="s">
        <v>50</v>
      </c>
      <c r="B42" s="77" t="s">
        <v>18</v>
      </c>
      <c r="C42" s="46"/>
      <c r="D42" s="47">
        <v>184.33</v>
      </c>
      <c r="E42" s="46"/>
      <c r="F42" s="48"/>
      <c r="G42" s="46"/>
      <c r="H42" s="46"/>
      <c r="I42" s="5">
        <v>3881.6</v>
      </c>
      <c r="J42" s="5">
        <v>3881.6</v>
      </c>
      <c r="K42" s="5">
        <v>1.07</v>
      </c>
      <c r="L42" s="31">
        <v>0.01</v>
      </c>
    </row>
    <row r="43" spans="1:12" s="6" customFormat="1" ht="15">
      <c r="A43" s="86" t="s">
        <v>19</v>
      </c>
      <c r="B43" s="77" t="s">
        <v>23</v>
      </c>
      <c r="C43" s="46">
        <f>F43*12</f>
        <v>0</v>
      </c>
      <c r="D43" s="47">
        <v>390.07</v>
      </c>
      <c r="E43" s="46">
        <f>H43*12</f>
        <v>0</v>
      </c>
      <c r="F43" s="48"/>
      <c r="G43" s="46"/>
      <c r="H43" s="46"/>
      <c r="I43" s="5">
        <v>3881.6</v>
      </c>
      <c r="J43" s="5">
        <v>3881.6</v>
      </c>
      <c r="K43" s="5">
        <v>1.07</v>
      </c>
      <c r="L43" s="31">
        <v>0.01</v>
      </c>
    </row>
    <row r="44" spans="1:12" s="6" customFormat="1" ht="15">
      <c r="A44" s="86" t="s">
        <v>115</v>
      </c>
      <c r="B44" s="77" t="s">
        <v>18</v>
      </c>
      <c r="C44" s="46">
        <f>F44*12</f>
        <v>0</v>
      </c>
      <c r="D44" s="47">
        <v>1428.84</v>
      </c>
      <c r="E44" s="46">
        <f>H44*12</f>
        <v>0</v>
      </c>
      <c r="F44" s="48"/>
      <c r="G44" s="46"/>
      <c r="H44" s="46"/>
      <c r="I44" s="5">
        <v>3881.6</v>
      </c>
      <c r="J44" s="5">
        <v>3881.6</v>
      </c>
      <c r="K44" s="5">
        <v>1.07</v>
      </c>
      <c r="L44" s="31">
        <v>0.17</v>
      </c>
    </row>
    <row r="45" spans="1:12" s="6" customFormat="1" ht="15">
      <c r="A45" s="86" t="s">
        <v>62</v>
      </c>
      <c r="B45" s="77" t="s">
        <v>18</v>
      </c>
      <c r="C45" s="46">
        <f>F45*12</f>
        <v>0</v>
      </c>
      <c r="D45" s="47">
        <v>743.35</v>
      </c>
      <c r="E45" s="46">
        <f>H45*12</f>
        <v>0</v>
      </c>
      <c r="F45" s="48"/>
      <c r="G45" s="46"/>
      <c r="H45" s="46"/>
      <c r="I45" s="5">
        <v>3881.6</v>
      </c>
      <c r="J45" s="5">
        <v>3881.6</v>
      </c>
      <c r="K45" s="5">
        <v>1.07</v>
      </c>
      <c r="L45" s="31">
        <v>0.01</v>
      </c>
    </row>
    <row r="46" spans="1:12" s="6" customFormat="1" ht="15">
      <c r="A46" s="86" t="s">
        <v>20</v>
      </c>
      <c r="B46" s="77" t="s">
        <v>18</v>
      </c>
      <c r="C46" s="46">
        <f>F46*12</f>
        <v>0</v>
      </c>
      <c r="D46" s="47">
        <v>3314.05</v>
      </c>
      <c r="E46" s="46">
        <f>H46*12</f>
        <v>0</v>
      </c>
      <c r="F46" s="48"/>
      <c r="G46" s="46"/>
      <c r="H46" s="46"/>
      <c r="I46" s="5">
        <v>3881.6</v>
      </c>
      <c r="J46" s="5">
        <v>3881.6</v>
      </c>
      <c r="K46" s="5">
        <v>1.07</v>
      </c>
      <c r="L46" s="31">
        <v>0.06</v>
      </c>
    </row>
    <row r="47" spans="1:12" s="6" customFormat="1" ht="15">
      <c r="A47" s="86" t="s">
        <v>21</v>
      </c>
      <c r="B47" s="77" t="s">
        <v>18</v>
      </c>
      <c r="C47" s="46">
        <f>F47*12</f>
        <v>0</v>
      </c>
      <c r="D47" s="47">
        <v>780.14</v>
      </c>
      <c r="E47" s="46">
        <f>H47*12</f>
        <v>0</v>
      </c>
      <c r="F47" s="48"/>
      <c r="G47" s="46"/>
      <c r="H47" s="46"/>
      <c r="I47" s="5">
        <v>3881.6</v>
      </c>
      <c r="J47" s="5">
        <v>3881.6</v>
      </c>
      <c r="K47" s="5">
        <v>1.07</v>
      </c>
      <c r="L47" s="31">
        <v>0.01</v>
      </c>
    </row>
    <row r="48" spans="1:12" s="6" customFormat="1" ht="15">
      <c r="A48" s="86" t="s">
        <v>58</v>
      </c>
      <c r="B48" s="77" t="s">
        <v>18</v>
      </c>
      <c r="C48" s="46"/>
      <c r="D48" s="47">
        <v>371.66</v>
      </c>
      <c r="E48" s="46"/>
      <c r="F48" s="48"/>
      <c r="G48" s="46"/>
      <c r="H48" s="46"/>
      <c r="I48" s="5">
        <v>3881.6</v>
      </c>
      <c r="J48" s="5">
        <v>3881.6</v>
      </c>
      <c r="K48" s="5">
        <v>1.07</v>
      </c>
      <c r="L48" s="31">
        <v>0.01</v>
      </c>
    </row>
    <row r="49" spans="1:12" s="6" customFormat="1" ht="15">
      <c r="A49" s="86" t="s">
        <v>59</v>
      </c>
      <c r="B49" s="77" t="s">
        <v>23</v>
      </c>
      <c r="C49" s="46"/>
      <c r="D49" s="47">
        <v>1486.7</v>
      </c>
      <c r="E49" s="46"/>
      <c r="F49" s="48"/>
      <c r="G49" s="46"/>
      <c r="H49" s="46"/>
      <c r="I49" s="5">
        <v>3881.6</v>
      </c>
      <c r="J49" s="5">
        <v>3881.6</v>
      </c>
      <c r="K49" s="5">
        <v>1.07</v>
      </c>
      <c r="L49" s="31">
        <v>0.03</v>
      </c>
    </row>
    <row r="50" spans="1:12" s="6" customFormat="1" ht="25.5">
      <c r="A50" s="86" t="s">
        <v>22</v>
      </c>
      <c r="B50" s="77" t="s">
        <v>18</v>
      </c>
      <c r="C50" s="46">
        <f>F50*12</f>
        <v>0</v>
      </c>
      <c r="D50" s="47">
        <v>2624.43</v>
      </c>
      <c r="E50" s="46">
        <f>H50*12</f>
        <v>0</v>
      </c>
      <c r="F50" s="48"/>
      <c r="G50" s="46"/>
      <c r="H50" s="46"/>
      <c r="I50" s="5">
        <v>3881.6</v>
      </c>
      <c r="J50" s="5">
        <v>3881.6</v>
      </c>
      <c r="K50" s="5">
        <v>1.07</v>
      </c>
      <c r="L50" s="31">
        <v>0.05</v>
      </c>
    </row>
    <row r="51" spans="1:12" s="6" customFormat="1" ht="15">
      <c r="A51" s="86" t="s">
        <v>116</v>
      </c>
      <c r="B51" s="77" t="s">
        <v>18</v>
      </c>
      <c r="C51" s="46"/>
      <c r="D51" s="47">
        <v>2617.3</v>
      </c>
      <c r="E51" s="46"/>
      <c r="F51" s="48"/>
      <c r="G51" s="46"/>
      <c r="H51" s="46"/>
      <c r="I51" s="5">
        <v>3881.6</v>
      </c>
      <c r="J51" s="5">
        <v>3881.6</v>
      </c>
      <c r="K51" s="5">
        <v>1.07</v>
      </c>
      <c r="L51" s="31">
        <v>0.01</v>
      </c>
    </row>
    <row r="52" spans="1:12" s="6" customFormat="1" ht="15" hidden="1">
      <c r="A52" s="86" t="s">
        <v>65</v>
      </c>
      <c r="B52" s="77" t="s">
        <v>18</v>
      </c>
      <c r="C52" s="49"/>
      <c r="D52" s="47">
        <f>G52*I52</f>
        <v>0</v>
      </c>
      <c r="E52" s="49"/>
      <c r="F52" s="48"/>
      <c r="G52" s="46"/>
      <c r="H52" s="46"/>
      <c r="I52" s="5">
        <v>3881.6</v>
      </c>
      <c r="J52" s="5">
        <v>3881.6</v>
      </c>
      <c r="K52" s="5">
        <v>1.07</v>
      </c>
      <c r="L52" s="31">
        <v>0</v>
      </c>
    </row>
    <row r="53" spans="1:12" s="6" customFormat="1" ht="15" hidden="1">
      <c r="A53" s="86"/>
      <c r="B53" s="77"/>
      <c r="C53" s="46"/>
      <c r="D53" s="47"/>
      <c r="E53" s="46"/>
      <c r="F53" s="48"/>
      <c r="G53" s="46"/>
      <c r="H53" s="46"/>
      <c r="I53" s="5"/>
      <c r="J53" s="5"/>
      <c r="K53" s="5"/>
      <c r="L53" s="31"/>
    </row>
    <row r="54" spans="1:12" s="6" customFormat="1" ht="25.5">
      <c r="A54" s="86" t="s">
        <v>108</v>
      </c>
      <c r="B54" s="79" t="s">
        <v>13</v>
      </c>
      <c r="C54" s="46"/>
      <c r="D54" s="47">
        <v>2957.61</v>
      </c>
      <c r="E54" s="46"/>
      <c r="F54" s="48"/>
      <c r="G54" s="46"/>
      <c r="H54" s="46"/>
      <c r="I54" s="5">
        <v>3881.6</v>
      </c>
      <c r="J54" s="5">
        <v>3881.6</v>
      </c>
      <c r="K54" s="5">
        <v>1.07</v>
      </c>
      <c r="L54" s="31">
        <v>0.03</v>
      </c>
    </row>
    <row r="55" spans="1:12" s="7" customFormat="1" ht="30">
      <c r="A55" s="84" t="s">
        <v>46</v>
      </c>
      <c r="B55" s="72"/>
      <c r="C55" s="36"/>
      <c r="D55" s="36">
        <f>D56+D57+D58+D59+D60+D61+D62</f>
        <v>16276.85</v>
      </c>
      <c r="E55" s="36"/>
      <c r="F55" s="42"/>
      <c r="G55" s="36">
        <f>D55/I55</f>
        <v>4.19</v>
      </c>
      <c r="H55" s="36">
        <f>G55/12</f>
        <v>0.35</v>
      </c>
      <c r="I55" s="5">
        <v>3881.6</v>
      </c>
      <c r="J55" s="5">
        <v>3881.6</v>
      </c>
      <c r="K55" s="5">
        <v>1.07</v>
      </c>
      <c r="L55" s="31">
        <v>0.48</v>
      </c>
    </row>
    <row r="56" spans="1:12" s="6" customFormat="1" ht="15">
      <c r="A56" s="86" t="s">
        <v>40</v>
      </c>
      <c r="B56" s="77" t="s">
        <v>63</v>
      </c>
      <c r="C56" s="46"/>
      <c r="D56" s="47">
        <v>2230.05</v>
      </c>
      <c r="E56" s="46"/>
      <c r="F56" s="48"/>
      <c r="G56" s="46"/>
      <c r="H56" s="46"/>
      <c r="I56" s="5">
        <v>3881.6</v>
      </c>
      <c r="J56" s="5">
        <v>3881.6</v>
      </c>
      <c r="K56" s="5">
        <v>1.07</v>
      </c>
      <c r="L56" s="31">
        <v>0.04</v>
      </c>
    </row>
    <row r="57" spans="1:12" s="6" customFormat="1" ht="25.5">
      <c r="A57" s="86" t="s">
        <v>41</v>
      </c>
      <c r="B57" s="77" t="s">
        <v>51</v>
      </c>
      <c r="C57" s="46"/>
      <c r="D57" s="47">
        <v>1486.7</v>
      </c>
      <c r="E57" s="46"/>
      <c r="F57" s="48"/>
      <c r="G57" s="46"/>
      <c r="H57" s="46"/>
      <c r="I57" s="5">
        <v>3881.6</v>
      </c>
      <c r="J57" s="5">
        <v>3881.6</v>
      </c>
      <c r="K57" s="5">
        <v>1.07</v>
      </c>
      <c r="L57" s="31">
        <v>0.03</v>
      </c>
    </row>
    <row r="58" spans="1:12" s="6" customFormat="1" ht="15">
      <c r="A58" s="86" t="s">
        <v>69</v>
      </c>
      <c r="B58" s="77" t="s">
        <v>68</v>
      </c>
      <c r="C58" s="46"/>
      <c r="D58" s="47">
        <v>1560.23</v>
      </c>
      <c r="E58" s="46"/>
      <c r="F58" s="48"/>
      <c r="G58" s="46"/>
      <c r="H58" s="46"/>
      <c r="I58" s="5">
        <v>3881.6</v>
      </c>
      <c r="J58" s="5">
        <v>3881.6</v>
      </c>
      <c r="K58" s="5">
        <v>1.07</v>
      </c>
      <c r="L58" s="31">
        <v>0.03</v>
      </c>
    </row>
    <row r="59" spans="1:12" s="6" customFormat="1" ht="25.5">
      <c r="A59" s="86" t="s">
        <v>66</v>
      </c>
      <c r="B59" s="77" t="s">
        <v>67</v>
      </c>
      <c r="C59" s="46"/>
      <c r="D59" s="47">
        <v>1486.68</v>
      </c>
      <c r="E59" s="46"/>
      <c r="F59" s="48"/>
      <c r="G59" s="46"/>
      <c r="H59" s="46"/>
      <c r="I59" s="5">
        <v>3881.6</v>
      </c>
      <c r="J59" s="5">
        <v>3881.6</v>
      </c>
      <c r="K59" s="5">
        <v>1.07</v>
      </c>
      <c r="L59" s="31">
        <v>0.03</v>
      </c>
    </row>
    <row r="60" spans="1:12" s="6" customFormat="1" ht="25.5">
      <c r="A60" s="86" t="s">
        <v>110</v>
      </c>
      <c r="B60" s="79" t="s">
        <v>13</v>
      </c>
      <c r="C60" s="46"/>
      <c r="D60" s="47">
        <v>3696.76</v>
      </c>
      <c r="E60" s="46"/>
      <c r="F60" s="48"/>
      <c r="G60" s="46"/>
      <c r="H60" s="46"/>
      <c r="I60" s="5">
        <v>3881.6</v>
      </c>
      <c r="J60" s="5">
        <v>3881.6</v>
      </c>
      <c r="K60" s="5">
        <v>1.07</v>
      </c>
      <c r="L60" s="31">
        <v>0</v>
      </c>
    </row>
    <row r="61" spans="1:12" s="6" customFormat="1" ht="15">
      <c r="A61" s="86" t="s">
        <v>109</v>
      </c>
      <c r="B61" s="77" t="s">
        <v>18</v>
      </c>
      <c r="C61" s="46"/>
      <c r="D61" s="47">
        <v>528.75</v>
      </c>
      <c r="E61" s="46"/>
      <c r="F61" s="48"/>
      <c r="G61" s="46"/>
      <c r="H61" s="46"/>
      <c r="I61" s="5">
        <v>3881.6</v>
      </c>
      <c r="J61" s="5">
        <v>3881.6</v>
      </c>
      <c r="K61" s="5">
        <v>1.07</v>
      </c>
      <c r="L61" s="31">
        <v>0.02</v>
      </c>
    </row>
    <row r="62" spans="1:12" s="6" customFormat="1" ht="15">
      <c r="A62" s="86" t="s">
        <v>60</v>
      </c>
      <c r="B62" s="77" t="s">
        <v>10</v>
      </c>
      <c r="C62" s="49"/>
      <c r="D62" s="47">
        <v>5287.68</v>
      </c>
      <c r="E62" s="49"/>
      <c r="F62" s="48"/>
      <c r="G62" s="46"/>
      <c r="H62" s="46"/>
      <c r="I62" s="5">
        <v>3881.6</v>
      </c>
      <c r="J62" s="5">
        <v>3881.6</v>
      </c>
      <c r="K62" s="5">
        <v>1.07</v>
      </c>
      <c r="L62" s="31">
        <v>0.11</v>
      </c>
    </row>
    <row r="63" spans="1:12" s="6" customFormat="1" ht="15" hidden="1">
      <c r="A63" s="86" t="s">
        <v>75</v>
      </c>
      <c r="B63" s="77" t="s">
        <v>18</v>
      </c>
      <c r="C63" s="46"/>
      <c r="D63" s="47">
        <f>G63*I63</f>
        <v>0</v>
      </c>
      <c r="E63" s="46"/>
      <c r="F63" s="48"/>
      <c r="G63" s="46">
        <f>H63*12</f>
        <v>0</v>
      </c>
      <c r="H63" s="46">
        <v>0</v>
      </c>
      <c r="I63" s="5">
        <v>3881.6</v>
      </c>
      <c r="J63" s="5">
        <v>3881.6</v>
      </c>
      <c r="K63" s="5">
        <v>1.07</v>
      </c>
      <c r="L63" s="31">
        <v>0</v>
      </c>
    </row>
    <row r="64" spans="1:12" s="6" customFormat="1" ht="30">
      <c r="A64" s="84" t="s">
        <v>47</v>
      </c>
      <c r="B64" s="77"/>
      <c r="C64" s="46"/>
      <c r="D64" s="36">
        <f>D65+D66</f>
        <v>1378.57</v>
      </c>
      <c r="E64" s="46"/>
      <c r="F64" s="48"/>
      <c r="G64" s="36">
        <f>D64/I64</f>
        <v>0.36</v>
      </c>
      <c r="H64" s="36">
        <f>G64/12</f>
        <v>0.03</v>
      </c>
      <c r="I64" s="5">
        <v>3881.6</v>
      </c>
      <c r="J64" s="5">
        <v>3881.6</v>
      </c>
      <c r="K64" s="5">
        <v>1.07</v>
      </c>
      <c r="L64" s="31">
        <v>0.06</v>
      </c>
    </row>
    <row r="65" spans="1:12" s="6" customFormat="1" ht="25.5">
      <c r="A65" s="86" t="s">
        <v>111</v>
      </c>
      <c r="B65" s="79" t="s">
        <v>13</v>
      </c>
      <c r="C65" s="46"/>
      <c r="D65" s="47">
        <v>321.07</v>
      </c>
      <c r="E65" s="46"/>
      <c r="F65" s="48"/>
      <c r="G65" s="46"/>
      <c r="H65" s="46"/>
      <c r="I65" s="5">
        <v>3881.6</v>
      </c>
      <c r="J65" s="5">
        <v>3881.6</v>
      </c>
      <c r="K65" s="5">
        <v>1.07</v>
      </c>
      <c r="L65" s="31">
        <v>0.03</v>
      </c>
    </row>
    <row r="66" spans="1:12" s="6" customFormat="1" ht="15">
      <c r="A66" s="86" t="s">
        <v>117</v>
      </c>
      <c r="B66" s="77" t="s">
        <v>18</v>
      </c>
      <c r="C66" s="46"/>
      <c r="D66" s="47">
        <v>1057.5</v>
      </c>
      <c r="E66" s="46"/>
      <c r="F66" s="48"/>
      <c r="G66" s="46"/>
      <c r="H66" s="46"/>
      <c r="I66" s="5">
        <v>3881.6</v>
      </c>
      <c r="J66" s="5">
        <v>3881.6</v>
      </c>
      <c r="K66" s="5">
        <v>1.07</v>
      </c>
      <c r="L66" s="31">
        <v>0.03</v>
      </c>
    </row>
    <row r="67" spans="1:12" s="6" customFormat="1" ht="15" hidden="1">
      <c r="A67" s="86" t="s">
        <v>61</v>
      </c>
      <c r="B67" s="77" t="s">
        <v>10</v>
      </c>
      <c r="C67" s="46"/>
      <c r="D67" s="47">
        <f>G67*I67</f>
        <v>0</v>
      </c>
      <c r="E67" s="46"/>
      <c r="F67" s="48"/>
      <c r="G67" s="46">
        <f>H67*12</f>
        <v>0</v>
      </c>
      <c r="H67" s="46">
        <v>0</v>
      </c>
      <c r="I67" s="5">
        <v>3881.6</v>
      </c>
      <c r="J67" s="5">
        <v>3881.6</v>
      </c>
      <c r="K67" s="5">
        <v>1.07</v>
      </c>
      <c r="L67" s="31">
        <v>0</v>
      </c>
    </row>
    <row r="68" spans="1:12" s="6" customFormat="1" ht="20.25" customHeight="1">
      <c r="A68" s="84" t="s">
        <v>48</v>
      </c>
      <c r="B68" s="77"/>
      <c r="C68" s="46"/>
      <c r="D68" s="36">
        <f>D70+D71</f>
        <v>10964.93</v>
      </c>
      <c r="E68" s="46"/>
      <c r="F68" s="48"/>
      <c r="G68" s="36">
        <f>D68/I68</f>
        <v>2.82</v>
      </c>
      <c r="H68" s="36">
        <f>G68/12</f>
        <v>0.24</v>
      </c>
      <c r="I68" s="5">
        <v>3881.6</v>
      </c>
      <c r="J68" s="5">
        <v>3881.6</v>
      </c>
      <c r="K68" s="5">
        <v>1.07</v>
      </c>
      <c r="L68" s="31">
        <v>0.21</v>
      </c>
    </row>
    <row r="69" spans="1:12" s="6" customFormat="1" ht="15" hidden="1">
      <c r="A69" s="86" t="s">
        <v>42</v>
      </c>
      <c r="B69" s="77" t="s">
        <v>10</v>
      </c>
      <c r="C69" s="46"/>
      <c r="D69" s="47">
        <f aca="true" t="shared" si="2" ref="D69:D75">G69*I69</f>
        <v>0</v>
      </c>
      <c r="E69" s="46"/>
      <c r="F69" s="48"/>
      <c r="G69" s="46">
        <f aca="true" t="shared" si="3" ref="G69:G75">H69*12</f>
        <v>0</v>
      </c>
      <c r="H69" s="46">
        <v>0</v>
      </c>
      <c r="I69" s="5">
        <v>3881.6</v>
      </c>
      <c r="J69" s="5">
        <v>3881.6</v>
      </c>
      <c r="K69" s="5">
        <v>1.07</v>
      </c>
      <c r="L69" s="31">
        <v>0</v>
      </c>
    </row>
    <row r="70" spans="1:12" s="6" customFormat="1" ht="15">
      <c r="A70" s="86" t="s">
        <v>80</v>
      </c>
      <c r="B70" s="77" t="s">
        <v>18</v>
      </c>
      <c r="C70" s="46"/>
      <c r="D70" s="47">
        <v>10187.9</v>
      </c>
      <c r="E70" s="46"/>
      <c r="F70" s="48"/>
      <c r="G70" s="46"/>
      <c r="H70" s="46"/>
      <c r="I70" s="5">
        <v>3881.6</v>
      </c>
      <c r="J70" s="5">
        <v>3881.6</v>
      </c>
      <c r="K70" s="5">
        <v>1.07</v>
      </c>
      <c r="L70" s="31">
        <v>0.2</v>
      </c>
    </row>
    <row r="71" spans="1:12" s="6" customFormat="1" ht="15">
      <c r="A71" s="86" t="s">
        <v>43</v>
      </c>
      <c r="B71" s="77" t="s">
        <v>18</v>
      </c>
      <c r="C71" s="46"/>
      <c r="D71" s="47">
        <v>777.03</v>
      </c>
      <c r="E71" s="46"/>
      <c r="F71" s="48"/>
      <c r="G71" s="46"/>
      <c r="H71" s="46"/>
      <c r="I71" s="5">
        <v>3881.6</v>
      </c>
      <c r="J71" s="5">
        <v>3881.6</v>
      </c>
      <c r="K71" s="5">
        <v>1.07</v>
      </c>
      <c r="L71" s="31">
        <v>0.01</v>
      </c>
    </row>
    <row r="72" spans="1:12" s="6" customFormat="1" ht="25.5" hidden="1">
      <c r="A72" s="86" t="s">
        <v>76</v>
      </c>
      <c r="B72" s="77" t="s">
        <v>13</v>
      </c>
      <c r="C72" s="46"/>
      <c r="D72" s="47">
        <f t="shared" si="2"/>
        <v>0</v>
      </c>
      <c r="E72" s="46"/>
      <c r="F72" s="48"/>
      <c r="G72" s="46">
        <f t="shared" si="3"/>
        <v>0</v>
      </c>
      <c r="H72" s="46">
        <v>0</v>
      </c>
      <c r="I72" s="5">
        <v>3881.6</v>
      </c>
      <c r="J72" s="5">
        <v>3881.6</v>
      </c>
      <c r="K72" s="5">
        <v>1.07</v>
      </c>
      <c r="L72" s="31">
        <v>0</v>
      </c>
    </row>
    <row r="73" spans="1:12" s="6" customFormat="1" ht="25.5" hidden="1">
      <c r="A73" s="86" t="s">
        <v>70</v>
      </c>
      <c r="B73" s="77" t="s">
        <v>13</v>
      </c>
      <c r="C73" s="46"/>
      <c r="D73" s="47">
        <f t="shared" si="2"/>
        <v>0</v>
      </c>
      <c r="E73" s="46"/>
      <c r="F73" s="48"/>
      <c r="G73" s="46">
        <f t="shared" si="3"/>
        <v>0</v>
      </c>
      <c r="H73" s="46">
        <v>0</v>
      </c>
      <c r="I73" s="5">
        <v>3881.6</v>
      </c>
      <c r="J73" s="5">
        <v>3881.6</v>
      </c>
      <c r="K73" s="5">
        <v>1.07</v>
      </c>
      <c r="L73" s="31">
        <v>0</v>
      </c>
    </row>
    <row r="74" spans="1:12" s="6" customFormat="1" ht="25.5" hidden="1">
      <c r="A74" s="86" t="s">
        <v>77</v>
      </c>
      <c r="B74" s="77" t="s">
        <v>13</v>
      </c>
      <c r="C74" s="46"/>
      <c r="D74" s="47">
        <f t="shared" si="2"/>
        <v>0</v>
      </c>
      <c r="E74" s="46"/>
      <c r="F74" s="48"/>
      <c r="G74" s="46">
        <f t="shared" si="3"/>
        <v>0</v>
      </c>
      <c r="H74" s="46">
        <v>0</v>
      </c>
      <c r="I74" s="5">
        <v>3881.6</v>
      </c>
      <c r="J74" s="5">
        <v>3881.6</v>
      </c>
      <c r="K74" s="5">
        <v>1.07</v>
      </c>
      <c r="L74" s="31">
        <v>0</v>
      </c>
    </row>
    <row r="75" spans="1:12" s="6" customFormat="1" ht="25.5" hidden="1">
      <c r="A75" s="86" t="s">
        <v>74</v>
      </c>
      <c r="B75" s="77" t="s">
        <v>13</v>
      </c>
      <c r="C75" s="46"/>
      <c r="D75" s="47">
        <f t="shared" si="2"/>
        <v>0</v>
      </c>
      <c r="E75" s="46"/>
      <c r="F75" s="48"/>
      <c r="G75" s="46">
        <f t="shared" si="3"/>
        <v>0</v>
      </c>
      <c r="H75" s="46">
        <v>0</v>
      </c>
      <c r="I75" s="5">
        <v>3881.6</v>
      </c>
      <c r="J75" s="5">
        <v>3881.6</v>
      </c>
      <c r="K75" s="5">
        <v>1.07</v>
      </c>
      <c r="L75" s="31">
        <v>0</v>
      </c>
    </row>
    <row r="76" spans="1:12" s="6" customFormat="1" ht="15">
      <c r="A76" s="84" t="s">
        <v>49</v>
      </c>
      <c r="B76" s="77"/>
      <c r="C76" s="46"/>
      <c r="D76" s="36">
        <f>D77+D78</f>
        <v>1681.99</v>
      </c>
      <c r="E76" s="46"/>
      <c r="F76" s="48"/>
      <c r="G76" s="36">
        <f>D76/I76</f>
        <v>0.43</v>
      </c>
      <c r="H76" s="36">
        <f>G76/12</f>
        <v>0.04</v>
      </c>
      <c r="I76" s="5">
        <v>3881.6</v>
      </c>
      <c r="J76" s="5">
        <v>3881.6</v>
      </c>
      <c r="K76" s="5">
        <v>1.07</v>
      </c>
      <c r="L76" s="31">
        <v>0.03</v>
      </c>
    </row>
    <row r="77" spans="1:12" s="6" customFormat="1" ht="15">
      <c r="A77" s="86" t="s">
        <v>44</v>
      </c>
      <c r="B77" s="77" t="s">
        <v>18</v>
      </c>
      <c r="C77" s="46"/>
      <c r="D77" s="47">
        <v>932.26</v>
      </c>
      <c r="E77" s="46"/>
      <c r="F77" s="48"/>
      <c r="G77" s="46"/>
      <c r="H77" s="46"/>
      <c r="I77" s="5">
        <v>3881.6</v>
      </c>
      <c r="J77" s="5">
        <v>3881.6</v>
      </c>
      <c r="K77" s="5">
        <v>1.07</v>
      </c>
      <c r="L77" s="31">
        <v>0.02</v>
      </c>
    </row>
    <row r="78" spans="1:12" s="6" customFormat="1" ht="15">
      <c r="A78" s="86" t="s">
        <v>45</v>
      </c>
      <c r="B78" s="77" t="s">
        <v>18</v>
      </c>
      <c r="C78" s="46"/>
      <c r="D78" s="47">
        <v>749.73</v>
      </c>
      <c r="E78" s="46"/>
      <c r="F78" s="48"/>
      <c r="G78" s="46"/>
      <c r="H78" s="46"/>
      <c r="I78" s="5">
        <v>3881.6</v>
      </c>
      <c r="J78" s="5">
        <v>3881.6</v>
      </c>
      <c r="K78" s="5">
        <v>1.07</v>
      </c>
      <c r="L78" s="31">
        <v>0.01</v>
      </c>
    </row>
    <row r="79" spans="1:12" s="5" customFormat="1" ht="15">
      <c r="A79" s="84" t="s">
        <v>57</v>
      </c>
      <c r="B79" s="72"/>
      <c r="C79" s="36"/>
      <c r="D79" s="36">
        <f>D80+D81</f>
        <v>18511.09</v>
      </c>
      <c r="E79" s="36"/>
      <c r="F79" s="42"/>
      <c r="G79" s="36">
        <f>D79/I79</f>
        <v>4.77</v>
      </c>
      <c r="H79" s="36">
        <f>G79/12</f>
        <v>0.4</v>
      </c>
      <c r="I79" s="5">
        <v>3881.6</v>
      </c>
      <c r="J79" s="5">
        <v>3881.6</v>
      </c>
      <c r="K79" s="5">
        <v>1.07</v>
      </c>
      <c r="L79" s="31">
        <v>0.03</v>
      </c>
    </row>
    <row r="80" spans="1:12" s="6" customFormat="1" ht="25.5">
      <c r="A80" s="86" t="s">
        <v>72</v>
      </c>
      <c r="B80" s="79" t="s">
        <v>13</v>
      </c>
      <c r="C80" s="46"/>
      <c r="D80" s="47">
        <v>1381.39</v>
      </c>
      <c r="E80" s="46"/>
      <c r="F80" s="48"/>
      <c r="G80" s="46"/>
      <c r="H80" s="46"/>
      <c r="I80" s="5">
        <v>3881.6</v>
      </c>
      <c r="J80" s="5">
        <v>3881.6</v>
      </c>
      <c r="K80" s="5">
        <v>1.07</v>
      </c>
      <c r="L80" s="31">
        <v>0.03</v>
      </c>
    </row>
    <row r="81" spans="1:12" s="6" customFormat="1" ht="25.5">
      <c r="A81" s="86" t="s">
        <v>71</v>
      </c>
      <c r="B81" s="77" t="s">
        <v>13</v>
      </c>
      <c r="C81" s="46">
        <f>F81*12</f>
        <v>0</v>
      </c>
      <c r="D81" s="47">
        <v>17129.7</v>
      </c>
      <c r="E81" s="46">
        <f>H81*12</f>
        <v>0</v>
      </c>
      <c r="F81" s="48"/>
      <c r="G81" s="46"/>
      <c r="H81" s="46"/>
      <c r="I81" s="5">
        <v>3881.6</v>
      </c>
      <c r="J81" s="5">
        <v>3881.6</v>
      </c>
      <c r="K81" s="5">
        <v>1.07</v>
      </c>
      <c r="L81" s="31">
        <v>0</v>
      </c>
    </row>
    <row r="82" spans="1:12" s="5" customFormat="1" ht="15">
      <c r="A82" s="84" t="s">
        <v>56</v>
      </c>
      <c r="B82" s="72"/>
      <c r="C82" s="36"/>
      <c r="D82" s="36">
        <f>D83+D84+D85</f>
        <v>25901.52</v>
      </c>
      <c r="E82" s="36"/>
      <c r="F82" s="42"/>
      <c r="G82" s="36">
        <f>D82/I82</f>
        <v>6.67</v>
      </c>
      <c r="H82" s="36">
        <f>G82/12</f>
        <v>0.56</v>
      </c>
      <c r="I82" s="5">
        <v>3881.6</v>
      </c>
      <c r="J82" s="5">
        <v>3881.6</v>
      </c>
      <c r="K82" s="5">
        <v>1.07</v>
      </c>
      <c r="L82" s="31">
        <v>0.52</v>
      </c>
    </row>
    <row r="83" spans="1:12" s="6" customFormat="1" ht="15">
      <c r="A83" s="86" t="s">
        <v>85</v>
      </c>
      <c r="B83" s="77" t="s">
        <v>63</v>
      </c>
      <c r="C83" s="46"/>
      <c r="D83" s="47">
        <v>8288.16</v>
      </c>
      <c r="E83" s="46"/>
      <c r="F83" s="48"/>
      <c r="G83" s="46"/>
      <c r="H83" s="46"/>
      <c r="I83" s="5">
        <v>3881.6</v>
      </c>
      <c r="J83" s="5">
        <v>3881.6</v>
      </c>
      <c r="K83" s="5">
        <v>1.07</v>
      </c>
      <c r="L83" s="31">
        <v>0.17</v>
      </c>
    </row>
    <row r="84" spans="1:12" s="6" customFormat="1" ht="15">
      <c r="A84" s="86" t="s">
        <v>87</v>
      </c>
      <c r="B84" s="77" t="s">
        <v>63</v>
      </c>
      <c r="C84" s="46"/>
      <c r="D84" s="47">
        <v>17613.36</v>
      </c>
      <c r="E84" s="46"/>
      <c r="F84" s="48"/>
      <c r="G84" s="46"/>
      <c r="H84" s="46"/>
      <c r="I84" s="5">
        <v>3881.6</v>
      </c>
      <c r="J84" s="5">
        <v>3881.6</v>
      </c>
      <c r="K84" s="5">
        <v>1.07</v>
      </c>
      <c r="L84" s="31">
        <v>0.35</v>
      </c>
    </row>
    <row r="85" spans="1:12" s="6" customFormat="1" ht="25.5" customHeight="1" hidden="1">
      <c r="A85" s="86" t="s">
        <v>73</v>
      </c>
      <c r="B85" s="77" t="s">
        <v>18</v>
      </c>
      <c r="C85" s="46"/>
      <c r="D85" s="47">
        <f>G85*I85</f>
        <v>0</v>
      </c>
      <c r="E85" s="46"/>
      <c r="F85" s="48"/>
      <c r="G85" s="46">
        <f>H85*12</f>
        <v>0</v>
      </c>
      <c r="H85" s="46">
        <v>0</v>
      </c>
      <c r="I85" s="5">
        <v>3881.6</v>
      </c>
      <c r="J85" s="5">
        <v>3881.6</v>
      </c>
      <c r="K85" s="5">
        <v>1.07</v>
      </c>
      <c r="L85" s="31">
        <v>0</v>
      </c>
    </row>
    <row r="86" spans="1:12" s="5" customFormat="1" ht="30.75" thickBot="1">
      <c r="A86" s="87" t="s">
        <v>36</v>
      </c>
      <c r="B86" s="85" t="s">
        <v>13</v>
      </c>
      <c r="C86" s="44">
        <f>F86*12</f>
        <v>0</v>
      </c>
      <c r="D86" s="44">
        <f>G86*I86</f>
        <v>23755.39</v>
      </c>
      <c r="E86" s="44">
        <f>H86*12</f>
        <v>6.12</v>
      </c>
      <c r="F86" s="45"/>
      <c r="G86" s="44">
        <f>H86*12</f>
        <v>6.12</v>
      </c>
      <c r="H86" s="44">
        <v>0.51</v>
      </c>
      <c r="I86" s="5">
        <v>3881.6</v>
      </c>
      <c r="J86" s="5">
        <v>3881.6</v>
      </c>
      <c r="K86" s="5">
        <v>1.07</v>
      </c>
      <c r="L86" s="31">
        <v>0.96</v>
      </c>
    </row>
    <row r="87" spans="1:12" s="5" customFormat="1" ht="19.5" hidden="1" thickBot="1">
      <c r="A87" s="88" t="s">
        <v>34</v>
      </c>
      <c r="B87" s="89"/>
      <c r="C87" s="50" t="e">
        <f>F87*12</f>
        <v>#REF!</v>
      </c>
      <c r="D87" s="50">
        <f>D88+D89+D90+D91+D92</f>
        <v>0</v>
      </c>
      <c r="E87" s="50">
        <f>H87*12</f>
        <v>0</v>
      </c>
      <c r="F87" s="51" t="e">
        <f>#REF!+#REF!+#REF!+#REF!+#REF!+#REF!+#REF!+#REF!+#REF!+#REF!</f>
        <v>#REF!</v>
      </c>
      <c r="G87" s="44"/>
      <c r="H87" s="45"/>
      <c r="I87" s="5">
        <v>3882.6</v>
      </c>
      <c r="J87" s="5">
        <v>3881.6</v>
      </c>
      <c r="K87" s="5">
        <v>1.07</v>
      </c>
      <c r="L87" s="31">
        <v>0</v>
      </c>
    </row>
    <row r="88" spans="1:12" s="5" customFormat="1" ht="15.75" hidden="1" thickBot="1">
      <c r="A88" s="90" t="s">
        <v>83</v>
      </c>
      <c r="B88" s="72"/>
      <c r="C88" s="43"/>
      <c r="D88" s="52"/>
      <c r="E88" s="53"/>
      <c r="F88" s="53"/>
      <c r="G88" s="44"/>
      <c r="H88" s="45"/>
      <c r="I88" s="5">
        <v>3883.6</v>
      </c>
      <c r="J88" s="5">
        <v>3881.6</v>
      </c>
      <c r="K88" s="5">
        <v>1.07</v>
      </c>
      <c r="L88" s="31">
        <v>0</v>
      </c>
    </row>
    <row r="89" spans="1:12" s="5" customFormat="1" ht="15.75" hidden="1" thickBot="1">
      <c r="A89" s="90" t="s">
        <v>81</v>
      </c>
      <c r="B89" s="72"/>
      <c r="C89" s="43"/>
      <c r="D89" s="52"/>
      <c r="E89" s="53"/>
      <c r="F89" s="53"/>
      <c r="G89" s="44"/>
      <c r="H89" s="45"/>
      <c r="I89" s="5">
        <v>3884.6</v>
      </c>
      <c r="J89" s="5">
        <v>3881.6</v>
      </c>
      <c r="K89" s="5">
        <v>1.07</v>
      </c>
      <c r="L89" s="31">
        <v>0</v>
      </c>
    </row>
    <row r="90" spans="1:12" s="5" customFormat="1" ht="15.75" hidden="1" thickBot="1">
      <c r="A90" s="90" t="s">
        <v>84</v>
      </c>
      <c r="B90" s="72"/>
      <c r="C90" s="43"/>
      <c r="D90" s="52"/>
      <c r="E90" s="53"/>
      <c r="F90" s="53"/>
      <c r="G90" s="44"/>
      <c r="H90" s="45"/>
      <c r="I90" s="5">
        <v>3885.6</v>
      </c>
      <c r="J90" s="5">
        <v>3881.6</v>
      </c>
      <c r="K90" s="5">
        <v>1.07</v>
      </c>
      <c r="L90" s="31">
        <v>0</v>
      </c>
    </row>
    <row r="91" spans="1:12" s="5" customFormat="1" ht="15.75" hidden="1" thickBot="1">
      <c r="A91" s="91" t="s">
        <v>82</v>
      </c>
      <c r="B91" s="85"/>
      <c r="C91" s="44"/>
      <c r="D91" s="52"/>
      <c r="E91" s="52"/>
      <c r="F91" s="52"/>
      <c r="G91" s="44"/>
      <c r="H91" s="45"/>
      <c r="I91" s="5">
        <v>3886.6</v>
      </c>
      <c r="J91" s="5">
        <v>3881.6</v>
      </c>
      <c r="K91" s="5">
        <v>1.07</v>
      </c>
      <c r="L91" s="31">
        <v>0</v>
      </c>
    </row>
    <row r="92" spans="1:12" s="5" customFormat="1" ht="15.75" hidden="1" thickBot="1">
      <c r="A92" s="91" t="s">
        <v>86</v>
      </c>
      <c r="B92" s="85"/>
      <c r="C92" s="44"/>
      <c r="D92" s="52"/>
      <c r="E92" s="52"/>
      <c r="F92" s="52"/>
      <c r="G92" s="44"/>
      <c r="H92" s="45"/>
      <c r="I92" s="5">
        <v>3887.6</v>
      </c>
      <c r="K92" s="5">
        <v>1.07</v>
      </c>
      <c r="L92" s="31">
        <v>0</v>
      </c>
    </row>
    <row r="93" spans="1:12" s="5" customFormat="1" ht="21" customHeight="1" thickBot="1">
      <c r="A93" s="92" t="s">
        <v>118</v>
      </c>
      <c r="B93" s="55" t="s">
        <v>12</v>
      </c>
      <c r="C93" s="43"/>
      <c r="D93" s="43">
        <f>G93*I93</f>
        <v>65676.67</v>
      </c>
      <c r="E93" s="43"/>
      <c r="F93" s="43"/>
      <c r="G93" s="43">
        <f>12*H93</f>
        <v>16.92</v>
      </c>
      <c r="H93" s="43">
        <v>1.41</v>
      </c>
      <c r="I93" s="5">
        <v>3881.6</v>
      </c>
      <c r="L93" s="31"/>
    </row>
    <row r="94" spans="1:12" s="5" customFormat="1" ht="20.25" thickBot="1">
      <c r="A94" s="93" t="s">
        <v>35</v>
      </c>
      <c r="B94" s="94"/>
      <c r="C94" s="95">
        <f>F94*12</f>
        <v>0</v>
      </c>
      <c r="D94" s="54">
        <f>D13+D18+D27+D28+D29+D30+D31+D35+D36+D37+D38+D39+D40+D55+D64+D68+D76+D79+D82+D86+D93</f>
        <v>628184.89</v>
      </c>
      <c r="E94" s="54">
        <f>E13+E18+E27+E28+E29+E30+E31+E35+E36+E37+E38+E39+E40+E55+E64+E68+E76+E79+E82+E86+E93</f>
        <v>117.24</v>
      </c>
      <c r="F94" s="54">
        <f>F13+F18+F27+F28+F29+F30+F31+F35+F36+F37+F38+F39+F40+F55+F64+F68+F76+F79+F82+F86+F93</f>
        <v>0</v>
      </c>
      <c r="G94" s="54">
        <f>G13+G18+G27+G28+G29+G30+G31+G35+G36+G37+G38+G39+G40+G55+G64+G68+G76+G79+G82+G86+G93</f>
        <v>161.84</v>
      </c>
      <c r="H94" s="54">
        <f>H13+H18+H27+H28+H29+H30+H31+H35+H36+H37+H38+H39+H40+H55+H64+H68+H76+H79+H82+H86+H93</f>
        <v>13.51</v>
      </c>
      <c r="L94" s="31"/>
    </row>
    <row r="95" spans="1:12" s="8" customFormat="1" ht="20.25" hidden="1" thickBot="1">
      <c r="A95" s="96" t="s">
        <v>30</v>
      </c>
      <c r="B95" s="55" t="s">
        <v>12</v>
      </c>
      <c r="C95" s="55" t="s">
        <v>31</v>
      </c>
      <c r="D95" s="56"/>
      <c r="E95" s="55" t="s">
        <v>31</v>
      </c>
      <c r="F95" s="57"/>
      <c r="G95" s="55" t="s">
        <v>31</v>
      </c>
      <c r="H95" s="57"/>
      <c r="L95" s="34"/>
    </row>
    <row r="96" spans="1:12" s="10" customFormat="1" ht="12.75">
      <c r="A96" s="58"/>
      <c r="B96" s="58"/>
      <c r="C96" s="58"/>
      <c r="D96" s="58"/>
      <c r="E96" s="58"/>
      <c r="F96" s="58"/>
      <c r="G96" s="58"/>
      <c r="H96" s="58"/>
      <c r="L96" s="35"/>
    </row>
    <row r="97" spans="1:12" s="10" customFormat="1" ht="12.75">
      <c r="A97" s="58"/>
      <c r="B97" s="58"/>
      <c r="C97" s="58"/>
      <c r="D97" s="58"/>
      <c r="E97" s="58"/>
      <c r="F97" s="58"/>
      <c r="G97" s="58"/>
      <c r="H97" s="58"/>
      <c r="L97" s="35"/>
    </row>
    <row r="98" spans="1:12" s="10" customFormat="1" ht="12.75">
      <c r="A98" s="58"/>
      <c r="B98" s="58"/>
      <c r="C98" s="58"/>
      <c r="D98" s="58"/>
      <c r="E98" s="58"/>
      <c r="F98" s="58"/>
      <c r="G98" s="58"/>
      <c r="H98" s="58"/>
      <c r="L98" s="35"/>
    </row>
    <row r="99" spans="1:12" s="10" customFormat="1" ht="13.5" thickBot="1">
      <c r="A99" s="58"/>
      <c r="B99" s="58"/>
      <c r="C99" s="58"/>
      <c r="D99" s="58"/>
      <c r="E99" s="58"/>
      <c r="F99" s="58"/>
      <c r="G99" s="58"/>
      <c r="H99" s="58"/>
      <c r="L99" s="35"/>
    </row>
    <row r="100" spans="1:12" s="5" customFormat="1" ht="30.75" thickBot="1">
      <c r="A100" s="97" t="s">
        <v>106</v>
      </c>
      <c r="B100" s="98"/>
      <c r="C100" s="59">
        <f>F100*12</f>
        <v>0</v>
      </c>
      <c r="D100" s="59">
        <f>D101+D102+D103+D104+D105+D106+D107</f>
        <v>256548.39</v>
      </c>
      <c r="E100" s="59">
        <f>SUM(E101:E107)</f>
        <v>0</v>
      </c>
      <c r="F100" s="59">
        <f>SUM(F101:F107)</f>
        <v>0</v>
      </c>
      <c r="G100" s="59">
        <f>D100/I100</f>
        <v>66.09</v>
      </c>
      <c r="H100" s="59">
        <f>G100/12</f>
        <v>5.51</v>
      </c>
      <c r="I100" s="5">
        <v>3881.6</v>
      </c>
      <c r="J100" s="5">
        <v>3881.6</v>
      </c>
      <c r="L100" s="31"/>
    </row>
    <row r="101" spans="1:12" s="5" customFormat="1" ht="15">
      <c r="A101" s="90" t="s">
        <v>120</v>
      </c>
      <c r="B101" s="72"/>
      <c r="C101" s="43"/>
      <c r="D101" s="52">
        <v>87938.8</v>
      </c>
      <c r="E101" s="53"/>
      <c r="F101" s="53"/>
      <c r="G101" s="52">
        <v>22.65</v>
      </c>
      <c r="H101" s="52">
        <v>1.88</v>
      </c>
      <c r="I101" s="5">
        <v>3881.6</v>
      </c>
      <c r="L101" s="31"/>
    </row>
    <row r="102" spans="1:12" s="5" customFormat="1" ht="15">
      <c r="A102" s="90" t="s">
        <v>121</v>
      </c>
      <c r="B102" s="72"/>
      <c r="C102" s="43"/>
      <c r="D102" s="52">
        <v>57312.07</v>
      </c>
      <c r="E102" s="53"/>
      <c r="F102" s="53"/>
      <c r="G102" s="52">
        <f aca="true" t="shared" si="4" ref="G102:G107">D102/I102</f>
        <v>14.77</v>
      </c>
      <c r="H102" s="52">
        <f aca="true" t="shared" si="5" ref="H102:H107">G102/12</f>
        <v>1.23</v>
      </c>
      <c r="I102" s="5">
        <v>3881.6</v>
      </c>
      <c r="L102" s="31"/>
    </row>
    <row r="103" spans="1:12" s="5" customFormat="1" ht="15">
      <c r="A103" s="90" t="s">
        <v>123</v>
      </c>
      <c r="B103" s="72"/>
      <c r="C103" s="43"/>
      <c r="D103" s="52">
        <v>6345.68</v>
      </c>
      <c r="E103" s="53"/>
      <c r="F103" s="53"/>
      <c r="G103" s="52">
        <f t="shared" si="4"/>
        <v>1.63</v>
      </c>
      <c r="H103" s="52">
        <f t="shared" si="5"/>
        <v>0.14</v>
      </c>
      <c r="I103" s="5">
        <v>3881.6</v>
      </c>
      <c r="L103" s="31"/>
    </row>
    <row r="104" spans="1:12" s="5" customFormat="1" ht="15">
      <c r="A104" s="90" t="s">
        <v>124</v>
      </c>
      <c r="B104" s="72"/>
      <c r="C104" s="43"/>
      <c r="D104" s="52">
        <v>4434.83</v>
      </c>
      <c r="E104" s="53"/>
      <c r="F104" s="53"/>
      <c r="G104" s="52">
        <f t="shared" si="4"/>
        <v>1.14</v>
      </c>
      <c r="H104" s="52">
        <f t="shared" si="5"/>
        <v>0.1</v>
      </c>
      <c r="I104" s="5">
        <v>3881.6</v>
      </c>
      <c r="L104" s="31"/>
    </row>
    <row r="105" spans="1:12" s="5" customFormat="1" ht="15">
      <c r="A105" s="90" t="s">
        <v>114</v>
      </c>
      <c r="B105" s="72"/>
      <c r="C105" s="43"/>
      <c r="D105" s="52">
        <v>8869.65</v>
      </c>
      <c r="E105" s="53"/>
      <c r="F105" s="53"/>
      <c r="G105" s="52">
        <f t="shared" si="4"/>
        <v>2.29</v>
      </c>
      <c r="H105" s="52">
        <f t="shared" si="5"/>
        <v>0.19</v>
      </c>
      <c r="I105" s="5">
        <v>3881.6</v>
      </c>
      <c r="L105" s="31"/>
    </row>
    <row r="106" spans="1:12" s="5" customFormat="1" ht="15">
      <c r="A106" s="90" t="s">
        <v>119</v>
      </c>
      <c r="B106" s="72"/>
      <c r="C106" s="43"/>
      <c r="D106" s="52">
        <v>6747.36</v>
      </c>
      <c r="E106" s="53"/>
      <c r="F106" s="53"/>
      <c r="G106" s="52">
        <f t="shared" si="4"/>
        <v>1.74</v>
      </c>
      <c r="H106" s="52">
        <f t="shared" si="5"/>
        <v>0.15</v>
      </c>
      <c r="I106" s="5">
        <v>3881.6</v>
      </c>
      <c r="L106" s="31"/>
    </row>
    <row r="107" spans="1:12" s="5" customFormat="1" ht="15">
      <c r="A107" s="90" t="s">
        <v>122</v>
      </c>
      <c r="B107" s="72"/>
      <c r="C107" s="43"/>
      <c r="D107" s="53">
        <v>84900</v>
      </c>
      <c r="E107" s="53"/>
      <c r="F107" s="53"/>
      <c r="G107" s="53">
        <f t="shared" si="4"/>
        <v>21.87</v>
      </c>
      <c r="H107" s="53">
        <f t="shared" si="5"/>
        <v>1.82</v>
      </c>
      <c r="I107" s="5">
        <v>3881.6</v>
      </c>
      <c r="L107" s="31"/>
    </row>
    <row r="108" spans="1:12" s="8" customFormat="1" ht="19.5">
      <c r="A108" s="99"/>
      <c r="B108" s="100"/>
      <c r="C108" s="100"/>
      <c r="D108" s="100"/>
      <c r="E108" s="100"/>
      <c r="F108" s="100"/>
      <c r="G108" s="100"/>
      <c r="H108" s="100"/>
      <c r="L108" s="34"/>
    </row>
    <row r="109" spans="1:12" s="10" customFormat="1" ht="12.75">
      <c r="A109" s="101"/>
      <c r="B109" s="58"/>
      <c r="C109" s="58"/>
      <c r="D109" s="58"/>
      <c r="E109" s="58"/>
      <c r="F109" s="58"/>
      <c r="G109" s="58"/>
      <c r="H109" s="58"/>
      <c r="L109" s="35"/>
    </row>
    <row r="110" spans="1:12" s="10" customFormat="1" ht="13.5" thickBot="1">
      <c r="A110" s="101"/>
      <c r="B110" s="58"/>
      <c r="C110" s="58"/>
      <c r="D110" s="58"/>
      <c r="E110" s="58"/>
      <c r="F110" s="58"/>
      <c r="G110" s="58"/>
      <c r="H110" s="58"/>
      <c r="L110" s="35"/>
    </row>
    <row r="111" spans="1:12" s="10" customFormat="1" ht="20.25" thickBot="1">
      <c r="A111" s="102" t="s">
        <v>88</v>
      </c>
      <c r="B111" s="103"/>
      <c r="C111" s="103"/>
      <c r="D111" s="104">
        <f>D94+D100</f>
        <v>884733.28</v>
      </c>
      <c r="E111" s="104">
        <f>E94+E100</f>
        <v>117.24</v>
      </c>
      <c r="F111" s="104">
        <f>F94+F100</f>
        <v>0</v>
      </c>
      <c r="G111" s="104">
        <f>G94+G100</f>
        <v>227.93</v>
      </c>
      <c r="H111" s="104">
        <f>H94+H100</f>
        <v>19.02</v>
      </c>
      <c r="J111" s="10" t="e">
        <f>D111/12/#REF!</f>
        <v>#REF!</v>
      </c>
      <c r="L111" s="35"/>
    </row>
    <row r="112" spans="1:12" s="10" customFormat="1" ht="20.25" thickBot="1">
      <c r="A112" s="26"/>
      <c r="B112" s="20"/>
      <c r="C112" s="20"/>
      <c r="D112" s="21"/>
      <c r="E112" s="25"/>
      <c r="F112" s="27"/>
      <c r="G112" s="28"/>
      <c r="H112" s="22"/>
      <c r="L112" s="35"/>
    </row>
    <row r="113" spans="1:12" s="8" customFormat="1" ht="19.5">
      <c r="A113" s="17"/>
      <c r="B113" s="18"/>
      <c r="C113" s="18"/>
      <c r="D113" s="18"/>
      <c r="E113" s="13"/>
      <c r="F113" s="13"/>
      <c r="G113" s="13"/>
      <c r="H113" s="19"/>
      <c r="L113" s="34"/>
    </row>
    <row r="114" spans="1:12" s="8" customFormat="1" ht="19.5">
      <c r="A114" s="12"/>
      <c r="B114" s="13"/>
      <c r="C114" s="14"/>
      <c r="D114" s="14"/>
      <c r="E114" s="14"/>
      <c r="F114" s="15"/>
      <c r="G114" s="14"/>
      <c r="H114" s="15"/>
      <c r="L114" s="34"/>
    </row>
    <row r="115" spans="1:12" s="10" customFormat="1" ht="14.25">
      <c r="A115" s="115" t="s">
        <v>32</v>
      </c>
      <c r="B115" s="115"/>
      <c r="C115" s="115"/>
      <c r="D115" s="115"/>
      <c r="E115" s="115"/>
      <c r="F115" s="115"/>
      <c r="L115" s="35"/>
    </row>
    <row r="116" spans="6:12" s="10" customFormat="1" ht="12.75">
      <c r="F116" s="11"/>
      <c r="H116" s="11"/>
      <c r="L116" s="35"/>
    </row>
    <row r="117" spans="1:12" s="10" customFormat="1" ht="12.75">
      <c r="A117" s="9" t="s">
        <v>33</v>
      </c>
      <c r="F117" s="11"/>
      <c r="H117" s="11"/>
      <c r="L117" s="35"/>
    </row>
    <row r="118" spans="6:12" s="10" customFormat="1" ht="12.75">
      <c r="F118" s="11"/>
      <c r="H118" s="11"/>
      <c r="L118" s="35"/>
    </row>
    <row r="119" spans="6:12" s="10" customFormat="1" ht="12.75">
      <c r="F119" s="11"/>
      <c r="H119" s="11"/>
      <c r="L119" s="35"/>
    </row>
    <row r="120" spans="6:12" s="10" customFormat="1" ht="12.75">
      <c r="F120" s="11"/>
      <c r="H120" s="11"/>
      <c r="L120" s="35"/>
    </row>
    <row r="121" spans="6:12" s="10" customFormat="1" ht="12.75">
      <c r="F121" s="11"/>
      <c r="H121" s="11"/>
      <c r="L121" s="35"/>
    </row>
    <row r="122" spans="6:12" s="10" customFormat="1" ht="12.75">
      <c r="F122" s="11"/>
      <c r="H122" s="11"/>
      <c r="L122" s="35"/>
    </row>
    <row r="123" spans="6:12" s="10" customFormat="1" ht="12.75">
      <c r="F123" s="11"/>
      <c r="H123" s="11"/>
      <c r="L123" s="35"/>
    </row>
    <row r="124" spans="6:12" s="10" customFormat="1" ht="12.75">
      <c r="F124" s="11"/>
      <c r="H124" s="11"/>
      <c r="L124" s="35"/>
    </row>
    <row r="125" spans="6:12" s="10" customFormat="1" ht="12.75">
      <c r="F125" s="11"/>
      <c r="H125" s="11"/>
      <c r="L125" s="35"/>
    </row>
    <row r="126" spans="6:12" s="10" customFormat="1" ht="12.75">
      <c r="F126" s="11"/>
      <c r="H126" s="11"/>
      <c r="L126" s="35"/>
    </row>
    <row r="127" spans="6:12" s="10" customFormat="1" ht="12.75">
      <c r="F127" s="11"/>
      <c r="H127" s="11"/>
      <c r="L127" s="35"/>
    </row>
    <row r="128" spans="6:12" s="10" customFormat="1" ht="12.75">
      <c r="F128" s="11"/>
      <c r="H128" s="11"/>
      <c r="L128" s="35"/>
    </row>
    <row r="129" spans="6:12" s="10" customFormat="1" ht="12.75">
      <c r="F129" s="11"/>
      <c r="H129" s="11"/>
      <c r="L129" s="35"/>
    </row>
    <row r="130" spans="6:12" s="10" customFormat="1" ht="12.75">
      <c r="F130" s="11"/>
      <c r="H130" s="11"/>
      <c r="L130" s="35"/>
    </row>
    <row r="131" spans="6:12" s="10" customFormat="1" ht="12.75">
      <c r="F131" s="11"/>
      <c r="H131" s="11"/>
      <c r="L131" s="35"/>
    </row>
    <row r="132" spans="6:12" s="10" customFormat="1" ht="12.75">
      <c r="F132" s="11"/>
      <c r="H132" s="11"/>
      <c r="L132" s="35"/>
    </row>
    <row r="133" spans="6:12" s="10" customFormat="1" ht="12.75">
      <c r="F133" s="11"/>
      <c r="H133" s="11"/>
      <c r="L133" s="35"/>
    </row>
    <row r="134" spans="6:12" s="10" customFormat="1" ht="12.75">
      <c r="F134" s="11"/>
      <c r="H134" s="11"/>
      <c r="L134" s="35"/>
    </row>
    <row r="135" spans="6:12" s="10" customFormat="1" ht="12.75">
      <c r="F135" s="11"/>
      <c r="H135" s="11"/>
      <c r="L135" s="35"/>
    </row>
  </sheetData>
  <sheetProtection/>
  <mergeCells count="11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2:H12"/>
    <mergeCell ref="A115:F11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2013-08-09T06:12:52Z</cp:lastPrinted>
  <dcterms:created xsi:type="dcterms:W3CDTF">2010-04-02T14:46:04Z</dcterms:created>
  <dcterms:modified xsi:type="dcterms:W3CDTF">2013-09-05T11:28:40Z</dcterms:modified>
  <cp:category/>
  <cp:version/>
  <cp:contentType/>
  <cp:contentStatus/>
</cp:coreProperties>
</file>