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едлагаемый (проект 1)" sheetId="1" r:id="rId1"/>
    <sheet name="по комиссии" sheetId="2" r:id="rId2"/>
  </sheets>
  <definedNames>
    <definedName name="_xlnm.Print_Area" localSheetId="1">'по комиссии'!$A$1:$H$150</definedName>
    <definedName name="_xlnm.Print_Area" localSheetId="0">'предлагаемый (проект 1)'!$A$1:$H$157</definedName>
  </definedNames>
  <calcPr fullCalcOnLoad="1" fullPrecision="0"/>
</workbook>
</file>

<file path=xl/sharedStrings.xml><?xml version="1.0" encoding="utf-8"?>
<sst xmlns="http://schemas.openxmlformats.org/spreadsheetml/2006/main" count="392" uniqueCount="144">
  <si>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</si>
  <si>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</si>
  <si>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</si>
  <si>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</si>
  <si>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</si>
  <si>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</si>
  <si>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</si>
  <si>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</si>
  <si>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</si>
  <si>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</si>
  <si>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</si>
  <si>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</si>
  <si>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</si>
  <si>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</si>
  <si>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</si>
  <si>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</si>
  <si>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</si>
  <si>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</si>
  <si>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</si>
  <si>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</si>
  <si>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</si>
  <si>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</si>
  <si>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</si>
  <si>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</si>
  <si>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</si>
  <si>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</si>
  <si>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</si>
  <si>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</si>
  <si>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</si>
  <si>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</si>
  <si>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</si>
  <si>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</si>
  <si>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</si>
  <si>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</si>
  <si>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</si>
  <si>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</si>
  <si>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</si>
  <si>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</si>
  <si>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</si>
  <si>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</si>
  <si>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</si>
  <si>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</si>
  <si>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</si>
  <si>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</si>
  <si>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</si>
  <si>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</si>
  <si>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</si>
  <si>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</si>
  <si>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</si>
  <si>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</si>
  <si>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</si>
  <si>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</si>
  <si>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</si>
  <si>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</si>
  <si>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</si>
  <si>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</si>
  <si>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</si>
  <si>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</si>
  <si>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</si>
  <si>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</si>
  <si>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</si>
  <si>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</si>
  <si>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</si>
  <si>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</si>
  <si>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</si>
  <si>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</si>
  <si>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</si>
  <si>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</si>
  <si>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</si>
  <si>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</si>
  <si>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</si>
  <si>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</si>
  <si>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</si>
  <si>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</si>
  <si>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</si>
  <si>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</si>
  <si>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</si>
  <si>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</si>
  <si>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</si>
  <si>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</si>
  <si>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</si>
  <si>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</si>
  <si>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</si>
  <si>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</si>
  <si>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</si>
  <si>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</si>
  <si>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</si>
  <si>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Смена оконных блоков</t>
  </si>
  <si>
    <t>Ремонт отмостки</t>
  </si>
  <si>
    <t>КИП и автоматика</t>
  </si>
  <si>
    <t>очистка от снега и наледи козырьков подъездов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</si>
  <si>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</si>
  <si>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</si>
  <si>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</si>
  <si>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</si>
  <si>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</si>
  <si>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монтаж установки с целью защиты от закипания бойлера</t>
  </si>
  <si>
    <t>по адресу: ул.Парковая, д.15 (Sобщ.=2320,0 м2; Sзем.уч.=2927,27м2)</t>
  </si>
  <si>
    <t>1 раз в квартал</t>
  </si>
  <si>
    <t>Ремонт кровли (примыкания)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</si>
  <si>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</si>
  <si>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</si>
  <si>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</si>
  <si>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</si>
  <si>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</si>
  <si>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</si>
  <si>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</si>
  <si>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</si>
  <si>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Устройство песчаного основания у приямка</t>
  </si>
  <si>
    <t>Дополнительные работы (текущий ремонт), в т.ч.:</t>
  </si>
  <si>
    <t>ВСЕГО:</t>
  </si>
  <si>
    <t>замена насоса ГВС (резерв)</t>
  </si>
  <si>
    <t>ремонт ливнестоков</t>
  </si>
  <si>
    <t>2013-2014гг.</t>
  </si>
  <si>
    <t>окос травы</t>
  </si>
  <si>
    <t>2-3 раза</t>
  </si>
  <si>
    <t>1 раз в 4 месяца</t>
  </si>
  <si>
    <t>замена  КИП манометр 4 шт., термометр 4 шт.</t>
  </si>
  <si>
    <t>ревизия задвижек ГВС (д.50мм-3шт.)</t>
  </si>
  <si>
    <t>замена  КИП на ВВП манометр 3 шт., термометр 3 шт.</t>
  </si>
  <si>
    <t>замена  КИП манометр 1 шт.</t>
  </si>
  <si>
    <t>ремонт отмостки 66 м2</t>
  </si>
  <si>
    <t>ремонт крылец  подъездов 6 шт.</t>
  </si>
  <si>
    <t>ремонт козырьков над входом в подъезд</t>
  </si>
  <si>
    <t>замена оконных блоков на пластиковые 18 шт.</t>
  </si>
  <si>
    <t>смена задвижек ХВС диам.50 - 2 шт.</t>
  </si>
  <si>
    <t>смена эл.узла; смена запорной арматуры эл.узла</t>
  </si>
  <si>
    <t>смена задвижек (СТС на ВВП) диам.50 - 2 шт.</t>
  </si>
  <si>
    <t>установка модуля на ГВС диам.80 - 1 шт.</t>
  </si>
  <si>
    <t>окраска трубопроводов / труб диам,50 мм , задвижек / жидким керамич.составом "Корунд"</t>
  </si>
  <si>
    <t>устройство приямка для откачки грунтовых вод</t>
  </si>
  <si>
    <t>установка датчиков движения  на этажных площадках</t>
  </si>
  <si>
    <t>ремонт освещения в подвале</t>
  </si>
  <si>
    <t>монтаж установки "Термит Т-90 " с целью защиты бойлера от закипания</t>
  </si>
  <si>
    <t>энергоаудит</t>
  </si>
  <si>
    <t>ревизия задвижек  ХВС (д.50мм-3шт., д.80 мм - 1)</t>
  </si>
  <si>
    <t>ревизия задвижек отопления (д.50мм-5 шт., д.80мм-4шт.)</t>
  </si>
  <si>
    <t>подключение системы отопления с регулировкой</t>
  </si>
  <si>
    <t>Сбор, вывоз и утилизация ТБО*, руб./м2</t>
  </si>
  <si>
    <t>электроизмерения (замеры сопротиления изоляции)</t>
  </si>
  <si>
    <t>установка электронного регулятора температуры на ВВП</t>
  </si>
  <si>
    <t>Проект 1 (с учетом поверки общедомового прибора холодного водоснабжения)</t>
  </si>
  <si>
    <t>1 раз в 3 года</t>
  </si>
  <si>
    <t xml:space="preserve">Работы заявочного характера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</si>
</sst>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2" fontId="24" fillId="24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wrapText="1"/>
    </xf>
    <xf numFmtId="2" fontId="24" fillId="24" borderId="16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2" fontId="24" fillId="0" borderId="23" xfId="0" applyNumberFormat="1" applyFont="1" applyFill="1" applyBorder="1" applyAlignment="1">
      <alignment horizontal="center"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2" fontId="24" fillId="24" borderId="24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24" borderId="25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/>
    </xf>
    <xf numFmtId="2" fontId="18" fillId="24" borderId="17" xfId="0" applyNumberFormat="1" applyFont="1" applyFill="1" applyBorder="1" applyAlignment="1">
      <alignment horizontal="center" vertical="center" wrapText="1"/>
    </xf>
    <xf numFmtId="2" fontId="19" fillId="24" borderId="11" xfId="0" applyNumberFormat="1" applyFont="1" applyFill="1" applyBorder="1" applyAlignment="1">
      <alignment horizontal="center"/>
    </xf>
    <xf numFmtId="4" fontId="24" fillId="24" borderId="29" xfId="0" applyNumberFormat="1" applyFont="1" applyFill="1" applyBorder="1" applyAlignment="1">
      <alignment horizontal="left" vertical="center" wrapText="1"/>
    </xf>
    <xf numFmtId="4" fontId="24" fillId="24" borderId="3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18" fillId="25" borderId="18" xfId="0" applyFont="1" applyFill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18" fillId="26" borderId="17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2" fontId="24" fillId="0" borderId="32" xfId="0" applyNumberFormat="1" applyFont="1" applyFill="1" applyBorder="1" applyAlignment="1">
      <alignment horizontal="center" vertical="center" wrapText="1"/>
    </xf>
    <xf numFmtId="2" fontId="18" fillId="0" borderId="32" xfId="0" applyNumberFormat="1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left" vertical="center" wrapText="1"/>
    </xf>
    <xf numFmtId="0" fontId="0" fillId="25" borderId="17" xfId="0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zoomScale="75" zoomScaleNormal="75" zoomScalePageLayoutView="0" workbookViewId="0" topLeftCell="A28">
      <selection activeCell="A1" sqref="A1:H139"/>
    </sheetView>
  </sheetViews>
  <sheetFormatPr defaultColWidth="9.00390625" defaultRowHeight="12.75"/>
  <cols>
    <col min="1" max="1" width="72.75390625" style="1" customWidth="1"/>
    <col min="2" max="2" width="20.253906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35" hidden="1" customWidth="1"/>
    <col min="7" max="7" width="13.875" style="1" customWidth="1"/>
    <col min="8" max="8" width="20.875" style="35" customWidth="1"/>
    <col min="9" max="9" width="15.375" style="1" customWidth="1"/>
    <col min="10" max="10" width="15.375" style="1" hidden="1" customWidth="1"/>
    <col min="11" max="11" width="15.375" style="70" hidden="1" customWidth="1"/>
    <col min="12" max="14" width="15.375" style="1" customWidth="1"/>
    <col min="15" max="16384" width="9.125" style="1" customWidth="1"/>
  </cols>
  <sheetData>
    <row r="1" spans="1:8" ht="16.5" customHeight="1">
      <c r="A1" s="110" t="s">
        <v>0</v>
      </c>
      <c r="B1" s="111"/>
      <c r="C1" s="111"/>
      <c r="D1" s="111"/>
      <c r="E1" s="111"/>
      <c r="F1" s="111"/>
      <c r="G1" s="111"/>
      <c r="H1" s="111"/>
    </row>
    <row r="2" spans="2:8" ht="12.75" customHeight="1">
      <c r="B2" s="112" t="s">
        <v>1</v>
      </c>
      <c r="C2" s="112"/>
      <c r="D2" s="112"/>
      <c r="E2" s="112"/>
      <c r="F2" s="112"/>
      <c r="G2" s="111"/>
      <c r="H2" s="111"/>
    </row>
    <row r="3" spans="1:8" ht="20.25" customHeight="1">
      <c r="A3" s="90" t="s">
        <v>113</v>
      </c>
      <c r="B3" s="112" t="s">
        <v>2</v>
      </c>
      <c r="C3" s="112"/>
      <c r="D3" s="112"/>
      <c r="E3" s="112"/>
      <c r="F3" s="112"/>
      <c r="G3" s="111"/>
      <c r="H3" s="111"/>
    </row>
    <row r="4" spans="2:8" ht="14.25" customHeight="1">
      <c r="B4" s="112" t="s">
        <v>38</v>
      </c>
      <c r="C4" s="112"/>
      <c r="D4" s="112"/>
      <c r="E4" s="112"/>
      <c r="F4" s="112"/>
      <c r="G4" s="111"/>
      <c r="H4" s="111"/>
    </row>
    <row r="5" spans="1:11" ht="39.75" customHeight="1">
      <c r="A5" s="115"/>
      <c r="B5" s="116"/>
      <c r="C5" s="116"/>
      <c r="D5" s="116"/>
      <c r="E5" s="116"/>
      <c r="F5" s="116"/>
      <c r="G5" s="116"/>
      <c r="H5" s="116"/>
      <c r="K5" s="1"/>
    </row>
    <row r="6" spans="1:11" ht="33" customHeight="1">
      <c r="A6" s="117" t="s">
        <v>141</v>
      </c>
      <c r="B6" s="118"/>
      <c r="C6" s="118"/>
      <c r="D6" s="118"/>
      <c r="E6" s="118"/>
      <c r="F6" s="118"/>
      <c r="G6" s="118"/>
      <c r="H6" s="118"/>
      <c r="K6" s="1"/>
    </row>
    <row r="7" spans="1:11" s="2" customFormat="1" ht="22.5" customHeight="1">
      <c r="A7" s="113" t="s">
        <v>3</v>
      </c>
      <c r="B7" s="113"/>
      <c r="C7" s="113"/>
      <c r="D7" s="113"/>
      <c r="E7" s="114"/>
      <c r="F7" s="114"/>
      <c r="G7" s="114"/>
      <c r="H7" s="114"/>
      <c r="K7" s="71"/>
    </row>
    <row r="8" spans="1:8" s="3" customFormat="1" ht="18.75" customHeight="1">
      <c r="A8" s="113" t="s">
        <v>97</v>
      </c>
      <c r="B8" s="113"/>
      <c r="C8" s="113"/>
      <c r="D8" s="113"/>
      <c r="E8" s="114"/>
      <c r="F8" s="114"/>
      <c r="G8" s="114"/>
      <c r="H8" s="114"/>
    </row>
    <row r="9" spans="1:8" s="4" customFormat="1" ht="17.25" customHeight="1">
      <c r="A9" s="119" t="s">
        <v>85</v>
      </c>
      <c r="B9" s="119"/>
      <c r="C9" s="119"/>
      <c r="D9" s="119"/>
      <c r="E9" s="120"/>
      <c r="F9" s="120"/>
      <c r="G9" s="120"/>
      <c r="H9" s="120"/>
    </row>
    <row r="10" spans="1:8" s="3" customFormat="1" ht="30" customHeight="1" thickBot="1">
      <c r="A10" s="121" t="s">
        <v>4</v>
      </c>
      <c r="B10" s="121"/>
      <c r="C10" s="121"/>
      <c r="D10" s="121"/>
      <c r="E10" s="122"/>
      <c r="F10" s="122"/>
      <c r="G10" s="122"/>
      <c r="H10" s="122"/>
    </row>
    <row r="11" spans="1:11" s="9" customFormat="1" ht="139.5" customHeight="1" thickBot="1">
      <c r="A11" s="5" t="s">
        <v>5</v>
      </c>
      <c r="B11" s="6" t="s">
        <v>6</v>
      </c>
      <c r="C11" s="7" t="s">
        <v>7</v>
      </c>
      <c r="D11" s="7" t="s">
        <v>39</v>
      </c>
      <c r="E11" s="7" t="s">
        <v>7</v>
      </c>
      <c r="F11" s="8" t="s">
        <v>8</v>
      </c>
      <c r="G11" s="7" t="s">
        <v>7</v>
      </c>
      <c r="H11" s="8" t="s">
        <v>8</v>
      </c>
      <c r="K11" s="72"/>
    </row>
    <row r="12" spans="1:11" s="13" customFormat="1" ht="12.75">
      <c r="A12" s="10">
        <v>1</v>
      </c>
      <c r="B12" s="11">
        <v>2</v>
      </c>
      <c r="C12" s="11">
        <v>3</v>
      </c>
      <c r="D12" s="38"/>
      <c r="E12" s="11">
        <v>3</v>
      </c>
      <c r="F12" s="12">
        <v>4</v>
      </c>
      <c r="G12" s="39">
        <v>3</v>
      </c>
      <c r="H12" s="41">
        <v>4</v>
      </c>
      <c r="K12" s="73"/>
    </row>
    <row r="13" spans="1:11" s="13" customFormat="1" ht="49.5" customHeight="1">
      <c r="A13" s="123" t="s">
        <v>9</v>
      </c>
      <c r="B13" s="124"/>
      <c r="C13" s="124"/>
      <c r="D13" s="124"/>
      <c r="E13" s="124"/>
      <c r="F13" s="124"/>
      <c r="G13" s="125"/>
      <c r="H13" s="126"/>
      <c r="K13" s="73"/>
    </row>
    <row r="14" spans="1:11" s="9" customFormat="1" ht="15">
      <c r="A14" s="16" t="s">
        <v>10</v>
      </c>
      <c r="B14" s="17" t="s">
        <v>11</v>
      </c>
      <c r="C14" s="19">
        <f>F14*12</f>
        <v>0</v>
      </c>
      <c r="D14" s="86">
        <f>G14*I14</f>
        <v>66816</v>
      </c>
      <c r="E14" s="86">
        <f>H14*12</f>
        <v>28.8</v>
      </c>
      <c r="F14" s="86"/>
      <c r="G14" s="86">
        <f>H14*12</f>
        <v>28.8</v>
      </c>
      <c r="H14" s="86">
        <v>2.4</v>
      </c>
      <c r="I14" s="9">
        <v>2320</v>
      </c>
      <c r="J14" s="9">
        <v>1.07</v>
      </c>
      <c r="K14" s="72">
        <v>2.24</v>
      </c>
    </row>
    <row r="15" spans="1:11" s="54" customFormat="1" ht="26.25" customHeight="1">
      <c r="A15" s="61" t="s">
        <v>100</v>
      </c>
      <c r="B15" s="62" t="s">
        <v>101</v>
      </c>
      <c r="C15" s="43"/>
      <c r="D15" s="43"/>
      <c r="E15" s="43"/>
      <c r="F15" s="44"/>
      <c r="G15" s="43"/>
      <c r="H15" s="43"/>
      <c r="K15" s="74"/>
    </row>
    <row r="16" spans="1:11" s="54" customFormat="1" ht="12.75">
      <c r="A16" s="61" t="s">
        <v>102</v>
      </c>
      <c r="B16" s="62" t="s">
        <v>101</v>
      </c>
      <c r="C16" s="43"/>
      <c r="D16" s="43"/>
      <c r="E16" s="43"/>
      <c r="F16" s="44"/>
      <c r="G16" s="43"/>
      <c r="H16" s="43"/>
      <c r="K16" s="74"/>
    </row>
    <row r="17" spans="1:11" s="54" customFormat="1" ht="12.75">
      <c r="A17" s="61" t="s">
        <v>103</v>
      </c>
      <c r="B17" s="62" t="s">
        <v>98</v>
      </c>
      <c r="C17" s="43"/>
      <c r="D17" s="43"/>
      <c r="E17" s="43"/>
      <c r="F17" s="44"/>
      <c r="G17" s="43"/>
      <c r="H17" s="43"/>
      <c r="K17" s="74"/>
    </row>
    <row r="18" spans="1:11" s="54" customFormat="1" ht="12.75">
      <c r="A18" s="61" t="s">
        <v>104</v>
      </c>
      <c r="B18" s="62" t="s">
        <v>101</v>
      </c>
      <c r="C18" s="43"/>
      <c r="D18" s="43"/>
      <c r="E18" s="43"/>
      <c r="F18" s="44"/>
      <c r="G18" s="43"/>
      <c r="H18" s="43"/>
      <c r="K18" s="74"/>
    </row>
    <row r="19" spans="1:11" s="9" customFormat="1" ht="30">
      <c r="A19" s="16" t="s">
        <v>12</v>
      </c>
      <c r="B19" s="17" t="s">
        <v>13</v>
      </c>
      <c r="C19" s="19">
        <f>F19*12</f>
        <v>0</v>
      </c>
      <c r="D19" s="86">
        <f>G19*I19</f>
        <v>108854.4</v>
      </c>
      <c r="E19" s="86">
        <f>H19*12</f>
        <v>46.92</v>
      </c>
      <c r="F19" s="86"/>
      <c r="G19" s="86">
        <f>H19*12</f>
        <v>46.92</v>
      </c>
      <c r="H19" s="86">
        <v>3.91</v>
      </c>
      <c r="I19" s="9">
        <v>2320</v>
      </c>
      <c r="J19" s="9">
        <v>1.07</v>
      </c>
      <c r="K19" s="72">
        <v>3.65</v>
      </c>
    </row>
    <row r="20" spans="1:11" s="54" customFormat="1" ht="12.75">
      <c r="A20" s="61" t="s">
        <v>91</v>
      </c>
      <c r="B20" s="62" t="s">
        <v>13</v>
      </c>
      <c r="C20" s="43"/>
      <c r="D20" s="43"/>
      <c r="E20" s="43"/>
      <c r="F20" s="44"/>
      <c r="G20" s="43"/>
      <c r="H20" s="43"/>
      <c r="K20" s="74"/>
    </row>
    <row r="21" spans="1:11" s="54" customFormat="1" ht="12.75">
      <c r="A21" s="61" t="s">
        <v>92</v>
      </c>
      <c r="B21" s="62" t="s">
        <v>13</v>
      </c>
      <c r="C21" s="43"/>
      <c r="D21" s="43"/>
      <c r="E21" s="43"/>
      <c r="F21" s="44"/>
      <c r="G21" s="43"/>
      <c r="H21" s="43"/>
      <c r="K21" s="74"/>
    </row>
    <row r="22" spans="1:11" s="54" customFormat="1" ht="12.75">
      <c r="A22" s="61" t="s">
        <v>114</v>
      </c>
      <c r="B22" s="62" t="s">
        <v>115</v>
      </c>
      <c r="C22" s="43"/>
      <c r="D22" s="43"/>
      <c r="E22" s="43"/>
      <c r="F22" s="44"/>
      <c r="G22" s="43"/>
      <c r="H22" s="43"/>
      <c r="K22" s="74"/>
    </row>
    <row r="23" spans="1:11" s="54" customFormat="1" ht="12.75">
      <c r="A23" s="61" t="s">
        <v>93</v>
      </c>
      <c r="B23" s="62" t="s">
        <v>13</v>
      </c>
      <c r="C23" s="43"/>
      <c r="D23" s="43"/>
      <c r="E23" s="43"/>
      <c r="F23" s="44"/>
      <c r="G23" s="43"/>
      <c r="H23" s="43"/>
      <c r="K23" s="74"/>
    </row>
    <row r="24" spans="1:11" s="54" customFormat="1" ht="25.5">
      <c r="A24" s="61" t="s">
        <v>94</v>
      </c>
      <c r="B24" s="62" t="s">
        <v>14</v>
      </c>
      <c r="C24" s="43"/>
      <c r="D24" s="43"/>
      <c r="E24" s="43"/>
      <c r="F24" s="44"/>
      <c r="G24" s="43"/>
      <c r="H24" s="43"/>
      <c r="K24" s="74"/>
    </row>
    <row r="25" spans="1:11" s="54" customFormat="1" ht="12.75">
      <c r="A25" s="61" t="s">
        <v>105</v>
      </c>
      <c r="B25" s="62" t="s">
        <v>13</v>
      </c>
      <c r="C25" s="43"/>
      <c r="D25" s="43"/>
      <c r="E25" s="43"/>
      <c r="F25" s="44"/>
      <c r="G25" s="43"/>
      <c r="H25" s="43"/>
      <c r="K25" s="74"/>
    </row>
    <row r="26" spans="1:11" s="54" customFormat="1" ht="12.75">
      <c r="A26" s="61" t="s">
        <v>106</v>
      </c>
      <c r="B26" s="62" t="s">
        <v>13</v>
      </c>
      <c r="C26" s="43"/>
      <c r="D26" s="43"/>
      <c r="E26" s="43"/>
      <c r="F26" s="44"/>
      <c r="G26" s="43"/>
      <c r="H26" s="43"/>
      <c r="K26" s="74"/>
    </row>
    <row r="27" spans="1:11" s="54" customFormat="1" ht="25.5">
      <c r="A27" s="61" t="s">
        <v>107</v>
      </c>
      <c r="B27" s="62" t="s">
        <v>95</v>
      </c>
      <c r="C27" s="43"/>
      <c r="D27" s="43"/>
      <c r="E27" s="43"/>
      <c r="F27" s="44"/>
      <c r="G27" s="43"/>
      <c r="H27" s="43"/>
      <c r="K27" s="74"/>
    </row>
    <row r="28" spans="1:11" s="18" customFormat="1" ht="21" customHeight="1">
      <c r="A28" s="16" t="s">
        <v>15</v>
      </c>
      <c r="B28" s="17" t="s">
        <v>16</v>
      </c>
      <c r="C28" s="19">
        <f>F28*12</f>
        <v>0</v>
      </c>
      <c r="D28" s="86">
        <f aca="true" t="shared" si="0" ref="D28:D38">G28*I28</f>
        <v>17817.6</v>
      </c>
      <c r="E28" s="86">
        <f>H28*12</f>
        <v>7.68</v>
      </c>
      <c r="F28" s="86"/>
      <c r="G28" s="86">
        <f>H28*12</f>
        <v>7.68</v>
      </c>
      <c r="H28" s="86">
        <v>0.64</v>
      </c>
      <c r="I28" s="9">
        <v>2320</v>
      </c>
      <c r="J28" s="9">
        <v>1.07</v>
      </c>
      <c r="K28" s="72">
        <v>0.6</v>
      </c>
    </row>
    <row r="29" spans="1:11" s="9" customFormat="1" ht="18.75" customHeight="1">
      <c r="A29" s="16" t="s">
        <v>17</v>
      </c>
      <c r="B29" s="17" t="s">
        <v>18</v>
      </c>
      <c r="C29" s="19">
        <f>F29*12</f>
        <v>0</v>
      </c>
      <c r="D29" s="86">
        <f t="shared" si="0"/>
        <v>57907.2</v>
      </c>
      <c r="E29" s="86">
        <f>H29*12</f>
        <v>24.96</v>
      </c>
      <c r="F29" s="86"/>
      <c r="G29" s="86">
        <f>H29*12</f>
        <v>24.96</v>
      </c>
      <c r="H29" s="86">
        <v>2.08</v>
      </c>
      <c r="I29" s="9">
        <v>2320</v>
      </c>
      <c r="J29" s="9">
        <v>1.07</v>
      </c>
      <c r="K29" s="72">
        <v>1.94</v>
      </c>
    </row>
    <row r="30" spans="1:11" s="13" customFormat="1" ht="30">
      <c r="A30" s="16" t="s">
        <v>58</v>
      </c>
      <c r="B30" s="17" t="s">
        <v>11</v>
      </c>
      <c r="C30" s="19"/>
      <c r="D30" s="86">
        <v>1733.72</v>
      </c>
      <c r="E30" s="86">
        <f>H30*12</f>
        <v>0.72</v>
      </c>
      <c r="F30" s="86"/>
      <c r="G30" s="86">
        <f aca="true" t="shared" si="1" ref="G30:G37">D30/I30</f>
        <v>0.75</v>
      </c>
      <c r="H30" s="86">
        <f aca="true" t="shared" si="2" ref="H30:H37">G30/12</f>
        <v>0.06</v>
      </c>
      <c r="I30" s="9">
        <v>2320</v>
      </c>
      <c r="J30" s="9">
        <v>1.07</v>
      </c>
      <c r="K30" s="72">
        <v>0.05</v>
      </c>
    </row>
    <row r="31" spans="1:11" s="13" customFormat="1" ht="33.75" customHeight="1">
      <c r="A31" s="16" t="s">
        <v>84</v>
      </c>
      <c r="B31" s="17" t="s">
        <v>11</v>
      </c>
      <c r="C31" s="19"/>
      <c r="D31" s="86">
        <v>1733.72</v>
      </c>
      <c r="E31" s="86"/>
      <c r="F31" s="86"/>
      <c r="G31" s="86">
        <f t="shared" si="1"/>
        <v>0.75</v>
      </c>
      <c r="H31" s="86">
        <f t="shared" si="2"/>
        <v>0.06</v>
      </c>
      <c r="I31" s="9">
        <v>2320</v>
      </c>
      <c r="J31" s="9">
        <v>1.07</v>
      </c>
      <c r="K31" s="72">
        <v>0.05</v>
      </c>
    </row>
    <row r="32" spans="1:11" s="13" customFormat="1" ht="20.25" customHeight="1">
      <c r="A32" s="16" t="s">
        <v>59</v>
      </c>
      <c r="B32" s="17" t="s">
        <v>11</v>
      </c>
      <c r="C32" s="19"/>
      <c r="D32" s="86">
        <v>10948.1</v>
      </c>
      <c r="E32" s="86"/>
      <c r="F32" s="86"/>
      <c r="G32" s="86">
        <f t="shared" si="1"/>
        <v>4.72</v>
      </c>
      <c r="H32" s="86">
        <f t="shared" si="2"/>
        <v>0.39</v>
      </c>
      <c r="I32" s="9">
        <v>2320</v>
      </c>
      <c r="J32" s="9">
        <v>1.07</v>
      </c>
      <c r="K32" s="72">
        <v>0.36</v>
      </c>
    </row>
    <row r="33" spans="1:11" s="13" customFormat="1" ht="30" hidden="1">
      <c r="A33" s="16" t="s">
        <v>60</v>
      </c>
      <c r="B33" s="17" t="s">
        <v>14</v>
      </c>
      <c r="C33" s="19"/>
      <c r="D33" s="19">
        <f t="shared" si="0"/>
        <v>0</v>
      </c>
      <c r="E33" s="19"/>
      <c r="F33" s="59"/>
      <c r="G33" s="89">
        <f t="shared" si="1"/>
        <v>4.72</v>
      </c>
      <c r="H33" s="89">
        <f t="shared" si="2"/>
        <v>0.39</v>
      </c>
      <c r="I33" s="9">
        <v>2320</v>
      </c>
      <c r="J33" s="9">
        <v>1.07</v>
      </c>
      <c r="K33" s="72">
        <v>0</v>
      </c>
    </row>
    <row r="34" spans="1:11" s="13" customFormat="1" ht="30" hidden="1">
      <c r="A34" s="16" t="s">
        <v>61</v>
      </c>
      <c r="B34" s="17" t="s">
        <v>14</v>
      </c>
      <c r="C34" s="19"/>
      <c r="D34" s="19">
        <f t="shared" si="0"/>
        <v>0</v>
      </c>
      <c r="E34" s="19"/>
      <c r="F34" s="59"/>
      <c r="G34" s="89">
        <f t="shared" si="1"/>
        <v>4.72</v>
      </c>
      <c r="H34" s="89">
        <f t="shared" si="2"/>
        <v>0.39</v>
      </c>
      <c r="I34" s="9">
        <v>2320</v>
      </c>
      <c r="J34" s="9">
        <v>1.07</v>
      </c>
      <c r="K34" s="72">
        <v>0</v>
      </c>
    </row>
    <row r="35" spans="1:11" s="13" customFormat="1" ht="15" hidden="1">
      <c r="A35" s="16"/>
      <c r="B35" s="17"/>
      <c r="C35" s="19"/>
      <c r="D35" s="19"/>
      <c r="E35" s="19"/>
      <c r="F35" s="59"/>
      <c r="G35" s="89">
        <f t="shared" si="1"/>
        <v>0</v>
      </c>
      <c r="H35" s="89">
        <f t="shared" si="2"/>
        <v>0</v>
      </c>
      <c r="I35" s="9">
        <v>2320</v>
      </c>
      <c r="J35" s="9"/>
      <c r="K35" s="72"/>
    </row>
    <row r="36" spans="1:11" s="13" customFormat="1" ht="30">
      <c r="A36" s="16" t="s">
        <v>60</v>
      </c>
      <c r="B36" s="17" t="s">
        <v>14</v>
      </c>
      <c r="C36" s="19"/>
      <c r="D36" s="86">
        <v>3100.59</v>
      </c>
      <c r="E36" s="86"/>
      <c r="F36" s="86"/>
      <c r="G36" s="86">
        <f t="shared" si="1"/>
        <v>1.34</v>
      </c>
      <c r="H36" s="86">
        <f t="shared" si="2"/>
        <v>0.11</v>
      </c>
      <c r="I36" s="9">
        <v>2320</v>
      </c>
      <c r="J36" s="9"/>
      <c r="K36" s="72"/>
    </row>
    <row r="37" spans="1:11" s="13" customFormat="1" ht="30">
      <c r="A37" s="16" t="s">
        <v>61</v>
      </c>
      <c r="B37" s="17" t="s">
        <v>14</v>
      </c>
      <c r="C37" s="19"/>
      <c r="D37" s="86">
        <v>3100.59</v>
      </c>
      <c r="E37" s="86"/>
      <c r="F37" s="86"/>
      <c r="G37" s="86">
        <f t="shared" si="1"/>
        <v>1.34</v>
      </c>
      <c r="H37" s="86">
        <f t="shared" si="2"/>
        <v>0.11</v>
      </c>
      <c r="I37" s="9">
        <v>2320</v>
      </c>
      <c r="J37" s="9"/>
      <c r="K37" s="72"/>
    </row>
    <row r="38" spans="1:11" s="13" customFormat="1" ht="30">
      <c r="A38" s="16" t="s">
        <v>25</v>
      </c>
      <c r="B38" s="17"/>
      <c r="C38" s="19">
        <f>F38*12</f>
        <v>0</v>
      </c>
      <c r="D38" s="86">
        <f t="shared" si="0"/>
        <v>5011.2</v>
      </c>
      <c r="E38" s="86">
        <f>H38*12</f>
        <v>2.16</v>
      </c>
      <c r="F38" s="86"/>
      <c r="G38" s="86">
        <f>H38*12</f>
        <v>2.16</v>
      </c>
      <c r="H38" s="86">
        <v>0.18</v>
      </c>
      <c r="I38" s="9">
        <v>2320</v>
      </c>
      <c r="J38" s="9">
        <v>1.07</v>
      </c>
      <c r="K38" s="72">
        <v>0.14</v>
      </c>
    </row>
    <row r="39" spans="1:11" s="9" customFormat="1" ht="15">
      <c r="A39" s="16" t="s">
        <v>27</v>
      </c>
      <c r="B39" s="17" t="s">
        <v>28</v>
      </c>
      <c r="C39" s="19">
        <f>F39*12</f>
        <v>0</v>
      </c>
      <c r="D39" s="86">
        <f>G39*I39</f>
        <v>1113.6</v>
      </c>
      <c r="E39" s="86">
        <f>H39*12</f>
        <v>0.48</v>
      </c>
      <c r="F39" s="86"/>
      <c r="G39" s="86">
        <f>12*H39</f>
        <v>0.48</v>
      </c>
      <c r="H39" s="86">
        <v>0.04</v>
      </c>
      <c r="I39" s="9">
        <v>2320</v>
      </c>
      <c r="J39" s="9">
        <v>1.07</v>
      </c>
      <c r="K39" s="72">
        <v>0.03</v>
      </c>
    </row>
    <row r="40" spans="1:11" s="9" customFormat="1" ht="15">
      <c r="A40" s="16" t="s">
        <v>29</v>
      </c>
      <c r="B40" s="17" t="s">
        <v>30</v>
      </c>
      <c r="C40" s="19">
        <f>F40*12</f>
        <v>0</v>
      </c>
      <c r="D40" s="86">
        <v>595.78</v>
      </c>
      <c r="E40" s="86">
        <f>H40*12</f>
        <v>0.24</v>
      </c>
      <c r="F40" s="86"/>
      <c r="G40" s="86">
        <f>D40/I40</f>
        <v>0.26</v>
      </c>
      <c r="H40" s="86">
        <f>G40/12</f>
        <v>0.02</v>
      </c>
      <c r="I40" s="9">
        <v>2320</v>
      </c>
      <c r="J40" s="9">
        <v>1.07</v>
      </c>
      <c r="K40" s="72">
        <v>0.02</v>
      </c>
    </row>
    <row r="41" spans="1:11" s="87" customFormat="1" ht="30">
      <c r="A41" s="84" t="s">
        <v>26</v>
      </c>
      <c r="B41" s="85" t="s">
        <v>116</v>
      </c>
      <c r="C41" s="86">
        <f>F41*12</f>
        <v>0</v>
      </c>
      <c r="D41" s="86">
        <v>893.66</v>
      </c>
      <c r="E41" s="86">
        <f>H41*12</f>
        <v>0.36</v>
      </c>
      <c r="F41" s="86"/>
      <c r="G41" s="86">
        <f>D41/I41</f>
        <v>0.39</v>
      </c>
      <c r="H41" s="86">
        <f>G41/12</f>
        <v>0.03</v>
      </c>
      <c r="I41" s="82">
        <v>2320</v>
      </c>
      <c r="J41" s="82">
        <v>1.07</v>
      </c>
      <c r="K41" s="83">
        <v>0.03</v>
      </c>
    </row>
    <row r="42" spans="1:11" s="18" customFormat="1" ht="15">
      <c r="A42" s="16" t="s">
        <v>40</v>
      </c>
      <c r="B42" s="17"/>
      <c r="C42" s="19"/>
      <c r="D42" s="19">
        <f>D44+D45+D46+D47+D48+D49+D50+D51+D52+D53+D56</f>
        <v>19967.53</v>
      </c>
      <c r="E42" s="19"/>
      <c r="F42" s="59"/>
      <c r="G42" s="19">
        <f>D42/I42</f>
        <v>8.61</v>
      </c>
      <c r="H42" s="19">
        <f>G42/12</f>
        <v>0.72</v>
      </c>
      <c r="I42" s="9">
        <v>2320</v>
      </c>
      <c r="J42" s="9">
        <v>1.07</v>
      </c>
      <c r="K42" s="72">
        <v>0.73</v>
      </c>
    </row>
    <row r="43" spans="1:11" s="13" customFormat="1" ht="15" hidden="1">
      <c r="A43" s="20"/>
      <c r="B43" s="15"/>
      <c r="C43" s="21"/>
      <c r="D43" s="21"/>
      <c r="E43" s="21"/>
      <c r="F43" s="21"/>
      <c r="G43" s="21"/>
      <c r="H43" s="21"/>
      <c r="I43" s="9"/>
      <c r="J43" s="9"/>
      <c r="K43" s="72"/>
    </row>
    <row r="44" spans="1:11" s="13" customFormat="1" ht="15">
      <c r="A44" s="20" t="s">
        <v>52</v>
      </c>
      <c r="B44" s="15" t="s">
        <v>19</v>
      </c>
      <c r="C44" s="21"/>
      <c r="D44" s="88">
        <v>184.33</v>
      </c>
      <c r="E44" s="88"/>
      <c r="F44" s="88"/>
      <c r="G44" s="88"/>
      <c r="H44" s="88"/>
      <c r="I44" s="9">
        <v>2320</v>
      </c>
      <c r="J44" s="9">
        <v>1.07</v>
      </c>
      <c r="K44" s="72">
        <v>0.01</v>
      </c>
    </row>
    <row r="45" spans="1:11" s="13" customFormat="1" ht="15">
      <c r="A45" s="20" t="s">
        <v>20</v>
      </c>
      <c r="B45" s="15" t="s">
        <v>24</v>
      </c>
      <c r="C45" s="21">
        <f>F45*12</f>
        <v>0</v>
      </c>
      <c r="D45" s="88">
        <v>390.07</v>
      </c>
      <c r="E45" s="88">
        <f>H45*12</f>
        <v>0</v>
      </c>
      <c r="F45" s="88"/>
      <c r="G45" s="88"/>
      <c r="H45" s="88"/>
      <c r="I45" s="9">
        <v>2320</v>
      </c>
      <c r="J45" s="9">
        <v>1.07</v>
      </c>
      <c r="K45" s="72">
        <v>0.01</v>
      </c>
    </row>
    <row r="46" spans="1:11" s="13" customFormat="1" ht="15">
      <c r="A46" s="20" t="s">
        <v>136</v>
      </c>
      <c r="B46" s="15" t="s">
        <v>19</v>
      </c>
      <c r="C46" s="21">
        <f>F46*12</f>
        <v>0</v>
      </c>
      <c r="D46" s="88">
        <v>5501.43</v>
      </c>
      <c r="E46" s="88">
        <f>H46*12</f>
        <v>0</v>
      </c>
      <c r="F46" s="88"/>
      <c r="G46" s="88"/>
      <c r="H46" s="88"/>
      <c r="I46" s="9">
        <v>2320</v>
      </c>
      <c r="J46" s="9">
        <v>1.07</v>
      </c>
      <c r="K46" s="72">
        <v>0.22</v>
      </c>
    </row>
    <row r="47" spans="1:11" s="13" customFormat="1" ht="15">
      <c r="A47" s="20" t="s">
        <v>68</v>
      </c>
      <c r="B47" s="15" t="s">
        <v>19</v>
      </c>
      <c r="C47" s="21">
        <f>F47*12</f>
        <v>0</v>
      </c>
      <c r="D47" s="88">
        <v>743.35</v>
      </c>
      <c r="E47" s="88">
        <f>H47*12</f>
        <v>0</v>
      </c>
      <c r="F47" s="88"/>
      <c r="G47" s="88"/>
      <c r="H47" s="88"/>
      <c r="I47" s="9">
        <v>2320</v>
      </c>
      <c r="J47" s="9">
        <v>1.07</v>
      </c>
      <c r="K47" s="72">
        <v>0.02</v>
      </c>
    </row>
    <row r="48" spans="1:11" s="13" customFormat="1" ht="15">
      <c r="A48" s="20" t="s">
        <v>21</v>
      </c>
      <c r="B48" s="15" t="s">
        <v>19</v>
      </c>
      <c r="C48" s="21">
        <f>F48*12</f>
        <v>0</v>
      </c>
      <c r="D48" s="88">
        <v>3314.05</v>
      </c>
      <c r="E48" s="88">
        <f>H48*12</f>
        <v>0</v>
      </c>
      <c r="F48" s="88"/>
      <c r="G48" s="88"/>
      <c r="H48" s="88"/>
      <c r="I48" s="9">
        <v>2320</v>
      </c>
      <c r="J48" s="9">
        <v>1.07</v>
      </c>
      <c r="K48" s="72">
        <v>0.11</v>
      </c>
    </row>
    <row r="49" spans="1:11" s="13" customFormat="1" ht="15">
      <c r="A49" s="20" t="s">
        <v>22</v>
      </c>
      <c r="B49" s="15" t="s">
        <v>19</v>
      </c>
      <c r="C49" s="21">
        <f>F49*12</f>
        <v>0</v>
      </c>
      <c r="D49" s="88">
        <v>780.14</v>
      </c>
      <c r="E49" s="88">
        <f>H49*12</f>
        <v>0</v>
      </c>
      <c r="F49" s="88"/>
      <c r="G49" s="88"/>
      <c r="H49" s="88"/>
      <c r="I49" s="9">
        <v>2320</v>
      </c>
      <c r="J49" s="9">
        <v>1.07</v>
      </c>
      <c r="K49" s="72">
        <v>0.02</v>
      </c>
    </row>
    <row r="50" spans="1:11" s="13" customFormat="1" ht="15">
      <c r="A50" s="20" t="s">
        <v>64</v>
      </c>
      <c r="B50" s="15" t="s">
        <v>19</v>
      </c>
      <c r="C50" s="21"/>
      <c r="D50" s="88">
        <v>371.66</v>
      </c>
      <c r="E50" s="88"/>
      <c r="F50" s="88"/>
      <c r="G50" s="88"/>
      <c r="H50" s="88"/>
      <c r="I50" s="9">
        <v>2320</v>
      </c>
      <c r="J50" s="9">
        <v>1.07</v>
      </c>
      <c r="K50" s="72">
        <v>0.01</v>
      </c>
    </row>
    <row r="51" spans="1:11" s="13" customFormat="1" ht="15">
      <c r="A51" s="20" t="s">
        <v>65</v>
      </c>
      <c r="B51" s="15" t="s">
        <v>24</v>
      </c>
      <c r="C51" s="21"/>
      <c r="D51" s="88">
        <v>1486.7</v>
      </c>
      <c r="E51" s="88"/>
      <c r="F51" s="88"/>
      <c r="G51" s="88"/>
      <c r="H51" s="88"/>
      <c r="I51" s="9">
        <v>2320</v>
      </c>
      <c r="J51" s="9">
        <v>1.07</v>
      </c>
      <c r="K51" s="72">
        <v>0.05</v>
      </c>
    </row>
    <row r="52" spans="1:11" s="13" customFormat="1" ht="25.5">
      <c r="A52" s="20" t="s">
        <v>23</v>
      </c>
      <c r="B52" s="15" t="s">
        <v>19</v>
      </c>
      <c r="C52" s="21">
        <f>F52*12</f>
        <v>0</v>
      </c>
      <c r="D52" s="88">
        <v>1620.89</v>
      </c>
      <c r="E52" s="88">
        <f>H52*12</f>
        <v>0</v>
      </c>
      <c r="F52" s="88"/>
      <c r="G52" s="88"/>
      <c r="H52" s="88"/>
      <c r="I52" s="9">
        <v>2320</v>
      </c>
      <c r="J52" s="9">
        <v>1.07</v>
      </c>
      <c r="K52" s="72">
        <v>0.05</v>
      </c>
    </row>
    <row r="53" spans="1:11" s="13" customFormat="1" ht="18.75" customHeight="1">
      <c r="A53" s="20" t="s">
        <v>137</v>
      </c>
      <c r="B53" s="15" t="s">
        <v>19</v>
      </c>
      <c r="C53" s="21"/>
      <c r="D53" s="88">
        <v>2617.3</v>
      </c>
      <c r="E53" s="88"/>
      <c r="F53" s="88"/>
      <c r="G53" s="88"/>
      <c r="H53" s="88"/>
      <c r="I53" s="9">
        <v>2320</v>
      </c>
      <c r="J53" s="9">
        <v>1.07</v>
      </c>
      <c r="K53" s="72">
        <v>0.01</v>
      </c>
    </row>
    <row r="54" spans="1:11" s="13" customFormat="1" ht="15" hidden="1">
      <c r="A54" s="20"/>
      <c r="B54" s="15"/>
      <c r="C54" s="21"/>
      <c r="D54" s="88"/>
      <c r="E54" s="88"/>
      <c r="F54" s="88"/>
      <c r="G54" s="88"/>
      <c r="H54" s="88"/>
      <c r="I54" s="9"/>
      <c r="J54" s="9"/>
      <c r="K54" s="72"/>
    </row>
    <row r="55" spans="1:11" s="13" customFormat="1" ht="15" hidden="1">
      <c r="A55" s="40"/>
      <c r="B55" s="15"/>
      <c r="C55" s="21"/>
      <c r="D55" s="88"/>
      <c r="E55" s="88"/>
      <c r="F55" s="88"/>
      <c r="G55" s="88"/>
      <c r="H55" s="88"/>
      <c r="I55" s="9"/>
      <c r="J55" s="9"/>
      <c r="K55" s="72"/>
    </row>
    <row r="56" spans="1:11" s="13" customFormat="1" ht="29.25" customHeight="1">
      <c r="A56" s="40" t="s">
        <v>117</v>
      </c>
      <c r="B56" s="91" t="s">
        <v>14</v>
      </c>
      <c r="C56" s="21"/>
      <c r="D56" s="88">
        <v>2957.61</v>
      </c>
      <c r="E56" s="88"/>
      <c r="F56" s="88"/>
      <c r="G56" s="88"/>
      <c r="H56" s="88"/>
      <c r="I56" s="9">
        <v>2320</v>
      </c>
      <c r="J56" s="9">
        <v>1.07</v>
      </c>
      <c r="K56" s="72">
        <v>0.04</v>
      </c>
    </row>
    <row r="57" spans="1:11" s="18" customFormat="1" ht="30">
      <c r="A57" s="16" t="s">
        <v>48</v>
      </c>
      <c r="B57" s="17"/>
      <c r="C57" s="19"/>
      <c r="D57" s="19">
        <f>D58+D59+D61+D62+D67+D68+D69+D70</f>
        <v>18963.79</v>
      </c>
      <c r="E57" s="19"/>
      <c r="F57" s="59"/>
      <c r="G57" s="19">
        <f>D57/I57</f>
        <v>8.17</v>
      </c>
      <c r="H57" s="19">
        <f>G57/12</f>
        <v>0.68</v>
      </c>
      <c r="I57" s="9">
        <v>2320</v>
      </c>
      <c r="J57" s="9">
        <v>1.07</v>
      </c>
      <c r="K57" s="72">
        <v>0.63</v>
      </c>
    </row>
    <row r="58" spans="1:11" s="13" customFormat="1" ht="15">
      <c r="A58" s="20" t="s">
        <v>41</v>
      </c>
      <c r="B58" s="15" t="s">
        <v>69</v>
      </c>
      <c r="C58" s="21"/>
      <c r="D58" s="88">
        <v>2230.05</v>
      </c>
      <c r="E58" s="88"/>
      <c r="F58" s="88"/>
      <c r="G58" s="88"/>
      <c r="H58" s="88"/>
      <c r="I58" s="9">
        <v>2320</v>
      </c>
      <c r="J58" s="9">
        <v>1.07</v>
      </c>
      <c r="K58" s="72">
        <v>0.07</v>
      </c>
    </row>
    <row r="59" spans="1:11" s="13" customFormat="1" ht="25.5">
      <c r="A59" s="20" t="s">
        <v>42</v>
      </c>
      <c r="B59" s="15" t="s">
        <v>53</v>
      </c>
      <c r="C59" s="21"/>
      <c r="D59" s="88">
        <v>1486.7</v>
      </c>
      <c r="E59" s="88"/>
      <c r="F59" s="88"/>
      <c r="G59" s="88"/>
      <c r="H59" s="88"/>
      <c r="I59" s="9">
        <v>2320</v>
      </c>
      <c r="J59" s="9">
        <v>1.07</v>
      </c>
      <c r="K59" s="72">
        <v>0.05</v>
      </c>
    </row>
    <row r="60" spans="1:11" s="13" customFormat="1" ht="15" hidden="1">
      <c r="A60" s="20" t="s">
        <v>96</v>
      </c>
      <c r="B60" s="15" t="s">
        <v>73</v>
      </c>
      <c r="C60" s="21"/>
      <c r="D60" s="88"/>
      <c r="E60" s="88"/>
      <c r="F60" s="88"/>
      <c r="G60" s="88"/>
      <c r="H60" s="88"/>
      <c r="I60" s="9">
        <v>2320</v>
      </c>
      <c r="J60" s="9">
        <v>1.07</v>
      </c>
      <c r="K60" s="72">
        <v>0</v>
      </c>
    </row>
    <row r="61" spans="1:11" s="13" customFormat="1" ht="15">
      <c r="A61" s="20" t="s">
        <v>74</v>
      </c>
      <c r="B61" s="15" t="s">
        <v>73</v>
      </c>
      <c r="C61" s="21"/>
      <c r="D61" s="88">
        <v>1560.23</v>
      </c>
      <c r="E61" s="88"/>
      <c r="F61" s="88"/>
      <c r="G61" s="88"/>
      <c r="H61" s="88"/>
      <c r="I61" s="9">
        <v>2320</v>
      </c>
      <c r="J61" s="9">
        <v>1.07</v>
      </c>
      <c r="K61" s="72">
        <v>0.05</v>
      </c>
    </row>
    <row r="62" spans="1:11" s="13" customFormat="1" ht="25.5">
      <c r="A62" s="20" t="s">
        <v>70</v>
      </c>
      <c r="B62" s="15" t="s">
        <v>71</v>
      </c>
      <c r="C62" s="21"/>
      <c r="D62" s="88">
        <v>1486.68</v>
      </c>
      <c r="E62" s="88"/>
      <c r="F62" s="88"/>
      <c r="G62" s="88"/>
      <c r="H62" s="88"/>
      <c r="I62" s="9">
        <v>2320</v>
      </c>
      <c r="J62" s="9">
        <v>1.07</v>
      </c>
      <c r="K62" s="72">
        <v>0.05</v>
      </c>
    </row>
    <row r="63" spans="1:11" s="13" customFormat="1" ht="15" hidden="1">
      <c r="A63" s="20" t="s">
        <v>43</v>
      </c>
      <c r="B63" s="15" t="s">
        <v>72</v>
      </c>
      <c r="C63" s="21"/>
      <c r="D63" s="88">
        <f>G63*I63</f>
        <v>0</v>
      </c>
      <c r="E63" s="88"/>
      <c r="F63" s="88"/>
      <c r="G63" s="88"/>
      <c r="H63" s="88"/>
      <c r="I63" s="9">
        <v>2320</v>
      </c>
      <c r="J63" s="9">
        <v>1.07</v>
      </c>
      <c r="K63" s="72">
        <v>0</v>
      </c>
    </row>
    <row r="64" spans="1:11" s="13" customFormat="1" ht="20.25" customHeight="1" hidden="1">
      <c r="A64" s="20" t="s">
        <v>56</v>
      </c>
      <c r="B64" s="15" t="s">
        <v>73</v>
      </c>
      <c r="C64" s="21"/>
      <c r="D64" s="88">
        <f>G64*I64</f>
        <v>0</v>
      </c>
      <c r="E64" s="88"/>
      <c r="F64" s="88"/>
      <c r="G64" s="88"/>
      <c r="H64" s="88"/>
      <c r="I64" s="9">
        <v>2320</v>
      </c>
      <c r="J64" s="9">
        <v>1.07</v>
      </c>
      <c r="K64" s="72">
        <v>0</v>
      </c>
    </row>
    <row r="65" spans="1:11" s="13" customFormat="1" ht="15" hidden="1">
      <c r="A65" s="20" t="s">
        <v>57</v>
      </c>
      <c r="B65" s="15" t="s">
        <v>19</v>
      </c>
      <c r="C65" s="21"/>
      <c r="D65" s="88"/>
      <c r="E65" s="88"/>
      <c r="F65" s="88"/>
      <c r="G65" s="88"/>
      <c r="H65" s="88"/>
      <c r="I65" s="9">
        <v>2320</v>
      </c>
      <c r="J65" s="9">
        <v>1.07</v>
      </c>
      <c r="K65" s="72">
        <v>0</v>
      </c>
    </row>
    <row r="66" spans="1:11" s="13" customFormat="1" ht="25.5" hidden="1">
      <c r="A66" s="20" t="s">
        <v>54</v>
      </c>
      <c r="B66" s="15" t="s">
        <v>19</v>
      </c>
      <c r="C66" s="21"/>
      <c r="D66" s="88">
        <f>G66*I66</f>
        <v>0</v>
      </c>
      <c r="E66" s="88"/>
      <c r="F66" s="88"/>
      <c r="G66" s="88"/>
      <c r="H66" s="88"/>
      <c r="I66" s="9">
        <v>2320</v>
      </c>
      <c r="J66" s="9">
        <v>1.07</v>
      </c>
      <c r="K66" s="72">
        <v>0</v>
      </c>
    </row>
    <row r="67" spans="1:11" s="13" customFormat="1" ht="15">
      <c r="A67" s="20" t="s">
        <v>118</v>
      </c>
      <c r="B67" s="91" t="s">
        <v>19</v>
      </c>
      <c r="C67" s="21"/>
      <c r="D67" s="88">
        <v>1586.25</v>
      </c>
      <c r="E67" s="88"/>
      <c r="F67" s="88"/>
      <c r="G67" s="88"/>
      <c r="H67" s="88"/>
      <c r="I67" s="9">
        <v>2320</v>
      </c>
      <c r="J67" s="9">
        <v>1.07</v>
      </c>
      <c r="K67" s="72">
        <v>0.03</v>
      </c>
    </row>
    <row r="68" spans="1:11" s="13" customFormat="1" ht="25.5">
      <c r="A68" s="20" t="s">
        <v>111</v>
      </c>
      <c r="B68" s="91" t="s">
        <v>14</v>
      </c>
      <c r="C68" s="21"/>
      <c r="D68" s="88">
        <v>3108.12</v>
      </c>
      <c r="E68" s="88"/>
      <c r="F68" s="88"/>
      <c r="G68" s="88"/>
      <c r="H68" s="88"/>
      <c r="I68" s="9">
        <v>2320</v>
      </c>
      <c r="J68" s="9">
        <v>1.07</v>
      </c>
      <c r="K68" s="72">
        <v>0.11</v>
      </c>
    </row>
    <row r="69" spans="1:11" s="13" customFormat="1" ht="15">
      <c r="A69" s="40" t="s">
        <v>66</v>
      </c>
      <c r="B69" s="15" t="s">
        <v>11</v>
      </c>
      <c r="C69" s="21"/>
      <c r="D69" s="88">
        <v>5287.68</v>
      </c>
      <c r="E69" s="88"/>
      <c r="F69" s="88"/>
      <c r="G69" s="88"/>
      <c r="H69" s="88"/>
      <c r="I69" s="9">
        <v>2320</v>
      </c>
      <c r="J69" s="9">
        <v>1.07</v>
      </c>
      <c r="K69" s="72">
        <v>0.18</v>
      </c>
    </row>
    <row r="70" spans="1:11" s="13" customFormat="1" ht="27" customHeight="1">
      <c r="A70" s="40" t="s">
        <v>119</v>
      </c>
      <c r="B70" s="91" t="s">
        <v>14</v>
      </c>
      <c r="C70" s="21"/>
      <c r="D70" s="88">
        <v>2218.08</v>
      </c>
      <c r="E70" s="88"/>
      <c r="F70" s="88"/>
      <c r="G70" s="88"/>
      <c r="H70" s="88"/>
      <c r="I70" s="9">
        <v>2320</v>
      </c>
      <c r="J70" s="9">
        <v>1.07</v>
      </c>
      <c r="K70" s="72">
        <v>0.07</v>
      </c>
    </row>
    <row r="71" spans="1:11" s="13" customFormat="1" ht="30">
      <c r="A71" s="16" t="s">
        <v>49</v>
      </c>
      <c r="B71" s="15"/>
      <c r="C71" s="21"/>
      <c r="D71" s="19">
        <f>D72+D73</f>
        <v>2621.74</v>
      </c>
      <c r="E71" s="21"/>
      <c r="F71" s="21"/>
      <c r="G71" s="19">
        <f>D71/I71</f>
        <v>1.13</v>
      </c>
      <c r="H71" s="19">
        <f>G71/12</f>
        <v>0.09</v>
      </c>
      <c r="I71" s="9">
        <v>2320</v>
      </c>
      <c r="J71" s="9">
        <v>1.07</v>
      </c>
      <c r="K71" s="72">
        <v>0.06</v>
      </c>
    </row>
    <row r="72" spans="1:11" s="13" customFormat="1" ht="25.5">
      <c r="A72" s="40" t="s">
        <v>120</v>
      </c>
      <c r="B72" s="91" t="s">
        <v>14</v>
      </c>
      <c r="C72" s="21"/>
      <c r="D72" s="88">
        <v>321.07</v>
      </c>
      <c r="E72" s="88"/>
      <c r="F72" s="88"/>
      <c r="G72" s="88"/>
      <c r="H72" s="88"/>
      <c r="I72" s="9">
        <v>2320</v>
      </c>
      <c r="J72" s="9">
        <v>1.07</v>
      </c>
      <c r="K72" s="72">
        <v>0.03</v>
      </c>
    </row>
    <row r="73" spans="1:11" s="13" customFormat="1" ht="15">
      <c r="A73" s="20" t="s">
        <v>135</v>
      </c>
      <c r="B73" s="91" t="s">
        <v>19</v>
      </c>
      <c r="C73" s="21"/>
      <c r="D73" s="88">
        <v>2300.67</v>
      </c>
      <c r="E73" s="88"/>
      <c r="F73" s="88"/>
      <c r="G73" s="88"/>
      <c r="H73" s="88"/>
      <c r="I73" s="9">
        <v>2320</v>
      </c>
      <c r="J73" s="9">
        <v>1.07</v>
      </c>
      <c r="K73" s="72">
        <v>0.03</v>
      </c>
    </row>
    <row r="74" spans="1:11" s="13" customFormat="1" ht="15" hidden="1">
      <c r="A74" s="20" t="s">
        <v>67</v>
      </c>
      <c r="B74" s="15" t="s">
        <v>11</v>
      </c>
      <c r="C74" s="21"/>
      <c r="D74" s="21">
        <f>G74*I74</f>
        <v>0</v>
      </c>
      <c r="E74" s="21"/>
      <c r="F74" s="21"/>
      <c r="G74" s="21">
        <f>H74*12</f>
        <v>0</v>
      </c>
      <c r="H74" s="21">
        <v>0</v>
      </c>
      <c r="I74" s="9">
        <v>2320</v>
      </c>
      <c r="J74" s="9">
        <v>1.07</v>
      </c>
      <c r="K74" s="72">
        <v>0</v>
      </c>
    </row>
    <row r="75" spans="1:11" s="13" customFormat="1" ht="15">
      <c r="A75" s="16" t="s">
        <v>50</v>
      </c>
      <c r="B75" s="15"/>
      <c r="C75" s="21"/>
      <c r="D75" s="19">
        <f>D77+D78+D84</f>
        <v>20600.31</v>
      </c>
      <c r="E75" s="21"/>
      <c r="F75" s="21"/>
      <c r="G75" s="19">
        <f>D75/I75</f>
        <v>8.88</v>
      </c>
      <c r="H75" s="19">
        <f>G75/12</f>
        <v>0.74</v>
      </c>
      <c r="I75" s="9">
        <v>2320</v>
      </c>
      <c r="J75" s="9">
        <v>1.07</v>
      </c>
      <c r="K75" s="72">
        <v>0.11</v>
      </c>
    </row>
    <row r="76" spans="1:11" s="13" customFormat="1" ht="15" hidden="1">
      <c r="A76" s="20" t="s">
        <v>44</v>
      </c>
      <c r="B76" s="15" t="s">
        <v>11</v>
      </c>
      <c r="C76" s="21"/>
      <c r="D76" s="21">
        <f aca="true" t="shared" si="3" ref="D76:D83">G76*I76</f>
        <v>0</v>
      </c>
      <c r="E76" s="21"/>
      <c r="F76" s="21"/>
      <c r="G76" s="21">
        <f aca="true" t="shared" si="4" ref="G76:G83">H76*12</f>
        <v>0</v>
      </c>
      <c r="H76" s="21">
        <v>0</v>
      </c>
      <c r="I76" s="9">
        <v>2320</v>
      </c>
      <c r="J76" s="9">
        <v>1.07</v>
      </c>
      <c r="K76" s="72">
        <v>0</v>
      </c>
    </row>
    <row r="77" spans="1:11" s="13" customFormat="1" ht="15">
      <c r="A77" s="20" t="s">
        <v>86</v>
      </c>
      <c r="B77" s="15" t="s">
        <v>19</v>
      </c>
      <c r="C77" s="21"/>
      <c r="D77" s="88">
        <v>2676.53</v>
      </c>
      <c r="E77" s="88"/>
      <c r="F77" s="88"/>
      <c r="G77" s="88"/>
      <c r="H77" s="88"/>
      <c r="I77" s="9">
        <v>2320</v>
      </c>
      <c r="J77" s="9">
        <v>1.07</v>
      </c>
      <c r="K77" s="72">
        <v>0.09</v>
      </c>
    </row>
    <row r="78" spans="1:11" s="13" customFormat="1" ht="15">
      <c r="A78" s="20" t="s">
        <v>45</v>
      </c>
      <c r="B78" s="15" t="s">
        <v>19</v>
      </c>
      <c r="C78" s="21"/>
      <c r="D78" s="88">
        <v>777.03</v>
      </c>
      <c r="E78" s="88"/>
      <c r="F78" s="88"/>
      <c r="G78" s="88"/>
      <c r="H78" s="88"/>
      <c r="I78" s="9">
        <v>2320</v>
      </c>
      <c r="J78" s="9">
        <v>1.07</v>
      </c>
      <c r="K78" s="72">
        <v>0.02</v>
      </c>
    </row>
    <row r="79" spans="1:11" s="13" customFormat="1" ht="27.75" customHeight="1" hidden="1">
      <c r="A79" s="40" t="s">
        <v>55</v>
      </c>
      <c r="B79" s="15" t="s">
        <v>14</v>
      </c>
      <c r="C79" s="21"/>
      <c r="D79" s="21">
        <f t="shared" si="3"/>
        <v>0</v>
      </c>
      <c r="E79" s="21"/>
      <c r="F79" s="21"/>
      <c r="G79" s="21">
        <f t="shared" si="4"/>
        <v>0</v>
      </c>
      <c r="H79" s="21">
        <v>0</v>
      </c>
      <c r="I79" s="9">
        <v>2320</v>
      </c>
      <c r="J79" s="9">
        <v>1.07</v>
      </c>
      <c r="K79" s="72">
        <v>0</v>
      </c>
    </row>
    <row r="80" spans="1:11" s="13" customFormat="1" ht="25.5" hidden="1">
      <c r="A80" s="40" t="s">
        <v>82</v>
      </c>
      <c r="B80" s="15" t="s">
        <v>14</v>
      </c>
      <c r="C80" s="21"/>
      <c r="D80" s="21">
        <f t="shared" si="3"/>
        <v>0</v>
      </c>
      <c r="E80" s="21"/>
      <c r="F80" s="21"/>
      <c r="G80" s="21">
        <f t="shared" si="4"/>
        <v>0</v>
      </c>
      <c r="H80" s="21">
        <v>0</v>
      </c>
      <c r="I80" s="9">
        <v>2320</v>
      </c>
      <c r="J80" s="9">
        <v>1.07</v>
      </c>
      <c r="K80" s="72">
        <v>0</v>
      </c>
    </row>
    <row r="81" spans="1:11" s="13" customFormat="1" ht="25.5" hidden="1">
      <c r="A81" s="40" t="s">
        <v>75</v>
      </c>
      <c r="B81" s="15" t="s">
        <v>14</v>
      </c>
      <c r="C81" s="21"/>
      <c r="D81" s="21">
        <f t="shared" si="3"/>
        <v>0</v>
      </c>
      <c r="E81" s="21"/>
      <c r="F81" s="21"/>
      <c r="G81" s="21">
        <f t="shared" si="4"/>
        <v>0</v>
      </c>
      <c r="H81" s="21">
        <v>0</v>
      </c>
      <c r="I81" s="9">
        <v>2320</v>
      </c>
      <c r="J81" s="9">
        <v>1.07</v>
      </c>
      <c r="K81" s="72">
        <v>0</v>
      </c>
    </row>
    <row r="82" spans="1:11" s="13" customFormat="1" ht="25.5" hidden="1">
      <c r="A82" s="40" t="s">
        <v>83</v>
      </c>
      <c r="B82" s="15" t="s">
        <v>14</v>
      </c>
      <c r="C82" s="21"/>
      <c r="D82" s="21">
        <f t="shared" si="3"/>
        <v>0</v>
      </c>
      <c r="E82" s="21"/>
      <c r="F82" s="21"/>
      <c r="G82" s="21">
        <f t="shared" si="4"/>
        <v>0</v>
      </c>
      <c r="H82" s="21">
        <v>0</v>
      </c>
      <c r="I82" s="9">
        <v>2320</v>
      </c>
      <c r="J82" s="9">
        <v>1.07</v>
      </c>
      <c r="K82" s="72">
        <v>0</v>
      </c>
    </row>
    <row r="83" spans="1:11" s="13" customFormat="1" ht="25.5" hidden="1">
      <c r="A83" s="40" t="s">
        <v>81</v>
      </c>
      <c r="B83" s="15" t="s">
        <v>14</v>
      </c>
      <c r="C83" s="21"/>
      <c r="D83" s="21">
        <f t="shared" si="3"/>
        <v>0</v>
      </c>
      <c r="E83" s="21"/>
      <c r="F83" s="21"/>
      <c r="G83" s="21">
        <f t="shared" si="4"/>
        <v>0</v>
      </c>
      <c r="H83" s="21">
        <v>0</v>
      </c>
      <c r="I83" s="9">
        <v>2320</v>
      </c>
      <c r="J83" s="9">
        <v>1.07</v>
      </c>
      <c r="K83" s="72">
        <v>0</v>
      </c>
    </row>
    <row r="84" spans="1:11" s="13" customFormat="1" ht="15">
      <c r="A84" s="98" t="s">
        <v>139</v>
      </c>
      <c r="B84" s="91" t="s">
        <v>142</v>
      </c>
      <c r="C84" s="21"/>
      <c r="D84" s="88">
        <v>17146.75</v>
      </c>
      <c r="E84" s="21"/>
      <c r="F84" s="21"/>
      <c r="G84" s="21"/>
      <c r="H84" s="21"/>
      <c r="I84" s="9"/>
      <c r="J84" s="9"/>
      <c r="K84" s="72"/>
    </row>
    <row r="85" spans="1:11" s="13" customFormat="1" ht="15">
      <c r="A85" s="16" t="s">
        <v>51</v>
      </c>
      <c r="B85" s="15"/>
      <c r="C85" s="21"/>
      <c r="D85" s="19">
        <f>D86+D87</f>
        <v>1681.99</v>
      </c>
      <c r="E85" s="21"/>
      <c r="F85" s="21"/>
      <c r="G85" s="19">
        <f>D85/I85</f>
        <v>0.72</v>
      </c>
      <c r="H85" s="19">
        <f>G85/12</f>
        <v>0.06</v>
      </c>
      <c r="I85" s="9">
        <v>2320</v>
      </c>
      <c r="J85" s="9">
        <v>1.07</v>
      </c>
      <c r="K85" s="72">
        <v>0.14</v>
      </c>
    </row>
    <row r="86" spans="1:11" s="13" customFormat="1" ht="15">
      <c r="A86" s="20" t="s">
        <v>46</v>
      </c>
      <c r="B86" s="15" t="s">
        <v>19</v>
      </c>
      <c r="C86" s="21"/>
      <c r="D86" s="88">
        <v>932.26</v>
      </c>
      <c r="E86" s="88"/>
      <c r="F86" s="88"/>
      <c r="G86" s="88"/>
      <c r="H86" s="88"/>
      <c r="I86" s="9">
        <v>2320</v>
      </c>
      <c r="J86" s="9">
        <v>1.07</v>
      </c>
      <c r="K86" s="72">
        <v>0.03</v>
      </c>
    </row>
    <row r="87" spans="1:11" s="13" customFormat="1" ht="15">
      <c r="A87" s="20" t="s">
        <v>47</v>
      </c>
      <c r="B87" s="15" t="s">
        <v>19</v>
      </c>
      <c r="C87" s="21"/>
      <c r="D87" s="88">
        <v>749.73</v>
      </c>
      <c r="E87" s="88"/>
      <c r="F87" s="88"/>
      <c r="G87" s="88"/>
      <c r="H87" s="88"/>
      <c r="I87" s="9">
        <v>2320</v>
      </c>
      <c r="J87" s="9">
        <v>1.07</v>
      </c>
      <c r="K87" s="72">
        <v>0.02</v>
      </c>
    </row>
    <row r="88" spans="1:11" s="9" customFormat="1" ht="15">
      <c r="A88" s="16" t="s">
        <v>63</v>
      </c>
      <c r="B88" s="17"/>
      <c r="C88" s="19"/>
      <c r="D88" s="19">
        <f>D89+D90</f>
        <v>10517.23</v>
      </c>
      <c r="E88" s="19"/>
      <c r="F88" s="59"/>
      <c r="G88" s="19">
        <f>D88/I88</f>
        <v>4.53</v>
      </c>
      <c r="H88" s="19">
        <f>G88/12</f>
        <v>0.38</v>
      </c>
      <c r="I88" s="9">
        <v>2320</v>
      </c>
      <c r="J88" s="9">
        <v>1.07</v>
      </c>
      <c r="K88" s="72">
        <v>0.04</v>
      </c>
    </row>
    <row r="89" spans="1:11" s="13" customFormat="1" ht="25.5">
      <c r="A89" s="20" t="s">
        <v>77</v>
      </c>
      <c r="B89" s="91" t="s">
        <v>14</v>
      </c>
      <c r="C89" s="21"/>
      <c r="D89" s="88">
        <v>1381.39</v>
      </c>
      <c r="E89" s="88"/>
      <c r="F89" s="88"/>
      <c r="G89" s="88"/>
      <c r="H89" s="88"/>
      <c r="I89" s="9">
        <v>2320</v>
      </c>
      <c r="J89" s="9">
        <v>1.07</v>
      </c>
      <c r="K89" s="72">
        <v>0.04</v>
      </c>
    </row>
    <row r="90" spans="1:11" s="13" customFormat="1" ht="25.5">
      <c r="A90" s="20" t="s">
        <v>76</v>
      </c>
      <c r="B90" s="15" t="s">
        <v>14</v>
      </c>
      <c r="C90" s="21">
        <f>F90*12</f>
        <v>0</v>
      </c>
      <c r="D90" s="88">
        <v>9135.84</v>
      </c>
      <c r="E90" s="88">
        <f>H90*12</f>
        <v>0</v>
      </c>
      <c r="F90" s="88"/>
      <c r="G90" s="88"/>
      <c r="H90" s="88"/>
      <c r="I90" s="9">
        <v>2320</v>
      </c>
      <c r="J90" s="9">
        <v>1.07</v>
      </c>
      <c r="K90" s="72">
        <v>0</v>
      </c>
    </row>
    <row r="91" spans="1:11" s="9" customFormat="1" ht="15">
      <c r="A91" s="16" t="s">
        <v>62</v>
      </c>
      <c r="B91" s="17"/>
      <c r="C91" s="19"/>
      <c r="D91" s="19">
        <f>D92+D95</f>
        <v>17838.99</v>
      </c>
      <c r="E91" s="19"/>
      <c r="F91" s="59"/>
      <c r="G91" s="19">
        <f>D91/I91</f>
        <v>7.69</v>
      </c>
      <c r="H91" s="19">
        <f>G91/12</f>
        <v>0.64</v>
      </c>
      <c r="I91" s="9">
        <v>2320</v>
      </c>
      <c r="J91" s="9">
        <v>1.07</v>
      </c>
      <c r="K91" s="72">
        <v>0.49</v>
      </c>
    </row>
    <row r="92" spans="1:11" s="13" customFormat="1" ht="15">
      <c r="A92" s="20" t="s">
        <v>78</v>
      </c>
      <c r="B92" s="15" t="s">
        <v>69</v>
      </c>
      <c r="C92" s="21"/>
      <c r="D92" s="88">
        <v>14730.75</v>
      </c>
      <c r="E92" s="88"/>
      <c r="F92" s="88"/>
      <c r="G92" s="88"/>
      <c r="H92" s="88"/>
      <c r="I92" s="9">
        <v>2320</v>
      </c>
      <c r="J92" s="9">
        <v>1.07</v>
      </c>
      <c r="K92" s="72">
        <v>0.49</v>
      </c>
    </row>
    <row r="93" spans="1:11" s="13" customFormat="1" ht="15" hidden="1">
      <c r="A93" s="20" t="s">
        <v>79</v>
      </c>
      <c r="B93" s="15" t="s">
        <v>69</v>
      </c>
      <c r="C93" s="21"/>
      <c r="D93" s="88">
        <f>G93*I93</f>
        <v>0</v>
      </c>
      <c r="E93" s="88"/>
      <c r="F93" s="88"/>
      <c r="G93" s="88"/>
      <c r="H93" s="88"/>
      <c r="I93" s="9">
        <v>2320</v>
      </c>
      <c r="J93" s="9">
        <v>1.07</v>
      </c>
      <c r="K93" s="72">
        <v>0</v>
      </c>
    </row>
    <row r="94" spans="1:11" s="13" customFormat="1" ht="25.5" customHeight="1" hidden="1">
      <c r="A94" s="20" t="s">
        <v>80</v>
      </c>
      <c r="B94" s="15" t="s">
        <v>19</v>
      </c>
      <c r="C94" s="21"/>
      <c r="D94" s="88">
        <f>G94*I94</f>
        <v>0</v>
      </c>
      <c r="E94" s="88"/>
      <c r="F94" s="88"/>
      <c r="G94" s="88"/>
      <c r="H94" s="88"/>
      <c r="I94" s="9">
        <v>2320</v>
      </c>
      <c r="J94" s="9">
        <v>1.07</v>
      </c>
      <c r="K94" s="72">
        <v>0</v>
      </c>
    </row>
    <row r="95" spans="1:11" s="13" customFormat="1" ht="18.75" customHeight="1">
      <c r="A95" s="20" t="s">
        <v>90</v>
      </c>
      <c r="B95" s="15" t="s">
        <v>69</v>
      </c>
      <c r="C95" s="21"/>
      <c r="D95" s="88">
        <v>3108.24</v>
      </c>
      <c r="E95" s="88"/>
      <c r="F95" s="88"/>
      <c r="G95" s="88"/>
      <c r="H95" s="88"/>
      <c r="I95" s="9">
        <v>2320</v>
      </c>
      <c r="J95" s="9">
        <v>1.07</v>
      </c>
      <c r="K95" s="72">
        <v>0</v>
      </c>
    </row>
    <row r="96" spans="1:11" s="9" customFormat="1" ht="30.75" thickBot="1">
      <c r="A96" s="37" t="s">
        <v>37</v>
      </c>
      <c r="B96" s="17" t="s">
        <v>14</v>
      </c>
      <c r="C96" s="19">
        <f>F96*12</f>
        <v>0</v>
      </c>
      <c r="D96" s="86">
        <f>G96*I96</f>
        <v>8908.8</v>
      </c>
      <c r="E96" s="86">
        <f>H96*12</f>
        <v>3.84</v>
      </c>
      <c r="F96" s="86"/>
      <c r="G96" s="86">
        <f aca="true" t="shared" si="5" ref="G96:G102">H96*12</f>
        <v>3.84</v>
      </c>
      <c r="H96" s="86">
        <v>0.32</v>
      </c>
      <c r="I96" s="9">
        <v>2320</v>
      </c>
      <c r="J96" s="9">
        <v>1.07</v>
      </c>
      <c r="K96" s="72">
        <v>0.3</v>
      </c>
    </row>
    <row r="97" spans="1:11" s="9" customFormat="1" ht="19.5" hidden="1" thickBot="1">
      <c r="A97" s="37" t="s">
        <v>35</v>
      </c>
      <c r="B97" s="17"/>
      <c r="C97" s="19">
        <f>F97*12</f>
        <v>0</v>
      </c>
      <c r="D97" s="19"/>
      <c r="E97" s="19"/>
      <c r="F97" s="59"/>
      <c r="G97" s="19"/>
      <c r="H97" s="14"/>
      <c r="I97" s="9">
        <v>2320</v>
      </c>
      <c r="K97" s="72"/>
    </row>
    <row r="98" spans="1:11" s="9" customFormat="1" ht="15.75" hidden="1" thickBot="1">
      <c r="A98" s="45" t="s">
        <v>99</v>
      </c>
      <c r="B98" s="42"/>
      <c r="C98" s="43"/>
      <c r="D98" s="43"/>
      <c r="E98" s="43"/>
      <c r="F98" s="44"/>
      <c r="G98" s="43"/>
      <c r="H98" s="46"/>
      <c r="I98" s="9">
        <v>2320</v>
      </c>
      <c r="K98" s="72"/>
    </row>
    <row r="99" spans="1:11" s="9" customFormat="1" ht="15.75" hidden="1" thickBot="1">
      <c r="A99" s="45" t="s">
        <v>108</v>
      </c>
      <c r="B99" s="42"/>
      <c r="C99" s="43"/>
      <c r="D99" s="43"/>
      <c r="E99" s="43"/>
      <c r="F99" s="44"/>
      <c r="G99" s="43"/>
      <c r="H99" s="46"/>
      <c r="I99" s="9">
        <v>2320</v>
      </c>
      <c r="K99" s="72"/>
    </row>
    <row r="100" spans="1:11" s="9" customFormat="1" ht="15.75" hidden="1" thickBot="1">
      <c r="A100" s="45" t="s">
        <v>87</v>
      </c>
      <c r="B100" s="42"/>
      <c r="C100" s="43"/>
      <c r="D100" s="43">
        <f>G100*I100</f>
        <v>0</v>
      </c>
      <c r="E100" s="43"/>
      <c r="F100" s="44"/>
      <c r="G100" s="43">
        <f t="shared" si="5"/>
        <v>0</v>
      </c>
      <c r="H100" s="46"/>
      <c r="I100" s="9">
        <v>2320</v>
      </c>
      <c r="K100" s="72"/>
    </row>
    <row r="101" spans="1:11" s="9" customFormat="1" ht="15.75" hidden="1" thickBot="1">
      <c r="A101" s="45" t="s">
        <v>88</v>
      </c>
      <c r="B101" s="42"/>
      <c r="C101" s="43"/>
      <c r="D101" s="43">
        <f>G101*I101</f>
        <v>0</v>
      </c>
      <c r="E101" s="43"/>
      <c r="F101" s="44"/>
      <c r="G101" s="43">
        <f t="shared" si="5"/>
        <v>0</v>
      </c>
      <c r="H101" s="46"/>
      <c r="I101" s="9">
        <v>2320</v>
      </c>
      <c r="K101" s="72"/>
    </row>
    <row r="102" spans="1:11" s="9" customFormat="1" ht="15.75" hidden="1" thickBot="1">
      <c r="A102" s="47" t="s">
        <v>89</v>
      </c>
      <c r="B102" s="48"/>
      <c r="C102" s="49"/>
      <c r="D102" s="49">
        <f>G102*I102</f>
        <v>0</v>
      </c>
      <c r="E102" s="49"/>
      <c r="F102" s="50"/>
      <c r="G102" s="49">
        <f t="shared" si="5"/>
        <v>0</v>
      </c>
      <c r="H102" s="51"/>
      <c r="I102" s="9">
        <v>2320</v>
      </c>
      <c r="K102" s="72"/>
    </row>
    <row r="103" spans="1:11" s="9" customFormat="1" ht="19.5" thickBot="1">
      <c r="A103" s="69" t="s">
        <v>138</v>
      </c>
      <c r="B103" s="36" t="s">
        <v>13</v>
      </c>
      <c r="C103" s="92"/>
      <c r="D103" s="93">
        <f>G103*I103</f>
        <v>39254.4</v>
      </c>
      <c r="E103" s="93"/>
      <c r="F103" s="94"/>
      <c r="G103" s="93">
        <f>12*H103</f>
        <v>16.92</v>
      </c>
      <c r="H103" s="59">
        <v>1.41</v>
      </c>
      <c r="I103" s="9">
        <v>2320</v>
      </c>
      <c r="K103" s="72"/>
    </row>
    <row r="104" spans="1:11" s="9" customFormat="1" ht="19.5" thickBot="1">
      <c r="A104" s="52" t="s">
        <v>36</v>
      </c>
      <c r="B104" s="7"/>
      <c r="C104" s="53">
        <f>F104*12</f>
        <v>0</v>
      </c>
      <c r="D104" s="60">
        <f>D96+D91+D88+D85+D75+D71+D57+D42+D41+D40+D39+D38+D37+D36+D32+D31+D30+D29+D28+D19+D14+D103</f>
        <v>419980.94</v>
      </c>
      <c r="E104" s="60">
        <f>E96+E91+E88+E85+E75+E71+E57+E42+E41+E40+E39+E38+E37+E36+E32+E31+E30+E29+E28+E19+E14+E103</f>
        <v>116.16</v>
      </c>
      <c r="F104" s="60">
        <f>F96+F91+F88+F85+F75+F71+F57+F42+F41+F40+F39+F38+F37+F36+F32+F31+F30+F29+F28+F19+F14+F103</f>
        <v>0</v>
      </c>
      <c r="G104" s="60">
        <f>G96+G91+G88+G85+G75+G71+G57+G42+G41+G40+G39+G38+G37+G36+G32+G31+G30+G29+G28+G19+G14+G103</f>
        <v>181.04</v>
      </c>
      <c r="H104" s="60">
        <f>H96+H91+H88+H85+H75+H71+H57+H42+H41+H40+H39+H38+H37+H36+H32+H31+H30+H29+H28+H19+H14+H103</f>
        <v>15.07</v>
      </c>
      <c r="K104" s="72"/>
    </row>
    <row r="105" spans="1:11" s="23" customFormat="1" ht="20.25" hidden="1" thickBot="1">
      <c r="A105" s="55" t="s">
        <v>31</v>
      </c>
      <c r="B105" s="56" t="s">
        <v>13</v>
      </c>
      <c r="C105" s="56" t="s">
        <v>32</v>
      </c>
      <c r="D105" s="57"/>
      <c r="E105" s="56" t="s">
        <v>32</v>
      </c>
      <c r="F105" s="58"/>
      <c r="G105" s="56" t="s">
        <v>32</v>
      </c>
      <c r="H105" s="58"/>
      <c r="K105" s="75"/>
    </row>
    <row r="106" spans="1:11" s="23" customFormat="1" ht="19.5">
      <c r="A106" s="79"/>
      <c r="B106" s="80"/>
      <c r="C106" s="80"/>
      <c r="D106" s="80"/>
      <c r="E106" s="80"/>
      <c r="F106" s="81"/>
      <c r="G106" s="80"/>
      <c r="H106" s="81"/>
      <c r="K106" s="75"/>
    </row>
    <row r="107" spans="1:11" s="25" customFormat="1" ht="12.75">
      <c r="A107" s="24"/>
      <c r="F107" s="26"/>
      <c r="H107" s="26"/>
      <c r="K107" s="76"/>
    </row>
    <row r="108" spans="1:11" s="25" customFormat="1" ht="12.75">
      <c r="A108" s="24"/>
      <c r="F108" s="26"/>
      <c r="H108" s="26"/>
      <c r="K108" s="76"/>
    </row>
    <row r="109" spans="1:11" s="25" customFormat="1" ht="12.75">
      <c r="A109" s="24"/>
      <c r="F109" s="26"/>
      <c r="H109" s="26"/>
      <c r="K109" s="76"/>
    </row>
    <row r="110" spans="1:11" s="25" customFormat="1" ht="13.5" thickBot="1">
      <c r="A110" s="24"/>
      <c r="F110" s="26"/>
      <c r="H110" s="26"/>
      <c r="K110" s="76"/>
    </row>
    <row r="111" spans="1:11" s="9" customFormat="1" ht="19.5" thickBot="1">
      <c r="A111" s="63" t="s">
        <v>109</v>
      </c>
      <c r="B111" s="7"/>
      <c r="C111" s="53">
        <f>F111*12</f>
        <v>0</v>
      </c>
      <c r="D111" s="64">
        <f>D112+D113+D115+D116+D117+D118+D119+D120+D121+D122+D123+D124+D125+D126+D127</f>
        <v>621913.09</v>
      </c>
      <c r="E111" s="64">
        <f>E112+E113+E115+E116+E117+E118+E119+E120+E121+E122+E123+E124+E125+E126+E127</f>
        <v>0</v>
      </c>
      <c r="F111" s="64">
        <f>F112+F113+F115+F116+F117+F118+F119+F120+F121+F122+F123+F124+F125+F126+F127</f>
        <v>0</v>
      </c>
      <c r="G111" s="64">
        <f>G112+G113+G115+G116+G117+G118+G119+G120+G121+G122+G123+G124+G125+G126+G127</f>
        <v>268.04</v>
      </c>
      <c r="H111" s="64">
        <f>H112+H113+H115+H116+H117+H118+H119+H120+H121+H122+H123+H124+H125+H126+H127</f>
        <v>22.34</v>
      </c>
      <c r="I111" s="9">
        <v>2320</v>
      </c>
      <c r="K111" s="72"/>
    </row>
    <row r="112" spans="1:11" s="13" customFormat="1" ht="18.75" customHeight="1">
      <c r="A112" s="20" t="s">
        <v>121</v>
      </c>
      <c r="B112" s="15"/>
      <c r="C112" s="21"/>
      <c r="D112" s="88">
        <v>79414.36</v>
      </c>
      <c r="E112" s="88"/>
      <c r="F112" s="88"/>
      <c r="G112" s="88">
        <f>D112/I112</f>
        <v>34.23</v>
      </c>
      <c r="H112" s="88">
        <f>G112/12</f>
        <v>2.85</v>
      </c>
      <c r="I112" s="9">
        <v>2320</v>
      </c>
      <c r="J112" s="9"/>
      <c r="K112" s="72"/>
    </row>
    <row r="113" spans="1:11" s="13" customFormat="1" ht="18.75" customHeight="1">
      <c r="A113" s="20" t="s">
        <v>122</v>
      </c>
      <c r="B113" s="15"/>
      <c r="C113" s="21"/>
      <c r="D113" s="88">
        <v>24624.73</v>
      </c>
      <c r="E113" s="88"/>
      <c r="F113" s="88"/>
      <c r="G113" s="88">
        <f aca="true" t="shared" si="6" ref="G113:G127">D113/I113</f>
        <v>10.61</v>
      </c>
      <c r="H113" s="88">
        <f aca="true" t="shared" si="7" ref="H113:H127">G113/12</f>
        <v>0.88</v>
      </c>
      <c r="I113" s="9">
        <v>2320</v>
      </c>
      <c r="J113" s="9"/>
      <c r="K113" s="72"/>
    </row>
    <row r="114" spans="1:11" s="13" customFormat="1" ht="18.75" customHeight="1" hidden="1">
      <c r="A114" s="20" t="s">
        <v>112</v>
      </c>
      <c r="B114" s="15"/>
      <c r="C114" s="21"/>
      <c r="D114" s="88"/>
      <c r="E114" s="88"/>
      <c r="F114" s="88"/>
      <c r="G114" s="88">
        <f t="shared" si="6"/>
        <v>0</v>
      </c>
      <c r="H114" s="88">
        <f t="shared" si="7"/>
        <v>0</v>
      </c>
      <c r="I114" s="9">
        <v>2320</v>
      </c>
      <c r="J114" s="9"/>
      <c r="K114" s="72"/>
    </row>
    <row r="115" spans="1:11" s="13" customFormat="1" ht="18.75" customHeight="1">
      <c r="A115" s="20" t="s">
        <v>123</v>
      </c>
      <c r="B115" s="15"/>
      <c r="C115" s="21"/>
      <c r="D115" s="88">
        <v>24043.05</v>
      </c>
      <c r="E115" s="88"/>
      <c r="F115" s="88"/>
      <c r="G115" s="88">
        <f t="shared" si="6"/>
        <v>10.36</v>
      </c>
      <c r="H115" s="88">
        <f t="shared" si="7"/>
        <v>0.86</v>
      </c>
      <c r="I115" s="9">
        <v>2320</v>
      </c>
      <c r="J115" s="9"/>
      <c r="K115" s="72"/>
    </row>
    <row r="116" spans="1:11" s="13" customFormat="1" ht="18.75" customHeight="1">
      <c r="A116" s="20" t="s">
        <v>124</v>
      </c>
      <c r="B116" s="15"/>
      <c r="C116" s="21"/>
      <c r="D116" s="88">
        <v>185866.38</v>
      </c>
      <c r="E116" s="88"/>
      <c r="F116" s="88"/>
      <c r="G116" s="88">
        <f t="shared" si="6"/>
        <v>80.11</v>
      </c>
      <c r="H116" s="88">
        <f t="shared" si="7"/>
        <v>6.68</v>
      </c>
      <c r="I116" s="9">
        <v>2320</v>
      </c>
      <c r="J116" s="9"/>
      <c r="K116" s="72"/>
    </row>
    <row r="117" spans="1:11" s="13" customFormat="1" ht="18.75" customHeight="1">
      <c r="A117" s="20" t="s">
        <v>125</v>
      </c>
      <c r="B117" s="15"/>
      <c r="C117" s="21"/>
      <c r="D117" s="88">
        <v>8869.65</v>
      </c>
      <c r="E117" s="88"/>
      <c r="F117" s="88"/>
      <c r="G117" s="88">
        <f t="shared" si="6"/>
        <v>3.82</v>
      </c>
      <c r="H117" s="88">
        <f t="shared" si="7"/>
        <v>0.32</v>
      </c>
      <c r="I117" s="9">
        <v>2320</v>
      </c>
      <c r="J117" s="9"/>
      <c r="K117" s="72"/>
    </row>
    <row r="118" spans="1:11" s="13" customFormat="1" ht="18.75" customHeight="1">
      <c r="A118" s="20" t="s">
        <v>126</v>
      </c>
      <c r="B118" s="15"/>
      <c r="C118" s="21"/>
      <c r="D118" s="88">
        <v>12340.45</v>
      </c>
      <c r="E118" s="88"/>
      <c r="F118" s="88"/>
      <c r="G118" s="88">
        <f t="shared" si="6"/>
        <v>5.32</v>
      </c>
      <c r="H118" s="88">
        <f t="shared" si="7"/>
        <v>0.44</v>
      </c>
      <c r="I118" s="9">
        <v>2320</v>
      </c>
      <c r="J118" s="9"/>
      <c r="K118" s="72"/>
    </row>
    <row r="119" spans="1:11" s="13" customFormat="1" ht="18.75" customHeight="1">
      <c r="A119" s="20" t="s">
        <v>127</v>
      </c>
      <c r="B119" s="15"/>
      <c r="C119" s="21"/>
      <c r="D119" s="88">
        <v>8869.65</v>
      </c>
      <c r="E119" s="88"/>
      <c r="F119" s="88"/>
      <c r="G119" s="88">
        <f t="shared" si="6"/>
        <v>3.82</v>
      </c>
      <c r="H119" s="88">
        <f t="shared" si="7"/>
        <v>0.32</v>
      </c>
      <c r="I119" s="9">
        <v>2320</v>
      </c>
      <c r="J119" s="9"/>
      <c r="K119" s="72"/>
    </row>
    <row r="120" spans="1:11" s="13" customFormat="1" ht="18.75" customHeight="1">
      <c r="A120" s="20" t="s">
        <v>128</v>
      </c>
      <c r="B120" s="15"/>
      <c r="C120" s="21"/>
      <c r="D120" s="88">
        <v>6852.13</v>
      </c>
      <c r="E120" s="88"/>
      <c r="F120" s="88"/>
      <c r="G120" s="88">
        <f t="shared" si="6"/>
        <v>2.95</v>
      </c>
      <c r="H120" s="88">
        <f t="shared" si="7"/>
        <v>0.25</v>
      </c>
      <c r="I120" s="9">
        <v>2320</v>
      </c>
      <c r="J120" s="9"/>
      <c r="K120" s="72"/>
    </row>
    <row r="121" spans="1:11" s="13" customFormat="1" ht="26.25" customHeight="1">
      <c r="A121" s="20" t="s">
        <v>129</v>
      </c>
      <c r="B121" s="15"/>
      <c r="C121" s="21"/>
      <c r="D121" s="88">
        <v>8237.58</v>
      </c>
      <c r="E121" s="88"/>
      <c r="F121" s="88"/>
      <c r="G121" s="88">
        <f t="shared" si="6"/>
        <v>3.55</v>
      </c>
      <c r="H121" s="88">
        <f t="shared" si="7"/>
        <v>0.3</v>
      </c>
      <c r="I121" s="9">
        <v>2320</v>
      </c>
      <c r="J121" s="9"/>
      <c r="K121" s="72"/>
    </row>
    <row r="122" spans="1:11" s="13" customFormat="1" ht="15.75" customHeight="1">
      <c r="A122" s="20" t="s">
        <v>130</v>
      </c>
      <c r="B122" s="15"/>
      <c r="C122" s="21"/>
      <c r="D122" s="88">
        <v>19872.6</v>
      </c>
      <c r="E122" s="88"/>
      <c r="F122" s="88"/>
      <c r="G122" s="88">
        <f t="shared" si="6"/>
        <v>8.57</v>
      </c>
      <c r="H122" s="88">
        <f t="shared" si="7"/>
        <v>0.71</v>
      </c>
      <c r="I122" s="9">
        <v>2320</v>
      </c>
      <c r="J122" s="9"/>
      <c r="K122" s="72"/>
    </row>
    <row r="123" spans="1:11" s="13" customFormat="1" ht="15.75" customHeight="1">
      <c r="A123" s="20" t="s">
        <v>131</v>
      </c>
      <c r="B123" s="15"/>
      <c r="C123" s="21"/>
      <c r="D123" s="88">
        <v>26690.03</v>
      </c>
      <c r="E123" s="88"/>
      <c r="F123" s="88"/>
      <c r="G123" s="88">
        <f t="shared" si="6"/>
        <v>11.5</v>
      </c>
      <c r="H123" s="88">
        <f t="shared" si="7"/>
        <v>0.96</v>
      </c>
      <c r="I123" s="9">
        <v>2320</v>
      </c>
      <c r="J123" s="9"/>
      <c r="K123" s="72"/>
    </row>
    <row r="124" spans="1:11" s="13" customFormat="1" ht="15.75" customHeight="1">
      <c r="A124" s="20" t="s">
        <v>132</v>
      </c>
      <c r="B124" s="15"/>
      <c r="C124" s="21"/>
      <c r="D124" s="88">
        <v>28428.4</v>
      </c>
      <c r="E124" s="88"/>
      <c r="F124" s="88"/>
      <c r="G124" s="88">
        <f t="shared" si="6"/>
        <v>12.25</v>
      </c>
      <c r="H124" s="88">
        <f t="shared" si="7"/>
        <v>1.02</v>
      </c>
      <c r="I124" s="9">
        <v>2320</v>
      </c>
      <c r="J124" s="9"/>
      <c r="K124" s="72"/>
    </row>
    <row r="125" spans="1:11" s="13" customFormat="1" ht="18.75" customHeight="1">
      <c r="A125" s="98" t="s">
        <v>133</v>
      </c>
      <c r="B125" s="15"/>
      <c r="C125" s="21"/>
      <c r="D125" s="88">
        <v>75320</v>
      </c>
      <c r="E125" s="88"/>
      <c r="F125" s="88"/>
      <c r="G125" s="88">
        <f t="shared" si="6"/>
        <v>32.47</v>
      </c>
      <c r="H125" s="88">
        <f t="shared" si="7"/>
        <v>2.71</v>
      </c>
      <c r="I125" s="9">
        <v>2320</v>
      </c>
      <c r="J125" s="9"/>
      <c r="K125" s="72"/>
    </row>
    <row r="126" spans="1:12" s="13" customFormat="1" ht="18.75" customHeight="1">
      <c r="A126" s="95" t="s">
        <v>134</v>
      </c>
      <c r="B126" s="15"/>
      <c r="C126" s="21"/>
      <c r="D126" s="88">
        <v>25624</v>
      </c>
      <c r="E126" s="88"/>
      <c r="F126" s="88"/>
      <c r="G126" s="88">
        <f t="shared" si="6"/>
        <v>11.04</v>
      </c>
      <c r="H126" s="88">
        <f t="shared" si="7"/>
        <v>0.92</v>
      </c>
      <c r="I126" s="9">
        <v>2320</v>
      </c>
      <c r="J126" s="9"/>
      <c r="L126" s="73"/>
    </row>
    <row r="127" spans="1:11" s="25" customFormat="1" ht="19.5" customHeight="1">
      <c r="A127" s="99" t="s">
        <v>140</v>
      </c>
      <c r="B127" s="96"/>
      <c r="C127" s="96"/>
      <c r="D127" s="97">
        <v>86860.08</v>
      </c>
      <c r="E127" s="97"/>
      <c r="F127" s="97"/>
      <c r="G127" s="88">
        <f t="shared" si="6"/>
        <v>37.44</v>
      </c>
      <c r="H127" s="88">
        <f t="shared" si="7"/>
        <v>3.12</v>
      </c>
      <c r="I127" s="9">
        <v>2320</v>
      </c>
      <c r="K127" s="76"/>
    </row>
    <row r="128" spans="1:11" s="25" customFormat="1" ht="12.75">
      <c r="A128" s="24"/>
      <c r="F128" s="26"/>
      <c r="H128" s="26"/>
      <c r="K128" s="76"/>
    </row>
    <row r="129" spans="1:11" s="25" customFormat="1" ht="12.75">
      <c r="A129" s="24"/>
      <c r="F129" s="26"/>
      <c r="H129" s="26"/>
      <c r="K129" s="76"/>
    </row>
    <row r="130" spans="1:11" s="25" customFormat="1" ht="13.5" thickBot="1">
      <c r="A130" s="24"/>
      <c r="F130" s="26"/>
      <c r="H130" s="26"/>
      <c r="K130" s="76"/>
    </row>
    <row r="131" spans="1:11" s="67" customFormat="1" ht="15.75" thickBot="1">
      <c r="A131" s="65" t="s">
        <v>110</v>
      </c>
      <c r="B131" s="66"/>
      <c r="C131" s="66"/>
      <c r="D131" s="68">
        <f>D104+D111</f>
        <v>1041894.03</v>
      </c>
      <c r="E131" s="68">
        <f>E104+E111</f>
        <v>116.16</v>
      </c>
      <c r="F131" s="68">
        <f>F104+F111</f>
        <v>0</v>
      </c>
      <c r="G131" s="68">
        <f>G104+G111</f>
        <v>449.08</v>
      </c>
      <c r="H131" s="68">
        <f>H104+H111</f>
        <v>37.41</v>
      </c>
      <c r="K131" s="77"/>
    </row>
    <row r="132" spans="1:11" s="25" customFormat="1" ht="12.75">
      <c r="A132" s="24"/>
      <c r="F132" s="26"/>
      <c r="H132" s="26"/>
      <c r="K132" s="76"/>
    </row>
    <row r="133" spans="1:11" s="25" customFormat="1" ht="12.75">
      <c r="A133" s="24"/>
      <c r="F133" s="26"/>
      <c r="H133" s="26"/>
      <c r="K133" s="76"/>
    </row>
    <row r="134" spans="1:11" s="25" customFormat="1" ht="12.75">
      <c r="A134" s="24"/>
      <c r="F134" s="26"/>
      <c r="H134" s="26"/>
      <c r="K134" s="76"/>
    </row>
    <row r="135" spans="1:11" s="22" customFormat="1" ht="18.75">
      <c r="A135" s="27"/>
      <c r="B135" s="28"/>
      <c r="C135" s="29"/>
      <c r="D135" s="29"/>
      <c r="E135" s="29"/>
      <c r="F135" s="30"/>
      <c r="G135" s="29"/>
      <c r="H135" s="30"/>
      <c r="K135" s="78"/>
    </row>
    <row r="136" spans="1:11" s="23" customFormat="1" ht="19.5">
      <c r="A136" s="31"/>
      <c r="B136" s="32"/>
      <c r="C136" s="33"/>
      <c r="D136" s="33"/>
      <c r="E136" s="33"/>
      <c r="F136" s="34"/>
      <c r="G136" s="33"/>
      <c r="H136" s="34"/>
      <c r="K136" s="75"/>
    </row>
    <row r="137" spans="1:11" s="25" customFormat="1" ht="14.25">
      <c r="A137" s="127" t="s">
        <v>33</v>
      </c>
      <c r="B137" s="127"/>
      <c r="C137" s="127"/>
      <c r="D137" s="127"/>
      <c r="E137" s="127"/>
      <c r="F137" s="127"/>
      <c r="K137" s="76"/>
    </row>
    <row r="138" spans="6:11" s="25" customFormat="1" ht="12.75">
      <c r="F138" s="26"/>
      <c r="H138" s="26"/>
      <c r="K138" s="76"/>
    </row>
    <row r="139" spans="1:11" s="25" customFormat="1" ht="12.75">
      <c r="A139" s="24" t="s">
        <v>34</v>
      </c>
      <c r="F139" s="26"/>
      <c r="H139" s="26"/>
      <c r="K139" s="76"/>
    </row>
    <row r="140" spans="6:11" s="25" customFormat="1" ht="12.75">
      <c r="F140" s="26"/>
      <c r="H140" s="26"/>
      <c r="K140" s="76"/>
    </row>
    <row r="141" spans="6:11" s="25" customFormat="1" ht="12.75">
      <c r="F141" s="26"/>
      <c r="H141" s="26"/>
      <c r="K141" s="76"/>
    </row>
    <row r="142" spans="6:11" s="25" customFormat="1" ht="12.75">
      <c r="F142" s="26"/>
      <c r="H142" s="26"/>
      <c r="K142" s="76"/>
    </row>
    <row r="143" spans="6:11" s="25" customFormat="1" ht="12.75">
      <c r="F143" s="26"/>
      <c r="H143" s="26"/>
      <c r="K143" s="76"/>
    </row>
    <row r="144" spans="6:11" s="25" customFormat="1" ht="12.75">
      <c r="F144" s="26"/>
      <c r="H144" s="26"/>
      <c r="K144" s="76"/>
    </row>
    <row r="145" spans="6:11" s="25" customFormat="1" ht="12.75">
      <c r="F145" s="26"/>
      <c r="H145" s="26"/>
      <c r="K145" s="76"/>
    </row>
    <row r="146" spans="6:11" s="25" customFormat="1" ht="12.75">
      <c r="F146" s="26"/>
      <c r="H146" s="26"/>
      <c r="K146" s="76"/>
    </row>
    <row r="147" spans="6:11" s="25" customFormat="1" ht="12.75">
      <c r="F147" s="26"/>
      <c r="H147" s="26"/>
      <c r="K147" s="76"/>
    </row>
    <row r="148" spans="6:11" s="25" customFormat="1" ht="12.75">
      <c r="F148" s="26"/>
      <c r="H148" s="26"/>
      <c r="K148" s="76"/>
    </row>
    <row r="149" spans="6:11" s="25" customFormat="1" ht="12.75">
      <c r="F149" s="26"/>
      <c r="H149" s="26"/>
      <c r="K149" s="76"/>
    </row>
    <row r="150" spans="6:11" s="25" customFormat="1" ht="12.75">
      <c r="F150" s="26"/>
      <c r="H150" s="26"/>
      <c r="K150" s="76"/>
    </row>
    <row r="151" spans="6:11" s="25" customFormat="1" ht="12.75">
      <c r="F151" s="26"/>
      <c r="H151" s="26"/>
      <c r="K151" s="76"/>
    </row>
    <row r="152" spans="6:11" s="25" customFormat="1" ht="12.75">
      <c r="F152" s="26"/>
      <c r="H152" s="26"/>
      <c r="K152" s="76"/>
    </row>
    <row r="153" spans="6:11" s="25" customFormat="1" ht="12.75">
      <c r="F153" s="26"/>
      <c r="H153" s="26"/>
      <c r="K153" s="76"/>
    </row>
    <row r="154" spans="6:11" s="25" customFormat="1" ht="12.75">
      <c r="F154" s="26"/>
      <c r="H154" s="26"/>
      <c r="K154" s="76"/>
    </row>
    <row r="155" spans="6:11" s="25" customFormat="1" ht="12.75">
      <c r="F155" s="26"/>
      <c r="H155" s="26"/>
      <c r="K155" s="76"/>
    </row>
    <row r="156" spans="6:11" s="25" customFormat="1" ht="12.75">
      <c r="F156" s="26"/>
      <c r="H156" s="26"/>
      <c r="K156" s="76"/>
    </row>
    <row r="157" spans="6:11" s="25" customFormat="1" ht="12.75">
      <c r="F157" s="26"/>
      <c r="H157" s="26"/>
      <c r="K157" s="76"/>
    </row>
  </sheetData>
  <sheetProtection/>
  <mergeCells count="12">
    <mergeCell ref="A9:H9"/>
    <mergeCell ref="A10:H10"/>
    <mergeCell ref="A13:H13"/>
    <mergeCell ref="A137:F137"/>
    <mergeCell ref="A1:H1"/>
    <mergeCell ref="B2:H2"/>
    <mergeCell ref="B3:H3"/>
    <mergeCell ref="B4:H4"/>
    <mergeCell ref="A7:H7"/>
    <mergeCell ref="A8:H8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="75" zoomScaleNormal="75" zoomScalePageLayoutView="0" workbookViewId="0" topLeftCell="A1">
      <selection activeCell="A1" sqref="A1:H133"/>
    </sheetView>
  </sheetViews>
  <sheetFormatPr defaultColWidth="9.00390625" defaultRowHeight="12.75"/>
  <cols>
    <col min="1" max="1" width="72.75390625" style="1" customWidth="1"/>
    <col min="2" max="2" width="20.253906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35" hidden="1" customWidth="1"/>
    <col min="7" max="7" width="13.875" style="1" customWidth="1"/>
    <col min="8" max="8" width="20.875" style="35" customWidth="1"/>
    <col min="9" max="9" width="15.375" style="1" customWidth="1"/>
    <col min="10" max="10" width="15.375" style="1" hidden="1" customWidth="1"/>
    <col min="11" max="11" width="15.375" style="70" hidden="1" customWidth="1"/>
    <col min="12" max="14" width="15.375" style="1" customWidth="1"/>
    <col min="15" max="16384" width="9.125" style="1" customWidth="1"/>
  </cols>
  <sheetData>
    <row r="1" spans="1:8" ht="16.5" customHeight="1">
      <c r="A1" s="110" t="s">
        <v>0</v>
      </c>
      <c r="B1" s="111"/>
      <c r="C1" s="111"/>
      <c r="D1" s="111"/>
      <c r="E1" s="111"/>
      <c r="F1" s="111"/>
      <c r="G1" s="111"/>
      <c r="H1" s="111"/>
    </row>
    <row r="2" spans="2:8" ht="12.75" customHeight="1">
      <c r="B2" s="112" t="s">
        <v>1</v>
      </c>
      <c r="C2" s="112"/>
      <c r="D2" s="112"/>
      <c r="E2" s="112"/>
      <c r="F2" s="112"/>
      <c r="G2" s="111"/>
      <c r="H2" s="111"/>
    </row>
    <row r="3" spans="1:8" ht="20.25" customHeight="1">
      <c r="A3" s="90" t="s">
        <v>113</v>
      </c>
      <c r="B3" s="112" t="s">
        <v>2</v>
      </c>
      <c r="C3" s="112"/>
      <c r="D3" s="112"/>
      <c r="E3" s="112"/>
      <c r="F3" s="112"/>
      <c r="G3" s="111"/>
      <c r="H3" s="111"/>
    </row>
    <row r="4" spans="2:8" ht="14.25" customHeight="1">
      <c r="B4" s="112" t="s">
        <v>38</v>
      </c>
      <c r="C4" s="112"/>
      <c r="D4" s="112"/>
      <c r="E4" s="112"/>
      <c r="F4" s="112"/>
      <c r="G4" s="111"/>
      <c r="H4" s="111"/>
    </row>
    <row r="5" spans="1:11" ht="39.75" customHeight="1">
      <c r="A5" s="115"/>
      <c r="B5" s="116"/>
      <c r="C5" s="116"/>
      <c r="D5" s="116"/>
      <c r="E5" s="116"/>
      <c r="F5" s="116"/>
      <c r="G5" s="116"/>
      <c r="H5" s="116"/>
      <c r="K5" s="1"/>
    </row>
    <row r="6" spans="1:11" ht="33" customHeight="1">
      <c r="A6" s="117"/>
      <c r="B6" s="118"/>
      <c r="C6" s="118"/>
      <c r="D6" s="118"/>
      <c r="E6" s="118"/>
      <c r="F6" s="118"/>
      <c r="G6" s="118"/>
      <c r="H6" s="118"/>
      <c r="K6" s="1"/>
    </row>
    <row r="7" spans="1:11" s="2" customFormat="1" ht="22.5" customHeight="1">
      <c r="A7" s="113" t="s">
        <v>3</v>
      </c>
      <c r="B7" s="113"/>
      <c r="C7" s="113"/>
      <c r="D7" s="113"/>
      <c r="E7" s="114"/>
      <c r="F7" s="114"/>
      <c r="G7" s="114"/>
      <c r="H7" s="114"/>
      <c r="K7" s="71"/>
    </row>
    <row r="8" spans="1:8" s="3" customFormat="1" ht="18.75" customHeight="1">
      <c r="A8" s="113" t="s">
        <v>97</v>
      </c>
      <c r="B8" s="113"/>
      <c r="C8" s="113"/>
      <c r="D8" s="113"/>
      <c r="E8" s="114"/>
      <c r="F8" s="114"/>
      <c r="G8" s="114"/>
      <c r="H8" s="114"/>
    </row>
    <row r="9" spans="1:8" s="4" customFormat="1" ht="17.25" customHeight="1">
      <c r="A9" s="119" t="s">
        <v>85</v>
      </c>
      <c r="B9" s="119"/>
      <c r="C9" s="119"/>
      <c r="D9" s="119"/>
      <c r="E9" s="120"/>
      <c r="F9" s="120"/>
      <c r="G9" s="120"/>
      <c r="H9" s="120"/>
    </row>
    <row r="10" spans="1:8" s="3" customFormat="1" ht="30" customHeight="1" thickBot="1">
      <c r="A10" s="121" t="s">
        <v>4</v>
      </c>
      <c r="B10" s="121"/>
      <c r="C10" s="121"/>
      <c r="D10" s="121"/>
      <c r="E10" s="122"/>
      <c r="F10" s="122"/>
      <c r="G10" s="122"/>
      <c r="H10" s="122"/>
    </row>
    <row r="11" spans="1:11" s="9" customFormat="1" ht="139.5" customHeight="1" thickBot="1">
      <c r="A11" s="5" t="s">
        <v>5</v>
      </c>
      <c r="B11" s="6" t="s">
        <v>6</v>
      </c>
      <c r="C11" s="7" t="s">
        <v>7</v>
      </c>
      <c r="D11" s="7" t="s">
        <v>39</v>
      </c>
      <c r="E11" s="7" t="s">
        <v>7</v>
      </c>
      <c r="F11" s="8" t="s">
        <v>8</v>
      </c>
      <c r="G11" s="7" t="s">
        <v>7</v>
      </c>
      <c r="H11" s="8" t="s">
        <v>8</v>
      </c>
      <c r="K11" s="72"/>
    </row>
    <row r="12" spans="1:11" s="13" customFormat="1" ht="12.75">
      <c r="A12" s="10">
        <v>1</v>
      </c>
      <c r="B12" s="11">
        <v>2</v>
      </c>
      <c r="C12" s="11">
        <v>3</v>
      </c>
      <c r="D12" s="38"/>
      <c r="E12" s="11">
        <v>3</v>
      </c>
      <c r="F12" s="12">
        <v>4</v>
      </c>
      <c r="G12" s="39">
        <v>3</v>
      </c>
      <c r="H12" s="41">
        <v>4</v>
      </c>
      <c r="K12" s="73"/>
    </row>
    <row r="13" spans="1:11" s="13" customFormat="1" ht="49.5" customHeight="1">
      <c r="A13" s="123" t="s">
        <v>9</v>
      </c>
      <c r="B13" s="124"/>
      <c r="C13" s="124"/>
      <c r="D13" s="124"/>
      <c r="E13" s="124"/>
      <c r="F13" s="124"/>
      <c r="G13" s="125"/>
      <c r="H13" s="126"/>
      <c r="K13" s="73"/>
    </row>
    <row r="14" spans="1:11" s="9" customFormat="1" ht="15">
      <c r="A14" s="16" t="s">
        <v>10</v>
      </c>
      <c r="B14" s="17" t="s">
        <v>11</v>
      </c>
      <c r="C14" s="19">
        <f>F14*12</f>
        <v>0</v>
      </c>
      <c r="D14" s="86">
        <f>G14*I14</f>
        <v>66816</v>
      </c>
      <c r="E14" s="86">
        <f>H14*12</f>
        <v>28.8</v>
      </c>
      <c r="F14" s="86"/>
      <c r="G14" s="86">
        <f>H14*12</f>
        <v>28.8</v>
      </c>
      <c r="H14" s="86">
        <v>2.4</v>
      </c>
      <c r="I14" s="9">
        <v>2320</v>
      </c>
      <c r="J14" s="9">
        <v>1.07</v>
      </c>
      <c r="K14" s="72">
        <v>2.24</v>
      </c>
    </row>
    <row r="15" spans="1:11" s="54" customFormat="1" ht="26.25" customHeight="1">
      <c r="A15" s="61" t="s">
        <v>100</v>
      </c>
      <c r="B15" s="62" t="s">
        <v>101</v>
      </c>
      <c r="C15" s="43"/>
      <c r="D15" s="43"/>
      <c r="E15" s="43"/>
      <c r="F15" s="44"/>
      <c r="G15" s="43"/>
      <c r="H15" s="43"/>
      <c r="K15" s="74"/>
    </row>
    <row r="16" spans="1:11" s="54" customFormat="1" ht="12.75">
      <c r="A16" s="61" t="s">
        <v>102</v>
      </c>
      <c r="B16" s="62" t="s">
        <v>101</v>
      </c>
      <c r="C16" s="43"/>
      <c r="D16" s="43"/>
      <c r="E16" s="43"/>
      <c r="F16" s="44"/>
      <c r="G16" s="43"/>
      <c r="H16" s="43"/>
      <c r="K16" s="74"/>
    </row>
    <row r="17" spans="1:11" s="54" customFormat="1" ht="12.75">
      <c r="A17" s="61" t="s">
        <v>103</v>
      </c>
      <c r="B17" s="62" t="s">
        <v>98</v>
      </c>
      <c r="C17" s="43"/>
      <c r="D17" s="43"/>
      <c r="E17" s="43"/>
      <c r="F17" s="44"/>
      <c r="G17" s="43"/>
      <c r="H17" s="43"/>
      <c r="K17" s="74"/>
    </row>
    <row r="18" spans="1:11" s="54" customFormat="1" ht="12.75">
      <c r="A18" s="61" t="s">
        <v>104</v>
      </c>
      <c r="B18" s="62" t="s">
        <v>101</v>
      </c>
      <c r="C18" s="43"/>
      <c r="D18" s="43"/>
      <c r="E18" s="43"/>
      <c r="F18" s="44"/>
      <c r="G18" s="43"/>
      <c r="H18" s="43"/>
      <c r="K18" s="74"/>
    </row>
    <row r="19" spans="1:11" s="9" customFormat="1" ht="30">
      <c r="A19" s="16" t="s">
        <v>12</v>
      </c>
      <c r="B19" s="17" t="s">
        <v>13</v>
      </c>
      <c r="C19" s="19">
        <f>F19*12</f>
        <v>0</v>
      </c>
      <c r="D19" s="86">
        <f>G19*I19</f>
        <v>108854.4</v>
      </c>
      <c r="E19" s="86">
        <f>H19*12</f>
        <v>46.92</v>
      </c>
      <c r="F19" s="86"/>
      <c r="G19" s="86">
        <f>H19*12</f>
        <v>46.92</v>
      </c>
      <c r="H19" s="86">
        <v>3.91</v>
      </c>
      <c r="I19" s="9">
        <v>2320</v>
      </c>
      <c r="J19" s="9">
        <v>1.07</v>
      </c>
      <c r="K19" s="72">
        <v>3.65</v>
      </c>
    </row>
    <row r="20" spans="1:11" s="54" customFormat="1" ht="12.75">
      <c r="A20" s="61" t="s">
        <v>91</v>
      </c>
      <c r="B20" s="62" t="s">
        <v>13</v>
      </c>
      <c r="C20" s="43"/>
      <c r="D20" s="43"/>
      <c r="E20" s="43"/>
      <c r="F20" s="44"/>
      <c r="G20" s="43"/>
      <c r="H20" s="43"/>
      <c r="K20" s="74"/>
    </row>
    <row r="21" spans="1:11" s="54" customFormat="1" ht="12.75">
      <c r="A21" s="61" t="s">
        <v>92</v>
      </c>
      <c r="B21" s="62" t="s">
        <v>13</v>
      </c>
      <c r="C21" s="43"/>
      <c r="D21" s="43"/>
      <c r="E21" s="43"/>
      <c r="F21" s="44"/>
      <c r="G21" s="43"/>
      <c r="H21" s="43"/>
      <c r="K21" s="74"/>
    </row>
    <row r="22" spans="1:11" s="54" customFormat="1" ht="12.75">
      <c r="A22" s="61" t="s">
        <v>114</v>
      </c>
      <c r="B22" s="62" t="s">
        <v>115</v>
      </c>
      <c r="C22" s="43"/>
      <c r="D22" s="43"/>
      <c r="E22" s="43"/>
      <c r="F22" s="44"/>
      <c r="G22" s="43"/>
      <c r="H22" s="43"/>
      <c r="K22" s="74"/>
    </row>
    <row r="23" spans="1:11" s="54" customFormat="1" ht="12.75">
      <c r="A23" s="61" t="s">
        <v>93</v>
      </c>
      <c r="B23" s="62" t="s">
        <v>13</v>
      </c>
      <c r="C23" s="43"/>
      <c r="D23" s="43"/>
      <c r="E23" s="43"/>
      <c r="F23" s="44"/>
      <c r="G23" s="43"/>
      <c r="H23" s="43"/>
      <c r="K23" s="74"/>
    </row>
    <row r="24" spans="1:11" s="54" customFormat="1" ht="25.5">
      <c r="A24" s="61" t="s">
        <v>94</v>
      </c>
      <c r="B24" s="62" t="s">
        <v>14</v>
      </c>
      <c r="C24" s="43"/>
      <c r="D24" s="43"/>
      <c r="E24" s="43"/>
      <c r="F24" s="44"/>
      <c r="G24" s="43"/>
      <c r="H24" s="43"/>
      <c r="K24" s="74"/>
    </row>
    <row r="25" spans="1:11" s="54" customFormat="1" ht="12.75">
      <c r="A25" s="61" t="s">
        <v>105</v>
      </c>
      <c r="B25" s="62" t="s">
        <v>13</v>
      </c>
      <c r="C25" s="43"/>
      <c r="D25" s="43"/>
      <c r="E25" s="43"/>
      <c r="F25" s="44"/>
      <c r="G25" s="43"/>
      <c r="H25" s="43"/>
      <c r="K25" s="74"/>
    </row>
    <row r="26" spans="1:11" s="54" customFormat="1" ht="12.75">
      <c r="A26" s="61" t="s">
        <v>106</v>
      </c>
      <c r="B26" s="62" t="s">
        <v>13</v>
      </c>
      <c r="C26" s="43"/>
      <c r="D26" s="43"/>
      <c r="E26" s="43"/>
      <c r="F26" s="44"/>
      <c r="G26" s="43"/>
      <c r="H26" s="43"/>
      <c r="K26" s="74"/>
    </row>
    <row r="27" spans="1:11" s="54" customFormat="1" ht="25.5">
      <c r="A27" s="61" t="s">
        <v>107</v>
      </c>
      <c r="B27" s="62" t="s">
        <v>95</v>
      </c>
      <c r="C27" s="43"/>
      <c r="D27" s="43"/>
      <c r="E27" s="43"/>
      <c r="F27" s="44"/>
      <c r="G27" s="43"/>
      <c r="H27" s="43"/>
      <c r="K27" s="74"/>
    </row>
    <row r="28" spans="1:11" s="18" customFormat="1" ht="21" customHeight="1">
      <c r="A28" s="16" t="s">
        <v>15</v>
      </c>
      <c r="B28" s="17" t="s">
        <v>16</v>
      </c>
      <c r="C28" s="19">
        <f>F28*12</f>
        <v>0</v>
      </c>
      <c r="D28" s="86">
        <f aca="true" t="shared" si="0" ref="D28:D38">G28*I28</f>
        <v>17817.6</v>
      </c>
      <c r="E28" s="86">
        <f>H28*12</f>
        <v>7.68</v>
      </c>
      <c r="F28" s="86"/>
      <c r="G28" s="86">
        <f>H28*12</f>
        <v>7.68</v>
      </c>
      <c r="H28" s="86">
        <v>0.64</v>
      </c>
      <c r="I28" s="9">
        <v>2320</v>
      </c>
      <c r="J28" s="9">
        <v>1.07</v>
      </c>
      <c r="K28" s="72">
        <v>0.6</v>
      </c>
    </row>
    <row r="29" spans="1:11" s="9" customFormat="1" ht="18.75" customHeight="1">
      <c r="A29" s="16" t="s">
        <v>17</v>
      </c>
      <c r="B29" s="17" t="s">
        <v>18</v>
      </c>
      <c r="C29" s="19">
        <f>F29*12</f>
        <v>0</v>
      </c>
      <c r="D29" s="86">
        <f t="shared" si="0"/>
        <v>57907.2</v>
      </c>
      <c r="E29" s="86">
        <f>H29*12</f>
        <v>24.96</v>
      </c>
      <c r="F29" s="86"/>
      <c r="G29" s="86">
        <f>H29*12</f>
        <v>24.96</v>
      </c>
      <c r="H29" s="86">
        <v>2.08</v>
      </c>
      <c r="I29" s="9">
        <v>2320</v>
      </c>
      <c r="J29" s="9">
        <v>1.07</v>
      </c>
      <c r="K29" s="72">
        <v>1.94</v>
      </c>
    </row>
    <row r="30" spans="1:11" s="13" customFormat="1" ht="30">
      <c r="A30" s="16" t="s">
        <v>58</v>
      </c>
      <c r="B30" s="17" t="s">
        <v>11</v>
      </c>
      <c r="C30" s="19"/>
      <c r="D30" s="86">
        <v>1733.72</v>
      </c>
      <c r="E30" s="86">
        <f>H30*12</f>
        <v>0.72</v>
      </c>
      <c r="F30" s="86"/>
      <c r="G30" s="86">
        <f aca="true" t="shared" si="1" ref="G30:G37">D30/I30</f>
        <v>0.75</v>
      </c>
      <c r="H30" s="86">
        <f aca="true" t="shared" si="2" ref="H30:H37">G30/12</f>
        <v>0.06</v>
      </c>
      <c r="I30" s="9">
        <v>2320</v>
      </c>
      <c r="J30" s="9">
        <v>1.07</v>
      </c>
      <c r="K30" s="72">
        <v>0.05</v>
      </c>
    </row>
    <row r="31" spans="1:11" s="13" customFormat="1" ht="33.75" customHeight="1">
      <c r="A31" s="16" t="s">
        <v>84</v>
      </c>
      <c r="B31" s="17" t="s">
        <v>11</v>
      </c>
      <c r="C31" s="19"/>
      <c r="D31" s="86">
        <v>1733.72</v>
      </c>
      <c r="E31" s="86"/>
      <c r="F31" s="86"/>
      <c r="G31" s="86">
        <f t="shared" si="1"/>
        <v>0.75</v>
      </c>
      <c r="H31" s="86">
        <f t="shared" si="2"/>
        <v>0.06</v>
      </c>
      <c r="I31" s="9">
        <v>2320</v>
      </c>
      <c r="J31" s="9">
        <v>1.07</v>
      </c>
      <c r="K31" s="72">
        <v>0.05</v>
      </c>
    </row>
    <row r="32" spans="1:11" s="13" customFormat="1" ht="20.25" customHeight="1">
      <c r="A32" s="16" t="s">
        <v>59</v>
      </c>
      <c r="B32" s="17" t="s">
        <v>11</v>
      </c>
      <c r="C32" s="19"/>
      <c r="D32" s="86">
        <v>10948.1</v>
      </c>
      <c r="E32" s="86"/>
      <c r="F32" s="86"/>
      <c r="G32" s="86">
        <f t="shared" si="1"/>
        <v>4.72</v>
      </c>
      <c r="H32" s="86">
        <f t="shared" si="2"/>
        <v>0.39</v>
      </c>
      <c r="I32" s="9">
        <v>2320</v>
      </c>
      <c r="J32" s="9">
        <v>1.07</v>
      </c>
      <c r="K32" s="72">
        <v>0.36</v>
      </c>
    </row>
    <row r="33" spans="1:11" s="13" customFormat="1" ht="30" hidden="1">
      <c r="A33" s="16" t="s">
        <v>60</v>
      </c>
      <c r="B33" s="17" t="s">
        <v>14</v>
      </c>
      <c r="C33" s="19"/>
      <c r="D33" s="19">
        <f t="shared" si="0"/>
        <v>0</v>
      </c>
      <c r="E33" s="19"/>
      <c r="F33" s="59"/>
      <c r="G33" s="89">
        <f t="shared" si="1"/>
        <v>4.72</v>
      </c>
      <c r="H33" s="89">
        <f t="shared" si="2"/>
        <v>0.39</v>
      </c>
      <c r="I33" s="9">
        <v>2320</v>
      </c>
      <c r="J33" s="9">
        <v>1.07</v>
      </c>
      <c r="K33" s="72">
        <v>0</v>
      </c>
    </row>
    <row r="34" spans="1:11" s="13" customFormat="1" ht="30" hidden="1">
      <c r="A34" s="16" t="s">
        <v>61</v>
      </c>
      <c r="B34" s="17" t="s">
        <v>14</v>
      </c>
      <c r="C34" s="19"/>
      <c r="D34" s="19">
        <f t="shared" si="0"/>
        <v>0</v>
      </c>
      <c r="E34" s="19"/>
      <c r="F34" s="59"/>
      <c r="G34" s="89">
        <f t="shared" si="1"/>
        <v>4.72</v>
      </c>
      <c r="H34" s="89">
        <f t="shared" si="2"/>
        <v>0.39</v>
      </c>
      <c r="I34" s="9">
        <v>2320</v>
      </c>
      <c r="J34" s="9">
        <v>1.07</v>
      </c>
      <c r="K34" s="72">
        <v>0</v>
      </c>
    </row>
    <row r="35" spans="1:11" s="13" customFormat="1" ht="15" hidden="1">
      <c r="A35" s="16"/>
      <c r="B35" s="17"/>
      <c r="C35" s="19"/>
      <c r="D35" s="19"/>
      <c r="E35" s="19"/>
      <c r="F35" s="59"/>
      <c r="G35" s="89">
        <f t="shared" si="1"/>
        <v>0</v>
      </c>
      <c r="H35" s="89">
        <f t="shared" si="2"/>
        <v>0</v>
      </c>
      <c r="I35" s="9">
        <v>2320</v>
      </c>
      <c r="J35" s="9"/>
      <c r="K35" s="72"/>
    </row>
    <row r="36" spans="1:11" s="13" customFormat="1" ht="30">
      <c r="A36" s="16" t="s">
        <v>60</v>
      </c>
      <c r="B36" s="17" t="s">
        <v>14</v>
      </c>
      <c r="C36" s="19"/>
      <c r="D36" s="86">
        <v>3100.59</v>
      </c>
      <c r="E36" s="86"/>
      <c r="F36" s="86"/>
      <c r="G36" s="86">
        <f t="shared" si="1"/>
        <v>1.34</v>
      </c>
      <c r="H36" s="86">
        <f t="shared" si="2"/>
        <v>0.11</v>
      </c>
      <c r="I36" s="9">
        <v>2320</v>
      </c>
      <c r="J36" s="9"/>
      <c r="K36" s="72"/>
    </row>
    <row r="37" spans="1:11" s="13" customFormat="1" ht="30">
      <c r="A37" s="16" t="s">
        <v>61</v>
      </c>
      <c r="B37" s="17" t="s">
        <v>14</v>
      </c>
      <c r="C37" s="19"/>
      <c r="D37" s="86">
        <v>3100.59</v>
      </c>
      <c r="E37" s="86"/>
      <c r="F37" s="86"/>
      <c r="G37" s="86">
        <f t="shared" si="1"/>
        <v>1.34</v>
      </c>
      <c r="H37" s="86">
        <f t="shared" si="2"/>
        <v>0.11</v>
      </c>
      <c r="I37" s="9">
        <v>2320</v>
      </c>
      <c r="J37" s="9"/>
      <c r="K37" s="72"/>
    </row>
    <row r="38" spans="1:11" s="13" customFormat="1" ht="30">
      <c r="A38" s="16" t="s">
        <v>25</v>
      </c>
      <c r="B38" s="17"/>
      <c r="C38" s="19">
        <f>F38*12</f>
        <v>0</v>
      </c>
      <c r="D38" s="86">
        <f t="shared" si="0"/>
        <v>5011.2</v>
      </c>
      <c r="E38" s="86">
        <f>H38*12</f>
        <v>2.16</v>
      </c>
      <c r="F38" s="86"/>
      <c r="G38" s="86">
        <f>H38*12</f>
        <v>2.16</v>
      </c>
      <c r="H38" s="86">
        <v>0.18</v>
      </c>
      <c r="I38" s="9">
        <v>2320</v>
      </c>
      <c r="J38" s="9">
        <v>1.07</v>
      </c>
      <c r="K38" s="72">
        <v>0.14</v>
      </c>
    </row>
    <row r="39" spans="1:11" s="9" customFormat="1" ht="15">
      <c r="A39" s="16" t="s">
        <v>27</v>
      </c>
      <c r="B39" s="17" t="s">
        <v>28</v>
      </c>
      <c r="C39" s="19">
        <f>F39*12</f>
        <v>0</v>
      </c>
      <c r="D39" s="86">
        <f>G39*I39</f>
        <v>1113.6</v>
      </c>
      <c r="E39" s="86">
        <f>H39*12</f>
        <v>0.48</v>
      </c>
      <c r="F39" s="86"/>
      <c r="G39" s="86">
        <f>12*H39</f>
        <v>0.48</v>
      </c>
      <c r="H39" s="86">
        <v>0.04</v>
      </c>
      <c r="I39" s="9">
        <v>2320</v>
      </c>
      <c r="J39" s="9">
        <v>1.07</v>
      </c>
      <c r="K39" s="72">
        <v>0.03</v>
      </c>
    </row>
    <row r="40" spans="1:11" s="9" customFormat="1" ht="15">
      <c r="A40" s="16" t="s">
        <v>29</v>
      </c>
      <c r="B40" s="17" t="s">
        <v>30</v>
      </c>
      <c r="C40" s="19">
        <f>F40*12</f>
        <v>0</v>
      </c>
      <c r="D40" s="86">
        <v>595.78</v>
      </c>
      <c r="E40" s="86">
        <f>H40*12</f>
        <v>0.24</v>
      </c>
      <c r="F40" s="86"/>
      <c r="G40" s="86">
        <f>D40/I40</f>
        <v>0.26</v>
      </c>
      <c r="H40" s="86">
        <f>G40/12</f>
        <v>0.02</v>
      </c>
      <c r="I40" s="9">
        <v>2320</v>
      </c>
      <c r="J40" s="9">
        <v>1.07</v>
      </c>
      <c r="K40" s="72">
        <v>0.02</v>
      </c>
    </row>
    <row r="41" spans="1:11" s="87" customFormat="1" ht="30">
      <c r="A41" s="84" t="s">
        <v>26</v>
      </c>
      <c r="B41" s="85" t="s">
        <v>116</v>
      </c>
      <c r="C41" s="86">
        <f>F41*12</f>
        <v>0</v>
      </c>
      <c r="D41" s="86">
        <v>893.66</v>
      </c>
      <c r="E41" s="86">
        <f>H41*12</f>
        <v>0.36</v>
      </c>
      <c r="F41" s="86"/>
      <c r="G41" s="86">
        <f>D41/I41</f>
        <v>0.39</v>
      </c>
      <c r="H41" s="86">
        <f>G41/12</f>
        <v>0.03</v>
      </c>
      <c r="I41" s="82">
        <v>2320</v>
      </c>
      <c r="J41" s="82">
        <v>1.07</v>
      </c>
      <c r="K41" s="83">
        <v>0.03</v>
      </c>
    </row>
    <row r="42" spans="1:11" s="18" customFormat="1" ht="15">
      <c r="A42" s="16" t="s">
        <v>40</v>
      </c>
      <c r="B42" s="17"/>
      <c r="C42" s="19"/>
      <c r="D42" s="19">
        <f>D44+D45+D46+D47+D48+D49+D50+D51+D52+D53</f>
        <v>15793.43</v>
      </c>
      <c r="E42" s="19"/>
      <c r="F42" s="59"/>
      <c r="G42" s="19">
        <f>D42/I42</f>
        <v>6.81</v>
      </c>
      <c r="H42" s="19">
        <f>G42/12</f>
        <v>0.57</v>
      </c>
      <c r="I42" s="9">
        <v>2320</v>
      </c>
      <c r="J42" s="9">
        <v>1.07</v>
      </c>
      <c r="K42" s="72">
        <v>0.73</v>
      </c>
    </row>
    <row r="43" spans="1:11" s="13" customFormat="1" ht="15" hidden="1">
      <c r="A43" s="20"/>
      <c r="B43" s="15"/>
      <c r="C43" s="21"/>
      <c r="D43" s="21"/>
      <c r="E43" s="21"/>
      <c r="F43" s="21"/>
      <c r="G43" s="21"/>
      <c r="H43" s="21"/>
      <c r="I43" s="9"/>
      <c r="J43" s="9"/>
      <c r="K43" s="72"/>
    </row>
    <row r="44" spans="1:11" s="13" customFormat="1" ht="15">
      <c r="A44" s="20" t="s">
        <v>52</v>
      </c>
      <c r="B44" s="15" t="s">
        <v>19</v>
      </c>
      <c r="C44" s="21"/>
      <c r="D44" s="88">
        <v>184.33</v>
      </c>
      <c r="E44" s="88"/>
      <c r="F44" s="88"/>
      <c r="G44" s="88"/>
      <c r="H44" s="88"/>
      <c r="I44" s="9">
        <v>2320</v>
      </c>
      <c r="J44" s="9">
        <v>1.07</v>
      </c>
      <c r="K44" s="72">
        <v>0.01</v>
      </c>
    </row>
    <row r="45" spans="1:11" s="13" customFormat="1" ht="15">
      <c r="A45" s="20" t="s">
        <v>20</v>
      </c>
      <c r="B45" s="15" t="s">
        <v>24</v>
      </c>
      <c r="C45" s="21">
        <f>F45*12</f>
        <v>0</v>
      </c>
      <c r="D45" s="88">
        <v>390.07</v>
      </c>
      <c r="E45" s="88">
        <f>H45*12</f>
        <v>0</v>
      </c>
      <c r="F45" s="88"/>
      <c r="G45" s="88"/>
      <c r="H45" s="88"/>
      <c r="I45" s="9">
        <v>2320</v>
      </c>
      <c r="J45" s="9">
        <v>1.07</v>
      </c>
      <c r="K45" s="72">
        <v>0.01</v>
      </c>
    </row>
    <row r="46" spans="1:11" s="13" customFormat="1" ht="15">
      <c r="A46" s="20" t="s">
        <v>136</v>
      </c>
      <c r="B46" s="15" t="s">
        <v>19</v>
      </c>
      <c r="C46" s="21">
        <f>F46*12</f>
        <v>0</v>
      </c>
      <c r="D46" s="88">
        <v>5501.43</v>
      </c>
      <c r="E46" s="88">
        <f>H46*12</f>
        <v>0</v>
      </c>
      <c r="F46" s="88"/>
      <c r="G46" s="88"/>
      <c r="H46" s="88"/>
      <c r="I46" s="9">
        <v>2320</v>
      </c>
      <c r="J46" s="9">
        <v>1.07</v>
      </c>
      <c r="K46" s="72">
        <v>0.22</v>
      </c>
    </row>
    <row r="47" spans="1:11" s="13" customFormat="1" ht="15">
      <c r="A47" s="20" t="s">
        <v>68</v>
      </c>
      <c r="B47" s="15" t="s">
        <v>19</v>
      </c>
      <c r="C47" s="21">
        <f>F47*12</f>
        <v>0</v>
      </c>
      <c r="D47" s="88">
        <v>743.35</v>
      </c>
      <c r="E47" s="88">
        <f>H47*12</f>
        <v>0</v>
      </c>
      <c r="F47" s="88"/>
      <c r="G47" s="88"/>
      <c r="H47" s="88"/>
      <c r="I47" s="9">
        <v>2320</v>
      </c>
      <c r="J47" s="9">
        <v>1.07</v>
      </c>
      <c r="K47" s="72">
        <v>0.02</v>
      </c>
    </row>
    <row r="48" spans="1:11" s="13" customFormat="1" ht="15">
      <c r="A48" s="20" t="s">
        <v>21</v>
      </c>
      <c r="B48" s="15" t="s">
        <v>19</v>
      </c>
      <c r="C48" s="21">
        <f>F48*12</f>
        <v>0</v>
      </c>
      <c r="D48" s="88">
        <v>3314.05</v>
      </c>
      <c r="E48" s="88">
        <f>H48*12</f>
        <v>0</v>
      </c>
      <c r="F48" s="88"/>
      <c r="G48" s="88"/>
      <c r="H48" s="88"/>
      <c r="I48" s="9">
        <v>2320</v>
      </c>
      <c r="J48" s="9">
        <v>1.07</v>
      </c>
      <c r="K48" s="72">
        <v>0.11</v>
      </c>
    </row>
    <row r="49" spans="1:11" s="13" customFormat="1" ht="15">
      <c r="A49" s="20" t="s">
        <v>22</v>
      </c>
      <c r="B49" s="15" t="s">
        <v>19</v>
      </c>
      <c r="C49" s="21">
        <f>F49*12</f>
        <v>0</v>
      </c>
      <c r="D49" s="88">
        <v>780.14</v>
      </c>
      <c r="E49" s="88">
        <f>H49*12</f>
        <v>0</v>
      </c>
      <c r="F49" s="88"/>
      <c r="G49" s="88"/>
      <c r="H49" s="88"/>
      <c r="I49" s="9">
        <v>2320</v>
      </c>
      <c r="J49" s="9">
        <v>1.07</v>
      </c>
      <c r="K49" s="72">
        <v>0.02</v>
      </c>
    </row>
    <row r="50" spans="1:11" s="13" customFormat="1" ht="15">
      <c r="A50" s="20" t="s">
        <v>64</v>
      </c>
      <c r="B50" s="15" t="s">
        <v>19</v>
      </c>
      <c r="C50" s="21"/>
      <c r="D50" s="88">
        <v>371.66</v>
      </c>
      <c r="E50" s="88"/>
      <c r="F50" s="88"/>
      <c r="G50" s="88"/>
      <c r="H50" s="88"/>
      <c r="I50" s="9">
        <v>2320</v>
      </c>
      <c r="J50" s="9">
        <v>1.07</v>
      </c>
      <c r="K50" s="72">
        <v>0.01</v>
      </c>
    </row>
    <row r="51" spans="1:11" s="13" customFormat="1" ht="15">
      <c r="A51" s="20" t="s">
        <v>65</v>
      </c>
      <c r="B51" s="15" t="s">
        <v>24</v>
      </c>
      <c r="C51" s="21"/>
      <c r="D51" s="88">
        <v>1486.7</v>
      </c>
      <c r="E51" s="88"/>
      <c r="F51" s="88"/>
      <c r="G51" s="88"/>
      <c r="H51" s="88"/>
      <c r="I51" s="9">
        <v>2320</v>
      </c>
      <c r="J51" s="9">
        <v>1.07</v>
      </c>
      <c r="K51" s="72">
        <v>0.05</v>
      </c>
    </row>
    <row r="52" spans="1:11" s="13" customFormat="1" ht="25.5">
      <c r="A52" s="20" t="s">
        <v>23</v>
      </c>
      <c r="B52" s="15" t="s">
        <v>19</v>
      </c>
      <c r="C52" s="21">
        <f>F52*12</f>
        <v>0</v>
      </c>
      <c r="D52" s="88">
        <v>1620.89</v>
      </c>
      <c r="E52" s="88">
        <f>H52*12</f>
        <v>0</v>
      </c>
      <c r="F52" s="88"/>
      <c r="G52" s="88"/>
      <c r="H52" s="88"/>
      <c r="I52" s="9">
        <v>2320</v>
      </c>
      <c r="J52" s="9">
        <v>1.07</v>
      </c>
      <c r="K52" s="72">
        <v>0.05</v>
      </c>
    </row>
    <row r="53" spans="1:11" s="13" customFormat="1" ht="18.75" customHeight="1">
      <c r="A53" s="20" t="s">
        <v>137</v>
      </c>
      <c r="B53" s="15" t="s">
        <v>19</v>
      </c>
      <c r="C53" s="21"/>
      <c r="D53" s="88">
        <v>1400.81</v>
      </c>
      <c r="E53" s="88"/>
      <c r="F53" s="88"/>
      <c r="G53" s="88"/>
      <c r="H53" s="88"/>
      <c r="I53" s="9">
        <v>2320</v>
      </c>
      <c r="J53" s="9">
        <v>1.07</v>
      </c>
      <c r="K53" s="72">
        <v>0.01</v>
      </c>
    </row>
    <row r="54" spans="1:11" s="13" customFormat="1" ht="15" hidden="1">
      <c r="A54" s="20"/>
      <c r="B54" s="15"/>
      <c r="C54" s="21"/>
      <c r="D54" s="88"/>
      <c r="E54" s="88"/>
      <c r="F54" s="88"/>
      <c r="G54" s="88"/>
      <c r="H54" s="88"/>
      <c r="I54" s="9"/>
      <c r="J54" s="9"/>
      <c r="K54" s="72"/>
    </row>
    <row r="55" spans="1:11" s="13" customFormat="1" ht="15" hidden="1">
      <c r="A55" s="40"/>
      <c r="B55" s="15"/>
      <c r="C55" s="21"/>
      <c r="D55" s="88"/>
      <c r="E55" s="88"/>
      <c r="F55" s="88"/>
      <c r="G55" s="88"/>
      <c r="H55" s="88"/>
      <c r="I55" s="9"/>
      <c r="J55" s="9"/>
      <c r="K55" s="72"/>
    </row>
    <row r="56" spans="1:11" s="18" customFormat="1" ht="30">
      <c r="A56" s="16" t="s">
        <v>48</v>
      </c>
      <c r="B56" s="17"/>
      <c r="C56" s="19"/>
      <c r="D56" s="19">
        <f>D57+D58+D60+D61+D66+D67+D68</f>
        <v>13637.59</v>
      </c>
      <c r="E56" s="19"/>
      <c r="F56" s="59"/>
      <c r="G56" s="19">
        <f>D56/I56</f>
        <v>5.88</v>
      </c>
      <c r="H56" s="19">
        <f>G56/12</f>
        <v>0.49</v>
      </c>
      <c r="I56" s="9">
        <v>2320</v>
      </c>
      <c r="J56" s="9">
        <v>1.07</v>
      </c>
      <c r="K56" s="72">
        <v>0.63</v>
      </c>
    </row>
    <row r="57" spans="1:11" s="13" customFormat="1" ht="15">
      <c r="A57" s="20" t="s">
        <v>41</v>
      </c>
      <c r="B57" s="15" t="s">
        <v>69</v>
      </c>
      <c r="C57" s="21"/>
      <c r="D57" s="88">
        <v>2230.05</v>
      </c>
      <c r="E57" s="88"/>
      <c r="F57" s="88"/>
      <c r="G57" s="88"/>
      <c r="H57" s="88"/>
      <c r="I57" s="9">
        <v>2320</v>
      </c>
      <c r="J57" s="9">
        <v>1.07</v>
      </c>
      <c r="K57" s="72">
        <v>0.07</v>
      </c>
    </row>
    <row r="58" spans="1:11" s="13" customFormat="1" ht="25.5">
      <c r="A58" s="20" t="s">
        <v>42</v>
      </c>
      <c r="B58" s="15" t="s">
        <v>53</v>
      </c>
      <c r="C58" s="21"/>
      <c r="D58" s="88">
        <v>1486.7</v>
      </c>
      <c r="E58" s="88"/>
      <c r="F58" s="88"/>
      <c r="G58" s="88"/>
      <c r="H58" s="88"/>
      <c r="I58" s="9">
        <v>2320</v>
      </c>
      <c r="J58" s="9">
        <v>1.07</v>
      </c>
      <c r="K58" s="72">
        <v>0.05</v>
      </c>
    </row>
    <row r="59" spans="1:11" s="13" customFormat="1" ht="15" hidden="1">
      <c r="A59" s="20" t="s">
        <v>96</v>
      </c>
      <c r="B59" s="15" t="s">
        <v>73</v>
      </c>
      <c r="C59" s="21"/>
      <c r="D59" s="88"/>
      <c r="E59" s="88"/>
      <c r="F59" s="88"/>
      <c r="G59" s="88"/>
      <c r="H59" s="88"/>
      <c r="I59" s="9">
        <v>2320</v>
      </c>
      <c r="J59" s="9">
        <v>1.07</v>
      </c>
      <c r="K59" s="72">
        <v>0</v>
      </c>
    </row>
    <row r="60" spans="1:11" s="13" customFormat="1" ht="15">
      <c r="A60" s="20" t="s">
        <v>74</v>
      </c>
      <c r="B60" s="15" t="s">
        <v>73</v>
      </c>
      <c r="C60" s="21"/>
      <c r="D60" s="88">
        <v>1560.23</v>
      </c>
      <c r="E60" s="88"/>
      <c r="F60" s="88"/>
      <c r="G60" s="88"/>
      <c r="H60" s="88"/>
      <c r="I60" s="9">
        <v>2320</v>
      </c>
      <c r="J60" s="9">
        <v>1.07</v>
      </c>
      <c r="K60" s="72">
        <v>0.05</v>
      </c>
    </row>
    <row r="61" spans="1:11" s="13" customFormat="1" ht="25.5">
      <c r="A61" s="20" t="s">
        <v>70</v>
      </c>
      <c r="B61" s="15" t="s">
        <v>71</v>
      </c>
      <c r="C61" s="21"/>
      <c r="D61" s="88">
        <v>1486.68</v>
      </c>
      <c r="E61" s="88"/>
      <c r="F61" s="88"/>
      <c r="G61" s="88"/>
      <c r="H61" s="88"/>
      <c r="I61" s="9">
        <v>2320</v>
      </c>
      <c r="J61" s="9">
        <v>1.07</v>
      </c>
      <c r="K61" s="72">
        <v>0.05</v>
      </c>
    </row>
    <row r="62" spans="1:11" s="13" customFormat="1" ht="15" hidden="1">
      <c r="A62" s="20" t="s">
        <v>43</v>
      </c>
      <c r="B62" s="15" t="s">
        <v>72</v>
      </c>
      <c r="C62" s="21"/>
      <c r="D62" s="88">
        <f>G62*I62</f>
        <v>0</v>
      </c>
      <c r="E62" s="88"/>
      <c r="F62" s="88"/>
      <c r="G62" s="88"/>
      <c r="H62" s="88"/>
      <c r="I62" s="9">
        <v>2320</v>
      </c>
      <c r="J62" s="9">
        <v>1.07</v>
      </c>
      <c r="K62" s="72">
        <v>0</v>
      </c>
    </row>
    <row r="63" spans="1:11" s="13" customFormat="1" ht="20.25" customHeight="1" hidden="1">
      <c r="A63" s="20" t="s">
        <v>56</v>
      </c>
      <c r="B63" s="15" t="s">
        <v>73</v>
      </c>
      <c r="C63" s="21"/>
      <c r="D63" s="88">
        <f>G63*I63</f>
        <v>0</v>
      </c>
      <c r="E63" s="88"/>
      <c r="F63" s="88"/>
      <c r="G63" s="88"/>
      <c r="H63" s="88"/>
      <c r="I63" s="9">
        <v>2320</v>
      </c>
      <c r="J63" s="9">
        <v>1.07</v>
      </c>
      <c r="K63" s="72">
        <v>0</v>
      </c>
    </row>
    <row r="64" spans="1:11" s="13" customFormat="1" ht="15" hidden="1">
      <c r="A64" s="20" t="s">
        <v>57</v>
      </c>
      <c r="B64" s="15" t="s">
        <v>19</v>
      </c>
      <c r="C64" s="21"/>
      <c r="D64" s="88"/>
      <c r="E64" s="88"/>
      <c r="F64" s="88"/>
      <c r="G64" s="88"/>
      <c r="H64" s="88"/>
      <c r="I64" s="9">
        <v>2320</v>
      </c>
      <c r="J64" s="9">
        <v>1.07</v>
      </c>
      <c r="K64" s="72">
        <v>0</v>
      </c>
    </row>
    <row r="65" spans="1:11" s="13" customFormat="1" ht="25.5" hidden="1">
      <c r="A65" s="20" t="s">
        <v>54</v>
      </c>
      <c r="B65" s="15" t="s">
        <v>19</v>
      </c>
      <c r="C65" s="21"/>
      <c r="D65" s="88">
        <f>G65*I65</f>
        <v>0</v>
      </c>
      <c r="E65" s="88"/>
      <c r="F65" s="88"/>
      <c r="G65" s="88"/>
      <c r="H65" s="88"/>
      <c r="I65" s="9">
        <v>2320</v>
      </c>
      <c r="J65" s="9">
        <v>1.07</v>
      </c>
      <c r="K65" s="72">
        <v>0</v>
      </c>
    </row>
    <row r="66" spans="1:11" s="13" customFormat="1" ht="15">
      <c r="A66" s="20" t="s">
        <v>118</v>
      </c>
      <c r="B66" s="91" t="s">
        <v>19</v>
      </c>
      <c r="C66" s="21"/>
      <c r="D66" s="88">
        <v>1586.25</v>
      </c>
      <c r="E66" s="88"/>
      <c r="F66" s="88"/>
      <c r="G66" s="88"/>
      <c r="H66" s="88"/>
      <c r="I66" s="9">
        <v>2320</v>
      </c>
      <c r="J66" s="9">
        <v>1.07</v>
      </c>
      <c r="K66" s="72">
        <v>0.03</v>
      </c>
    </row>
    <row r="67" spans="1:11" s="13" customFormat="1" ht="25.5" hidden="1">
      <c r="A67" s="20" t="s">
        <v>111</v>
      </c>
      <c r="B67" s="91" t="s">
        <v>14</v>
      </c>
      <c r="C67" s="21"/>
      <c r="D67" s="88"/>
      <c r="E67" s="88"/>
      <c r="F67" s="88"/>
      <c r="G67" s="88"/>
      <c r="H67" s="88"/>
      <c r="I67" s="9">
        <v>2320</v>
      </c>
      <c r="J67" s="9">
        <v>1.07</v>
      </c>
      <c r="K67" s="72">
        <v>0.11</v>
      </c>
    </row>
    <row r="68" spans="1:11" s="13" customFormat="1" ht="15">
      <c r="A68" s="40" t="s">
        <v>66</v>
      </c>
      <c r="B68" s="15" t="s">
        <v>11</v>
      </c>
      <c r="C68" s="21"/>
      <c r="D68" s="88">
        <v>5287.68</v>
      </c>
      <c r="E68" s="88"/>
      <c r="F68" s="88"/>
      <c r="G68" s="88"/>
      <c r="H68" s="88"/>
      <c r="I68" s="9">
        <v>2320</v>
      </c>
      <c r="J68" s="9">
        <v>1.07</v>
      </c>
      <c r="K68" s="72">
        <v>0.18</v>
      </c>
    </row>
    <row r="69" spans="1:11" s="13" customFormat="1" ht="15" hidden="1">
      <c r="A69" s="20" t="s">
        <v>135</v>
      </c>
      <c r="B69" s="91" t="s">
        <v>19</v>
      </c>
      <c r="C69" s="21"/>
      <c r="D69" s="88"/>
      <c r="E69" s="88"/>
      <c r="F69" s="88"/>
      <c r="G69" s="88"/>
      <c r="H69" s="88"/>
      <c r="I69" s="9">
        <v>2320</v>
      </c>
      <c r="J69" s="9">
        <v>1.07</v>
      </c>
      <c r="K69" s="72">
        <v>0.03</v>
      </c>
    </row>
    <row r="70" spans="1:11" s="13" customFormat="1" ht="15" hidden="1">
      <c r="A70" s="20" t="s">
        <v>67</v>
      </c>
      <c r="B70" s="15" t="s">
        <v>11</v>
      </c>
      <c r="C70" s="21"/>
      <c r="D70" s="21">
        <f>G70*I70</f>
        <v>0</v>
      </c>
      <c r="E70" s="21"/>
      <c r="F70" s="21"/>
      <c r="G70" s="21">
        <f>H70*12</f>
        <v>0</v>
      </c>
      <c r="H70" s="21">
        <v>0</v>
      </c>
      <c r="I70" s="9">
        <v>2320</v>
      </c>
      <c r="J70" s="9">
        <v>1.07</v>
      </c>
      <c r="K70" s="72">
        <v>0</v>
      </c>
    </row>
    <row r="71" spans="1:11" s="13" customFormat="1" ht="15">
      <c r="A71" s="16" t="s">
        <v>50</v>
      </c>
      <c r="B71" s="15"/>
      <c r="C71" s="21"/>
      <c r="D71" s="19">
        <f>D73+D74</f>
        <v>3453.56</v>
      </c>
      <c r="E71" s="21"/>
      <c r="F71" s="21"/>
      <c r="G71" s="19">
        <f>D71/I71</f>
        <v>1.49</v>
      </c>
      <c r="H71" s="19">
        <v>0.13</v>
      </c>
      <c r="I71" s="9">
        <v>2320</v>
      </c>
      <c r="J71" s="9">
        <v>1.07</v>
      </c>
      <c r="K71" s="72">
        <v>0.11</v>
      </c>
    </row>
    <row r="72" spans="1:11" s="13" customFormat="1" ht="15" hidden="1">
      <c r="A72" s="20" t="s">
        <v>44</v>
      </c>
      <c r="B72" s="15" t="s">
        <v>11</v>
      </c>
      <c r="C72" s="21"/>
      <c r="D72" s="21">
        <f aca="true" t="shared" si="3" ref="D72:D79">G72*I72</f>
        <v>0</v>
      </c>
      <c r="E72" s="21"/>
      <c r="F72" s="21"/>
      <c r="G72" s="21">
        <f aca="true" t="shared" si="4" ref="G72:G79">H72*12</f>
        <v>0</v>
      </c>
      <c r="H72" s="21">
        <v>0</v>
      </c>
      <c r="I72" s="9">
        <v>2320</v>
      </c>
      <c r="J72" s="9">
        <v>1.07</v>
      </c>
      <c r="K72" s="72">
        <v>0</v>
      </c>
    </row>
    <row r="73" spans="1:11" s="13" customFormat="1" ht="15">
      <c r="A73" s="20" t="s">
        <v>86</v>
      </c>
      <c r="B73" s="15" t="s">
        <v>19</v>
      </c>
      <c r="C73" s="21"/>
      <c r="D73" s="88">
        <v>2676.53</v>
      </c>
      <c r="E73" s="88"/>
      <c r="F73" s="88"/>
      <c r="G73" s="88"/>
      <c r="H73" s="88"/>
      <c r="I73" s="9">
        <v>2320</v>
      </c>
      <c r="J73" s="9">
        <v>1.07</v>
      </c>
      <c r="K73" s="72">
        <v>0.09</v>
      </c>
    </row>
    <row r="74" spans="1:11" s="13" customFormat="1" ht="15">
      <c r="A74" s="20" t="s">
        <v>45</v>
      </c>
      <c r="B74" s="15" t="s">
        <v>19</v>
      </c>
      <c r="C74" s="21"/>
      <c r="D74" s="88">
        <v>777.03</v>
      </c>
      <c r="E74" s="88"/>
      <c r="F74" s="88"/>
      <c r="G74" s="88"/>
      <c r="H74" s="88"/>
      <c r="I74" s="9">
        <v>2320</v>
      </c>
      <c r="J74" s="9">
        <v>1.07</v>
      </c>
      <c r="K74" s="72">
        <v>0.02</v>
      </c>
    </row>
    <row r="75" spans="1:11" s="13" customFormat="1" ht="27.75" customHeight="1" hidden="1">
      <c r="A75" s="40" t="s">
        <v>55</v>
      </c>
      <c r="B75" s="15" t="s">
        <v>14</v>
      </c>
      <c r="C75" s="21"/>
      <c r="D75" s="21">
        <f t="shared" si="3"/>
        <v>0</v>
      </c>
      <c r="E75" s="21"/>
      <c r="F75" s="21"/>
      <c r="G75" s="21">
        <f t="shared" si="4"/>
        <v>0</v>
      </c>
      <c r="H75" s="21">
        <v>0</v>
      </c>
      <c r="I75" s="9">
        <v>2320</v>
      </c>
      <c r="J75" s="9">
        <v>1.07</v>
      </c>
      <c r="K75" s="72">
        <v>0</v>
      </c>
    </row>
    <row r="76" spans="1:11" s="13" customFormat="1" ht="25.5" hidden="1">
      <c r="A76" s="40" t="s">
        <v>82</v>
      </c>
      <c r="B76" s="15" t="s">
        <v>14</v>
      </c>
      <c r="C76" s="21"/>
      <c r="D76" s="21">
        <f t="shared" si="3"/>
        <v>0</v>
      </c>
      <c r="E76" s="21"/>
      <c r="F76" s="21"/>
      <c r="G76" s="21">
        <f t="shared" si="4"/>
        <v>0</v>
      </c>
      <c r="H76" s="21">
        <v>0</v>
      </c>
      <c r="I76" s="9">
        <v>2320</v>
      </c>
      <c r="J76" s="9">
        <v>1.07</v>
      </c>
      <c r="K76" s="72">
        <v>0</v>
      </c>
    </row>
    <row r="77" spans="1:11" s="13" customFormat="1" ht="25.5" hidden="1">
      <c r="A77" s="40" t="s">
        <v>75</v>
      </c>
      <c r="B77" s="15" t="s">
        <v>14</v>
      </c>
      <c r="C77" s="21"/>
      <c r="D77" s="21">
        <f t="shared" si="3"/>
        <v>0</v>
      </c>
      <c r="E77" s="21"/>
      <c r="F77" s="21"/>
      <c r="G77" s="21">
        <f t="shared" si="4"/>
        <v>0</v>
      </c>
      <c r="H77" s="21">
        <v>0</v>
      </c>
      <c r="I77" s="9">
        <v>2320</v>
      </c>
      <c r="J77" s="9">
        <v>1.07</v>
      </c>
      <c r="K77" s="72">
        <v>0</v>
      </c>
    </row>
    <row r="78" spans="1:11" s="13" customFormat="1" ht="25.5" hidden="1">
      <c r="A78" s="40" t="s">
        <v>83</v>
      </c>
      <c r="B78" s="15" t="s">
        <v>14</v>
      </c>
      <c r="C78" s="21"/>
      <c r="D78" s="21">
        <f t="shared" si="3"/>
        <v>0</v>
      </c>
      <c r="E78" s="21"/>
      <c r="F78" s="21"/>
      <c r="G78" s="21">
        <f t="shared" si="4"/>
        <v>0</v>
      </c>
      <c r="H78" s="21">
        <v>0</v>
      </c>
      <c r="I78" s="9">
        <v>2320</v>
      </c>
      <c r="J78" s="9">
        <v>1.07</v>
      </c>
      <c r="K78" s="72">
        <v>0</v>
      </c>
    </row>
    <row r="79" spans="1:11" s="13" customFormat="1" ht="25.5" hidden="1">
      <c r="A79" s="40" t="s">
        <v>81</v>
      </c>
      <c r="B79" s="15" t="s">
        <v>14</v>
      </c>
      <c r="C79" s="21"/>
      <c r="D79" s="21">
        <f t="shared" si="3"/>
        <v>0</v>
      </c>
      <c r="E79" s="21"/>
      <c r="F79" s="21"/>
      <c r="G79" s="21">
        <f t="shared" si="4"/>
        <v>0</v>
      </c>
      <c r="H79" s="21">
        <v>0</v>
      </c>
      <c r="I79" s="9">
        <v>2320</v>
      </c>
      <c r="J79" s="9">
        <v>1.07</v>
      </c>
      <c r="K79" s="72">
        <v>0</v>
      </c>
    </row>
    <row r="80" spans="1:11" s="13" customFormat="1" ht="15">
      <c r="A80" s="16" t="s">
        <v>51</v>
      </c>
      <c r="B80" s="15"/>
      <c r="C80" s="21"/>
      <c r="D80" s="19">
        <f>D81</f>
        <v>932.26</v>
      </c>
      <c r="E80" s="21"/>
      <c r="F80" s="21"/>
      <c r="G80" s="19">
        <f>D80/I80</f>
        <v>0.4</v>
      </c>
      <c r="H80" s="19">
        <f>G80/12</f>
        <v>0.03</v>
      </c>
      <c r="I80" s="9">
        <v>2320</v>
      </c>
      <c r="J80" s="9">
        <v>1.07</v>
      </c>
      <c r="K80" s="72">
        <v>0.14</v>
      </c>
    </row>
    <row r="81" spans="1:11" s="13" customFormat="1" ht="15">
      <c r="A81" s="20" t="s">
        <v>46</v>
      </c>
      <c r="B81" s="15" t="s">
        <v>19</v>
      </c>
      <c r="C81" s="21"/>
      <c r="D81" s="88">
        <v>932.26</v>
      </c>
      <c r="E81" s="88"/>
      <c r="F81" s="88"/>
      <c r="G81" s="88"/>
      <c r="H81" s="88"/>
      <c r="I81" s="9">
        <v>2320</v>
      </c>
      <c r="J81" s="9">
        <v>1.07</v>
      </c>
      <c r="K81" s="72">
        <v>0.03</v>
      </c>
    </row>
    <row r="82" spans="1:11" s="9" customFormat="1" ht="15">
      <c r="A82" s="16" t="s">
        <v>63</v>
      </c>
      <c r="B82" s="17"/>
      <c r="C82" s="19"/>
      <c r="D82" s="19">
        <f>D83</f>
        <v>1381.39</v>
      </c>
      <c r="E82" s="19"/>
      <c r="F82" s="59"/>
      <c r="G82" s="19">
        <f>D82/I82</f>
        <v>0.6</v>
      </c>
      <c r="H82" s="19">
        <f>G82/12</f>
        <v>0.05</v>
      </c>
      <c r="I82" s="9">
        <v>2320</v>
      </c>
      <c r="J82" s="9">
        <v>1.07</v>
      </c>
      <c r="K82" s="72">
        <v>0.04</v>
      </c>
    </row>
    <row r="83" spans="1:11" s="13" customFormat="1" ht="25.5">
      <c r="A83" s="20" t="s">
        <v>77</v>
      </c>
      <c r="B83" s="91" t="s">
        <v>14</v>
      </c>
      <c r="C83" s="21"/>
      <c r="D83" s="88">
        <v>1381.39</v>
      </c>
      <c r="E83" s="88"/>
      <c r="F83" s="88"/>
      <c r="G83" s="88"/>
      <c r="H83" s="88"/>
      <c r="I83" s="9">
        <v>2320</v>
      </c>
      <c r="J83" s="9">
        <v>1.07</v>
      </c>
      <c r="K83" s="72">
        <v>0.04</v>
      </c>
    </row>
    <row r="84" spans="1:11" s="9" customFormat="1" ht="15">
      <c r="A84" s="16" t="s">
        <v>62</v>
      </c>
      <c r="B84" s="17"/>
      <c r="C84" s="19"/>
      <c r="D84" s="19">
        <f>D85+D88</f>
        <v>14730.75</v>
      </c>
      <c r="E84" s="19"/>
      <c r="F84" s="59"/>
      <c r="G84" s="19">
        <f>D84/I84</f>
        <v>6.35</v>
      </c>
      <c r="H84" s="19">
        <f>G84/12</f>
        <v>0.53</v>
      </c>
      <c r="I84" s="9">
        <v>2320</v>
      </c>
      <c r="J84" s="9">
        <v>1.07</v>
      </c>
      <c r="K84" s="72">
        <v>0.49</v>
      </c>
    </row>
    <row r="85" spans="1:11" s="13" customFormat="1" ht="15">
      <c r="A85" s="20" t="s">
        <v>78</v>
      </c>
      <c r="B85" s="15" t="s">
        <v>69</v>
      </c>
      <c r="C85" s="21"/>
      <c r="D85" s="88">
        <v>14730.75</v>
      </c>
      <c r="E85" s="88"/>
      <c r="F85" s="88"/>
      <c r="G85" s="88"/>
      <c r="H85" s="88"/>
      <c r="I85" s="9">
        <v>2320</v>
      </c>
      <c r="J85" s="9">
        <v>1.07</v>
      </c>
      <c r="K85" s="72">
        <v>0.49</v>
      </c>
    </row>
    <row r="86" spans="1:11" s="13" customFormat="1" ht="15" hidden="1">
      <c r="A86" s="20" t="s">
        <v>79</v>
      </c>
      <c r="B86" s="15" t="s">
        <v>69</v>
      </c>
      <c r="C86" s="21"/>
      <c r="D86" s="88">
        <f>G86*I86</f>
        <v>0</v>
      </c>
      <c r="E86" s="88"/>
      <c r="F86" s="88"/>
      <c r="G86" s="88"/>
      <c r="H86" s="88"/>
      <c r="I86" s="9">
        <v>2320</v>
      </c>
      <c r="J86" s="9">
        <v>1.07</v>
      </c>
      <c r="K86" s="72">
        <v>0</v>
      </c>
    </row>
    <row r="87" spans="1:11" s="13" customFormat="1" ht="25.5" customHeight="1" hidden="1">
      <c r="A87" s="20" t="s">
        <v>80</v>
      </c>
      <c r="B87" s="15" t="s">
        <v>19</v>
      </c>
      <c r="C87" s="21"/>
      <c r="D87" s="88">
        <f>G87*I87</f>
        <v>0</v>
      </c>
      <c r="E87" s="88"/>
      <c r="F87" s="88"/>
      <c r="G87" s="88"/>
      <c r="H87" s="88"/>
      <c r="I87" s="9">
        <v>2320</v>
      </c>
      <c r="J87" s="9">
        <v>1.07</v>
      </c>
      <c r="K87" s="72">
        <v>0</v>
      </c>
    </row>
    <row r="88" spans="1:11" s="13" customFormat="1" ht="18.75" customHeight="1" hidden="1">
      <c r="A88" s="20" t="s">
        <v>90</v>
      </c>
      <c r="B88" s="15" t="s">
        <v>69</v>
      </c>
      <c r="C88" s="21"/>
      <c r="D88" s="88"/>
      <c r="E88" s="88"/>
      <c r="F88" s="88"/>
      <c r="G88" s="88"/>
      <c r="H88" s="88"/>
      <c r="I88" s="9">
        <v>2320</v>
      </c>
      <c r="J88" s="9">
        <v>1.07</v>
      </c>
      <c r="K88" s="72">
        <v>0</v>
      </c>
    </row>
    <row r="89" spans="1:11" s="9" customFormat="1" ht="30.75" thickBot="1">
      <c r="A89" s="37" t="s">
        <v>143</v>
      </c>
      <c r="B89" s="17" t="s">
        <v>14</v>
      </c>
      <c r="C89" s="19">
        <f>F89*12</f>
        <v>0</v>
      </c>
      <c r="D89" s="86">
        <f>G89*I89</f>
        <v>22550.4</v>
      </c>
      <c r="E89" s="86">
        <f>H89*12</f>
        <v>9.72</v>
      </c>
      <c r="F89" s="86"/>
      <c r="G89" s="86">
        <f>12*H89</f>
        <v>9.72</v>
      </c>
      <c r="H89" s="86">
        <v>0.81</v>
      </c>
      <c r="I89" s="9">
        <v>2320</v>
      </c>
      <c r="J89" s="9">
        <v>1.07</v>
      </c>
      <c r="K89" s="72">
        <v>0.3</v>
      </c>
    </row>
    <row r="90" spans="1:11" s="9" customFormat="1" ht="19.5" hidden="1" thickBot="1">
      <c r="A90" s="37" t="s">
        <v>35</v>
      </c>
      <c r="B90" s="17"/>
      <c r="C90" s="19">
        <f>F90*12</f>
        <v>0</v>
      </c>
      <c r="D90" s="19"/>
      <c r="E90" s="19"/>
      <c r="F90" s="59"/>
      <c r="G90" s="19"/>
      <c r="H90" s="14"/>
      <c r="I90" s="9">
        <v>2320</v>
      </c>
      <c r="K90" s="72"/>
    </row>
    <row r="91" spans="1:11" s="9" customFormat="1" ht="15.75" hidden="1" thickBot="1">
      <c r="A91" s="45" t="s">
        <v>99</v>
      </c>
      <c r="B91" s="42"/>
      <c r="C91" s="43"/>
      <c r="D91" s="43"/>
      <c r="E91" s="43"/>
      <c r="F91" s="44"/>
      <c r="G91" s="43"/>
      <c r="H91" s="46"/>
      <c r="I91" s="9">
        <v>2320</v>
      </c>
      <c r="K91" s="72"/>
    </row>
    <row r="92" spans="1:11" s="9" customFormat="1" ht="15.75" hidden="1" thickBot="1">
      <c r="A92" s="45" t="s">
        <v>108</v>
      </c>
      <c r="B92" s="42"/>
      <c r="C92" s="43"/>
      <c r="D92" s="43"/>
      <c r="E92" s="43"/>
      <c r="F92" s="44"/>
      <c r="G92" s="43"/>
      <c r="H92" s="46"/>
      <c r="I92" s="9">
        <v>2320</v>
      </c>
      <c r="K92" s="72"/>
    </row>
    <row r="93" spans="1:11" s="9" customFormat="1" ht="15.75" hidden="1" thickBot="1">
      <c r="A93" s="45" t="s">
        <v>87</v>
      </c>
      <c r="B93" s="42"/>
      <c r="C93" s="43"/>
      <c r="D93" s="43">
        <f>G93*I93</f>
        <v>0</v>
      </c>
      <c r="E93" s="43"/>
      <c r="F93" s="44"/>
      <c r="G93" s="43">
        <f>H93*12</f>
        <v>0</v>
      </c>
      <c r="H93" s="46"/>
      <c r="I93" s="9">
        <v>2320</v>
      </c>
      <c r="K93" s="72"/>
    </row>
    <row r="94" spans="1:11" s="9" customFormat="1" ht="15.75" hidden="1" thickBot="1">
      <c r="A94" s="45" t="s">
        <v>88</v>
      </c>
      <c r="B94" s="42"/>
      <c r="C94" s="43"/>
      <c r="D94" s="43">
        <f>G94*I94</f>
        <v>0</v>
      </c>
      <c r="E94" s="43"/>
      <c r="F94" s="44"/>
      <c r="G94" s="43">
        <f>H94*12</f>
        <v>0</v>
      </c>
      <c r="H94" s="46"/>
      <c r="I94" s="9">
        <v>2320</v>
      </c>
      <c r="K94" s="72"/>
    </row>
    <row r="95" spans="1:11" s="9" customFormat="1" ht="15.75" hidden="1" thickBot="1">
      <c r="A95" s="47" t="s">
        <v>89</v>
      </c>
      <c r="B95" s="48"/>
      <c r="C95" s="49"/>
      <c r="D95" s="49">
        <f>G95*I95</f>
        <v>0</v>
      </c>
      <c r="E95" s="49"/>
      <c r="F95" s="50"/>
      <c r="G95" s="49">
        <f>H95*12</f>
        <v>0</v>
      </c>
      <c r="H95" s="51"/>
      <c r="I95" s="9">
        <v>2320</v>
      </c>
      <c r="K95" s="72"/>
    </row>
    <row r="96" spans="1:11" s="9" customFormat="1" ht="19.5" thickBot="1">
      <c r="A96" s="69" t="s">
        <v>138</v>
      </c>
      <c r="B96" s="36" t="s">
        <v>13</v>
      </c>
      <c r="C96" s="92"/>
      <c r="D96" s="93">
        <f>G96*I96</f>
        <v>39254.4</v>
      </c>
      <c r="E96" s="93"/>
      <c r="F96" s="94"/>
      <c r="G96" s="93">
        <f>12*H96</f>
        <v>16.92</v>
      </c>
      <c r="H96" s="59">
        <v>1.41</v>
      </c>
      <c r="I96" s="9">
        <v>2320</v>
      </c>
      <c r="K96" s="72"/>
    </row>
    <row r="97" spans="1:11" s="9" customFormat="1" ht="19.5" thickBot="1">
      <c r="A97" s="52" t="s">
        <v>36</v>
      </c>
      <c r="B97" s="7"/>
      <c r="C97" s="53">
        <f>F97*12</f>
        <v>0</v>
      </c>
      <c r="D97" s="60">
        <f>D96+D89+D84+D82+D80+D71+D56+D42+D41+D40+D39+D38+D37+D36+D32+D31+D30+D29+D28+D19+D14</f>
        <v>391359.94</v>
      </c>
      <c r="E97" s="60">
        <f>E96+E89+E84+E82+E80+E71+E56+E42+E41+E40+E39+E38+E37+E36+E32+E31+E30+E29+E28+E19+E14</f>
        <v>122.04</v>
      </c>
      <c r="F97" s="60">
        <f>F96+F89+F84+F82+F80+F71+F56+F42+F41+F40+F39+F38+F37+F36+F32+F31+F30+F29+F28+F19+F14</f>
        <v>0</v>
      </c>
      <c r="G97" s="60">
        <f>G96+G89+G84+G82+G80+G71+G56+G42+G41+G40+G39+G38+G37+G36+G32+G31+G30+G29+G28+G19+G14</f>
        <v>168.72</v>
      </c>
      <c r="H97" s="60">
        <f>H96+H89+H84+H82+H80+H71+H56+H42+H41+H40+H39+H38+H37+H36+H32+H31+H30+H29+H28+H19+H14</f>
        <v>14.05</v>
      </c>
      <c r="K97" s="72"/>
    </row>
    <row r="98" spans="1:11" s="23" customFormat="1" ht="20.25" hidden="1" thickBot="1">
      <c r="A98" s="55" t="s">
        <v>31</v>
      </c>
      <c r="B98" s="56" t="s">
        <v>13</v>
      </c>
      <c r="C98" s="56" t="s">
        <v>32</v>
      </c>
      <c r="D98" s="57"/>
      <c r="E98" s="56" t="s">
        <v>32</v>
      </c>
      <c r="F98" s="58"/>
      <c r="G98" s="56" t="s">
        <v>32</v>
      </c>
      <c r="H98" s="58"/>
      <c r="K98" s="75"/>
    </row>
    <row r="99" spans="1:11" s="23" customFormat="1" ht="19.5">
      <c r="A99" s="79"/>
      <c r="B99" s="80"/>
      <c r="C99" s="80"/>
      <c r="D99" s="80"/>
      <c r="E99" s="80"/>
      <c r="F99" s="81"/>
      <c r="G99" s="80"/>
      <c r="H99" s="81"/>
      <c r="K99" s="75"/>
    </row>
    <row r="100" spans="1:11" s="25" customFormat="1" ht="12.75">
      <c r="A100" s="24"/>
      <c r="F100" s="26"/>
      <c r="H100" s="26"/>
      <c r="K100" s="76"/>
    </row>
    <row r="101" spans="1:11" s="25" customFormat="1" ht="12.75">
      <c r="A101" s="24"/>
      <c r="F101" s="26"/>
      <c r="H101" s="26"/>
      <c r="K101" s="76"/>
    </row>
    <row r="102" spans="1:11" s="25" customFormat="1" ht="12.75">
      <c r="A102" s="24"/>
      <c r="F102" s="26"/>
      <c r="H102" s="26"/>
      <c r="K102" s="76"/>
    </row>
    <row r="103" spans="1:11" s="25" customFormat="1" ht="13.5" thickBot="1">
      <c r="A103" s="24"/>
      <c r="F103" s="26"/>
      <c r="H103" s="26"/>
      <c r="K103" s="76"/>
    </row>
    <row r="104" spans="1:11" s="9" customFormat="1" ht="19.5" thickBot="1">
      <c r="A104" s="63" t="s">
        <v>109</v>
      </c>
      <c r="B104" s="7"/>
      <c r="C104" s="53">
        <f>F104*12</f>
        <v>0</v>
      </c>
      <c r="D104" s="64">
        <f>D110</f>
        <v>8869.65</v>
      </c>
      <c r="E104" s="64">
        <f>E110</f>
        <v>0</v>
      </c>
      <c r="F104" s="64">
        <f>F110</f>
        <v>0</v>
      </c>
      <c r="G104" s="64">
        <f>G110</f>
        <v>3.82</v>
      </c>
      <c r="H104" s="64">
        <f>H110</f>
        <v>0.32</v>
      </c>
      <c r="I104" s="9">
        <v>2320</v>
      </c>
      <c r="K104" s="72"/>
    </row>
    <row r="105" spans="1:11" s="13" customFormat="1" ht="18.75" customHeight="1" hidden="1">
      <c r="A105" s="20" t="s">
        <v>121</v>
      </c>
      <c r="B105" s="15"/>
      <c r="C105" s="21"/>
      <c r="D105" s="88"/>
      <c r="E105" s="88"/>
      <c r="F105" s="88"/>
      <c r="G105" s="88"/>
      <c r="H105" s="104"/>
      <c r="I105" s="9">
        <v>2320</v>
      </c>
      <c r="J105" s="9"/>
      <c r="K105" s="72"/>
    </row>
    <row r="106" spans="1:11" s="13" customFormat="1" ht="18.75" customHeight="1" hidden="1">
      <c r="A106" s="20" t="s">
        <v>122</v>
      </c>
      <c r="B106" s="15"/>
      <c r="C106" s="21"/>
      <c r="D106" s="88"/>
      <c r="E106" s="88"/>
      <c r="F106" s="88"/>
      <c r="G106" s="88"/>
      <c r="H106" s="104"/>
      <c r="I106" s="9">
        <v>2320</v>
      </c>
      <c r="J106" s="9"/>
      <c r="K106" s="72"/>
    </row>
    <row r="107" spans="1:11" s="13" customFormat="1" ht="18.75" customHeight="1" hidden="1">
      <c r="A107" s="20" t="s">
        <v>112</v>
      </c>
      <c r="B107" s="15"/>
      <c r="C107" s="21"/>
      <c r="D107" s="88"/>
      <c r="E107" s="88"/>
      <c r="F107" s="88"/>
      <c r="G107" s="88"/>
      <c r="H107" s="104"/>
      <c r="I107" s="9">
        <v>2320</v>
      </c>
      <c r="J107" s="9"/>
      <c r="K107" s="72"/>
    </row>
    <row r="108" spans="1:11" s="13" customFormat="1" ht="18.75" customHeight="1" hidden="1">
      <c r="A108" s="20" t="s">
        <v>123</v>
      </c>
      <c r="B108" s="15"/>
      <c r="C108" s="21"/>
      <c r="D108" s="88"/>
      <c r="E108" s="88"/>
      <c r="F108" s="88"/>
      <c r="G108" s="88"/>
      <c r="H108" s="104"/>
      <c r="I108" s="9">
        <v>2320</v>
      </c>
      <c r="J108" s="9"/>
      <c r="K108" s="72"/>
    </row>
    <row r="109" spans="1:11" s="13" customFormat="1" ht="18.75" customHeight="1" hidden="1">
      <c r="A109" s="20" t="s">
        <v>124</v>
      </c>
      <c r="B109" s="15"/>
      <c r="C109" s="21"/>
      <c r="D109" s="88"/>
      <c r="E109" s="88"/>
      <c r="F109" s="88"/>
      <c r="G109" s="88"/>
      <c r="H109" s="104"/>
      <c r="I109" s="9">
        <v>2320</v>
      </c>
      <c r="J109" s="9"/>
      <c r="K109" s="72"/>
    </row>
    <row r="110" spans="1:11" s="13" customFormat="1" ht="18.75" customHeight="1" thickBot="1">
      <c r="A110" s="105" t="s">
        <v>125</v>
      </c>
      <c r="B110" s="106"/>
      <c r="C110" s="107"/>
      <c r="D110" s="108">
        <v>8869.65</v>
      </c>
      <c r="E110" s="108"/>
      <c r="F110" s="108"/>
      <c r="G110" s="108">
        <f>D110/I110</f>
        <v>3.82</v>
      </c>
      <c r="H110" s="109">
        <f>G110/12</f>
        <v>0.32</v>
      </c>
      <c r="I110" s="9">
        <v>2320</v>
      </c>
      <c r="J110" s="9"/>
      <c r="K110" s="72"/>
    </row>
    <row r="111" spans="1:11" s="13" customFormat="1" ht="18.75" customHeight="1" hidden="1">
      <c r="A111" s="100" t="s">
        <v>126</v>
      </c>
      <c r="B111" s="101"/>
      <c r="C111" s="102"/>
      <c r="D111" s="103"/>
      <c r="E111" s="103"/>
      <c r="F111" s="103"/>
      <c r="G111" s="103"/>
      <c r="H111" s="103"/>
      <c r="I111" s="9">
        <v>2320</v>
      </c>
      <c r="J111" s="9"/>
      <c r="K111" s="72"/>
    </row>
    <row r="112" spans="1:11" s="13" customFormat="1" ht="18.75" customHeight="1" hidden="1">
      <c r="A112" s="20" t="s">
        <v>127</v>
      </c>
      <c r="B112" s="15"/>
      <c r="C112" s="21"/>
      <c r="D112" s="88"/>
      <c r="E112" s="88"/>
      <c r="F112" s="88"/>
      <c r="G112" s="88"/>
      <c r="H112" s="88"/>
      <c r="I112" s="9">
        <v>2320</v>
      </c>
      <c r="J112" s="9"/>
      <c r="K112" s="72"/>
    </row>
    <row r="113" spans="1:11" s="13" customFormat="1" ht="18.75" customHeight="1" hidden="1">
      <c r="A113" s="20" t="s">
        <v>128</v>
      </c>
      <c r="B113" s="15"/>
      <c r="C113" s="21"/>
      <c r="D113" s="88"/>
      <c r="E113" s="88"/>
      <c r="F113" s="88"/>
      <c r="G113" s="88"/>
      <c r="H113" s="88"/>
      <c r="I113" s="9">
        <v>2320</v>
      </c>
      <c r="J113" s="9"/>
      <c r="K113" s="72"/>
    </row>
    <row r="114" spans="1:11" s="13" customFormat="1" ht="26.25" customHeight="1" hidden="1">
      <c r="A114" s="20" t="s">
        <v>129</v>
      </c>
      <c r="B114" s="15"/>
      <c r="C114" s="21"/>
      <c r="D114" s="88"/>
      <c r="E114" s="88"/>
      <c r="F114" s="88"/>
      <c r="G114" s="88"/>
      <c r="H114" s="88"/>
      <c r="I114" s="9">
        <v>2320</v>
      </c>
      <c r="J114" s="9"/>
      <c r="K114" s="72"/>
    </row>
    <row r="115" spans="1:11" s="13" customFormat="1" ht="15.75" customHeight="1" hidden="1">
      <c r="A115" s="20" t="s">
        <v>130</v>
      </c>
      <c r="B115" s="15"/>
      <c r="C115" s="21"/>
      <c r="D115" s="88"/>
      <c r="E115" s="88"/>
      <c r="F115" s="88"/>
      <c r="G115" s="88"/>
      <c r="H115" s="88"/>
      <c r="I115" s="9">
        <v>2320</v>
      </c>
      <c r="J115" s="9"/>
      <c r="K115" s="72"/>
    </row>
    <row r="116" spans="1:11" s="13" customFormat="1" ht="15.75" customHeight="1" hidden="1">
      <c r="A116" s="20" t="s">
        <v>131</v>
      </c>
      <c r="B116" s="15"/>
      <c r="C116" s="21"/>
      <c r="D116" s="88"/>
      <c r="E116" s="88"/>
      <c r="F116" s="88"/>
      <c r="G116" s="88"/>
      <c r="H116" s="88"/>
      <c r="I116" s="9">
        <v>2320</v>
      </c>
      <c r="J116" s="9"/>
      <c r="K116" s="72"/>
    </row>
    <row r="117" spans="1:11" s="13" customFormat="1" ht="15.75" customHeight="1" hidden="1">
      <c r="A117" s="20" t="s">
        <v>132</v>
      </c>
      <c r="B117" s="15"/>
      <c r="C117" s="21"/>
      <c r="D117" s="88"/>
      <c r="E117" s="88"/>
      <c r="F117" s="88"/>
      <c r="G117" s="88"/>
      <c r="H117" s="88"/>
      <c r="I117" s="9">
        <v>2320</v>
      </c>
      <c r="J117" s="9"/>
      <c r="K117" s="72"/>
    </row>
    <row r="118" spans="1:11" s="13" customFormat="1" ht="18.75" customHeight="1" hidden="1">
      <c r="A118" s="98" t="s">
        <v>133</v>
      </c>
      <c r="B118" s="15"/>
      <c r="C118" s="21"/>
      <c r="D118" s="88"/>
      <c r="E118" s="88"/>
      <c r="F118" s="88"/>
      <c r="G118" s="88"/>
      <c r="H118" s="88"/>
      <c r="I118" s="9">
        <v>2320</v>
      </c>
      <c r="J118" s="9"/>
      <c r="K118" s="72"/>
    </row>
    <row r="119" spans="1:12" s="13" customFormat="1" ht="18.75" customHeight="1" hidden="1">
      <c r="A119" s="95" t="s">
        <v>134</v>
      </c>
      <c r="B119" s="15"/>
      <c r="C119" s="21"/>
      <c r="D119" s="88"/>
      <c r="E119" s="88"/>
      <c r="F119" s="88"/>
      <c r="G119" s="88"/>
      <c r="H119" s="88"/>
      <c r="I119" s="9">
        <v>2320</v>
      </c>
      <c r="J119" s="9"/>
      <c r="L119" s="73"/>
    </row>
    <row r="120" spans="1:11" s="25" customFormat="1" ht="19.5" customHeight="1" hidden="1">
      <c r="A120" s="99" t="s">
        <v>140</v>
      </c>
      <c r="B120" s="96"/>
      <c r="C120" s="96"/>
      <c r="D120" s="97"/>
      <c r="E120" s="97"/>
      <c r="F120" s="97"/>
      <c r="G120" s="88"/>
      <c r="H120" s="88"/>
      <c r="I120" s="9">
        <v>2320</v>
      </c>
      <c r="K120" s="76"/>
    </row>
    <row r="121" spans="1:11" s="25" customFormat="1" ht="12.75">
      <c r="A121" s="24"/>
      <c r="F121" s="26"/>
      <c r="H121" s="26"/>
      <c r="K121" s="76"/>
    </row>
    <row r="122" spans="1:11" s="25" customFormat="1" ht="12.75">
      <c r="A122" s="24"/>
      <c r="F122" s="26"/>
      <c r="H122" s="26"/>
      <c r="K122" s="76"/>
    </row>
    <row r="123" spans="1:11" s="25" customFormat="1" ht="13.5" thickBot="1">
      <c r="A123" s="24"/>
      <c r="F123" s="26"/>
      <c r="H123" s="26"/>
      <c r="K123" s="76"/>
    </row>
    <row r="124" spans="1:11" s="67" customFormat="1" ht="15.75" thickBot="1">
      <c r="A124" s="65" t="s">
        <v>110</v>
      </c>
      <c r="B124" s="66"/>
      <c r="C124" s="66"/>
      <c r="D124" s="68">
        <f>D97+D104</f>
        <v>400229.59</v>
      </c>
      <c r="E124" s="68">
        <f>E97+E104</f>
        <v>122.04</v>
      </c>
      <c r="F124" s="68">
        <f>F97+F104</f>
        <v>0</v>
      </c>
      <c r="G124" s="68">
        <f>G97+G104</f>
        <v>172.54</v>
      </c>
      <c r="H124" s="68">
        <f>H97+H104</f>
        <v>14.37</v>
      </c>
      <c r="K124" s="77"/>
    </row>
    <row r="125" spans="1:11" s="25" customFormat="1" ht="12.75">
      <c r="A125" s="24"/>
      <c r="F125" s="26"/>
      <c r="H125" s="26"/>
      <c r="K125" s="76"/>
    </row>
    <row r="126" spans="1:11" s="25" customFormat="1" ht="12.75">
      <c r="A126" s="24"/>
      <c r="F126" s="26"/>
      <c r="H126" s="26"/>
      <c r="K126" s="76"/>
    </row>
    <row r="127" spans="1:11" s="25" customFormat="1" ht="12.75">
      <c r="A127" s="24"/>
      <c r="F127" s="26"/>
      <c r="H127" s="26"/>
      <c r="K127" s="76"/>
    </row>
    <row r="128" spans="1:11" s="22" customFormat="1" ht="18.75">
      <c r="A128" s="27"/>
      <c r="B128" s="28"/>
      <c r="C128" s="29"/>
      <c r="D128" s="29"/>
      <c r="E128" s="29"/>
      <c r="F128" s="30"/>
      <c r="G128" s="29"/>
      <c r="H128" s="30"/>
      <c r="K128" s="78"/>
    </row>
    <row r="129" spans="1:11" s="23" customFormat="1" ht="19.5">
      <c r="A129" s="31"/>
      <c r="B129" s="32"/>
      <c r="C129" s="33"/>
      <c r="D129" s="33"/>
      <c r="E129" s="33"/>
      <c r="F129" s="34"/>
      <c r="G129" s="33"/>
      <c r="H129" s="34"/>
      <c r="K129" s="75"/>
    </row>
    <row r="130" spans="1:11" s="25" customFormat="1" ht="14.25">
      <c r="A130" s="127" t="s">
        <v>33</v>
      </c>
      <c r="B130" s="127"/>
      <c r="C130" s="127"/>
      <c r="D130" s="127"/>
      <c r="E130" s="127"/>
      <c r="F130" s="127"/>
      <c r="K130" s="76"/>
    </row>
    <row r="131" spans="6:11" s="25" customFormat="1" ht="12.75">
      <c r="F131" s="26"/>
      <c r="H131" s="26"/>
      <c r="K131" s="76"/>
    </row>
    <row r="132" spans="1:11" s="25" customFormat="1" ht="12.75">
      <c r="A132" s="24" t="s">
        <v>34</v>
      </c>
      <c r="F132" s="26"/>
      <c r="H132" s="26"/>
      <c r="K132" s="76"/>
    </row>
    <row r="133" spans="6:11" s="25" customFormat="1" ht="12.75">
      <c r="F133" s="26"/>
      <c r="H133" s="26"/>
      <c r="K133" s="76"/>
    </row>
    <row r="134" spans="6:11" s="25" customFormat="1" ht="12.75">
      <c r="F134" s="26"/>
      <c r="H134" s="26"/>
      <c r="K134" s="76"/>
    </row>
    <row r="135" spans="6:11" s="25" customFormat="1" ht="12.75">
      <c r="F135" s="26"/>
      <c r="H135" s="26"/>
      <c r="K135" s="76"/>
    </row>
    <row r="136" spans="6:11" s="25" customFormat="1" ht="12.75">
      <c r="F136" s="26"/>
      <c r="H136" s="26"/>
      <c r="K136" s="76"/>
    </row>
    <row r="137" spans="6:11" s="25" customFormat="1" ht="12.75">
      <c r="F137" s="26"/>
      <c r="H137" s="26"/>
      <c r="K137" s="76"/>
    </row>
    <row r="138" spans="6:11" s="25" customFormat="1" ht="12.75">
      <c r="F138" s="26"/>
      <c r="H138" s="26"/>
      <c r="K138" s="76"/>
    </row>
    <row r="139" spans="6:11" s="25" customFormat="1" ht="12.75">
      <c r="F139" s="26"/>
      <c r="H139" s="26"/>
      <c r="K139" s="76"/>
    </row>
    <row r="140" spans="6:11" s="25" customFormat="1" ht="12.75">
      <c r="F140" s="26"/>
      <c r="H140" s="26"/>
      <c r="K140" s="76"/>
    </row>
    <row r="141" spans="6:11" s="25" customFormat="1" ht="12.75">
      <c r="F141" s="26"/>
      <c r="H141" s="26"/>
      <c r="K141" s="76"/>
    </row>
    <row r="142" spans="6:11" s="25" customFormat="1" ht="12.75">
      <c r="F142" s="26"/>
      <c r="H142" s="26"/>
      <c r="K142" s="76"/>
    </row>
    <row r="143" spans="6:11" s="25" customFormat="1" ht="12.75">
      <c r="F143" s="26"/>
      <c r="H143" s="26"/>
      <c r="K143" s="76"/>
    </row>
    <row r="144" spans="6:11" s="25" customFormat="1" ht="12.75">
      <c r="F144" s="26"/>
      <c r="H144" s="26"/>
      <c r="K144" s="76"/>
    </row>
    <row r="145" spans="6:11" s="25" customFormat="1" ht="12.75">
      <c r="F145" s="26"/>
      <c r="H145" s="26"/>
      <c r="K145" s="76"/>
    </row>
    <row r="146" spans="6:11" s="25" customFormat="1" ht="12.75">
      <c r="F146" s="26"/>
      <c r="H146" s="26"/>
      <c r="K146" s="76"/>
    </row>
    <row r="147" spans="6:11" s="25" customFormat="1" ht="12.75">
      <c r="F147" s="26"/>
      <c r="H147" s="26"/>
      <c r="K147" s="76"/>
    </row>
    <row r="148" spans="6:11" s="25" customFormat="1" ht="12.75">
      <c r="F148" s="26"/>
      <c r="H148" s="26"/>
      <c r="K148" s="76"/>
    </row>
    <row r="149" spans="6:11" s="25" customFormat="1" ht="12.75">
      <c r="F149" s="26"/>
      <c r="H149" s="26"/>
      <c r="K149" s="76"/>
    </row>
    <row r="150" spans="6:11" s="25" customFormat="1" ht="12.75">
      <c r="F150" s="26"/>
      <c r="H150" s="26"/>
      <c r="K150" s="76"/>
    </row>
  </sheetData>
  <sheetProtection/>
  <mergeCells count="12">
    <mergeCell ref="A7:H7"/>
    <mergeCell ref="A8:H8"/>
    <mergeCell ref="A9:H9"/>
    <mergeCell ref="A10:H10"/>
    <mergeCell ref="A13:H13"/>
    <mergeCell ref="A130:F13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2013-09-05T10:22:58Z</cp:lastPrinted>
  <dcterms:created xsi:type="dcterms:W3CDTF">2010-04-02T14:46:04Z</dcterms:created>
  <dcterms:modified xsi:type="dcterms:W3CDTF">2013-09-05T11:29:12Z</dcterms:modified>
  <cp:category/>
  <cp:version/>
  <cp:contentType/>
  <cp:contentStatus/>
</cp:coreProperties>
</file>