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'Лист1'!$EL$1:$EP$58</definedName>
  </definedNames>
  <calcPr fullCalcOnLoad="1"/>
</workbook>
</file>

<file path=xl/sharedStrings.xml><?xml version="1.0" encoding="utf-8"?>
<sst xmlns="http://schemas.openxmlformats.org/spreadsheetml/2006/main" count="1096" uniqueCount="371">
  <si>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</si>
  <si>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</si>
  <si>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</si>
  <si>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</si>
  <si>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</si>
  <si>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</si>
  <si>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</si>
  <si>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</si>
  <si>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</si>
  <si>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</si>
  <si>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</si>
  <si>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</si>
  <si>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</si>
  <si>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</si>
  <si>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</si>
  <si>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</si>
  <si>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</si>
  <si>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2058,7 м2</t>
  </si>
  <si>
    <t xml:space="preserve">Насос цирк. "Unitherm"UPS2560 - 1 шт., фильтр D25 - 1 шт., шаровые краны D25 - 2 шт., вентиль D15 - 1 шт. </t>
  </si>
  <si>
    <t>ЛОН - 4 шт.</t>
  </si>
  <si>
    <t>Кабель АВВГ 3х2,5 - 30 м, ЛОН - 20 шт., автоматы АЕ1031 - 2 шт.</t>
  </si>
  <si>
    <t>72 чел.</t>
  </si>
  <si>
    <t>71 чел.</t>
  </si>
  <si>
    <t>67 чел.</t>
  </si>
  <si>
    <t>65 чел.</t>
  </si>
  <si>
    <t>октябрь</t>
  </si>
  <si>
    <t>66 чел.</t>
  </si>
  <si>
    <t>ноябрь</t>
  </si>
  <si>
    <t>68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</si>
  <si>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</si>
  <si>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</si>
  <si>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</si>
  <si>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</si>
  <si>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</si>
  <si>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</si>
  <si>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</si>
  <si>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</si>
  <si>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</si>
  <si>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</si>
  <si>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</si>
  <si>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</si>
  <si>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</si>
  <si>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(79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</si>
  <si>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</si>
  <si>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</si>
  <si>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</si>
  <si>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</si>
  <si>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</si>
  <si>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</si>
  <si>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</si>
  <si>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</si>
  <si>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</si>
  <si>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</si>
  <si>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</si>
  <si>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</si>
  <si>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</si>
  <si>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д. 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</si>
  <si>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</si>
  <si>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</si>
  <si>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</si>
  <si>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</si>
  <si>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</si>
  <si>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5 от 06.02.09г.</t>
  </si>
  <si>
    <t>Технический осмотр систем тепло , водоснабжения , водоотведения</t>
  </si>
  <si>
    <t>№ 4 от 03.02.09г</t>
  </si>
  <si>
    <t>Гидравлическое испытание подогревателя горячего водоснабжения</t>
  </si>
  <si>
    <t>№ 5 от 13.02.09г.</t>
  </si>
  <si>
    <t>Отключение света в бойлерной</t>
  </si>
  <si>
    <t>№49 от 12.02.09г.</t>
  </si>
  <si>
    <t>№39 от 13.02.09г.</t>
  </si>
  <si>
    <t>Проверка бойлера на плотность</t>
  </si>
  <si>
    <t>Замена лампы ул.освещения -1шт.</t>
  </si>
  <si>
    <t>№98 от 20.02.09г.</t>
  </si>
  <si>
    <t>апрель 2009 г.</t>
  </si>
  <si>
    <t>март 2009г.</t>
  </si>
  <si>
    <t>Ремонт водосточной трубы</t>
  </si>
  <si>
    <t>№ 40 от 17.03.09г.</t>
  </si>
  <si>
    <t>Врезка спускника в подвале</t>
  </si>
  <si>
    <t>№ 125 от 18.03.09г.</t>
  </si>
  <si>
    <t>Очистка кровельных участков жилых домов от сосулек</t>
  </si>
  <si>
    <t>№ 7 от 03.03.09г.</t>
  </si>
  <si>
    <t>№ 22 от 10.03.09г.</t>
  </si>
  <si>
    <t>Проверка регуляторов РТДО по графику</t>
  </si>
  <si>
    <t>№ 145 от 19.03.09г.</t>
  </si>
  <si>
    <t>Осморт и сверка эл.счетчиков общедомовых</t>
  </si>
  <si>
    <t>№ 209 от 29.04.09г.</t>
  </si>
  <si>
    <t>Ревизия вентиля на системе отопления</t>
  </si>
  <si>
    <t>№ 167 от 21.04.09г.</t>
  </si>
  <si>
    <t>Ремон канализационной системы</t>
  </si>
  <si>
    <t>№ 116 от 15.04.09г.</t>
  </si>
  <si>
    <t>Ревизия задвижек</t>
  </si>
  <si>
    <t>№ 4 от 01.04.09г.</t>
  </si>
  <si>
    <t>Замена прокладки в подвале</t>
  </si>
  <si>
    <t>№ 42 от 06.04.09г.</t>
  </si>
  <si>
    <t>№ 83 от 10.04.09г.</t>
  </si>
  <si>
    <t>Откачка воды из подвала</t>
  </si>
  <si>
    <t>№ 107 от 14.04.09г.</t>
  </si>
  <si>
    <t>Подключение насоса ГНОМ в подвале для откачки воды</t>
  </si>
  <si>
    <t>№ 91 от 14.04.09г.</t>
  </si>
  <si>
    <t>маи 2009*г.</t>
  </si>
  <si>
    <t>июнь 2009г.</t>
  </si>
  <si>
    <t>Отключение отопления</t>
  </si>
  <si>
    <t>№ 10 от 04.05.09г.</t>
  </si>
  <si>
    <t>Ревизия вентилей</t>
  </si>
  <si>
    <t>№ 89 от 14.05.09г.</t>
  </si>
  <si>
    <t>Проведение тепловых испытаний</t>
  </si>
  <si>
    <t>№ 91 от 15.05.09г.</t>
  </si>
  <si>
    <t>Ревизия эл.щитка</t>
  </si>
  <si>
    <t>№ 82 от 18.05.09г.</t>
  </si>
  <si>
    <t>Проверка на плотность СТС /опрессовка/</t>
  </si>
  <si>
    <t>№ 141 от 20.05.09г.</t>
  </si>
  <si>
    <t>Ремонт задвижки на подаче в бойлерной</t>
  </si>
  <si>
    <t>№ 155 от 22.05.09г.</t>
  </si>
  <si>
    <t>Регулировка бойлеров</t>
  </si>
  <si>
    <t>№ 191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</si>
  <si>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</si>
  <si>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</si>
  <si>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</si>
  <si>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</si>
  <si>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</si>
  <si>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</si>
  <si>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Обслуживание приборов учета</t>
  </si>
  <si>
    <t>№ 274 ОТ 31.05.09Г.</t>
  </si>
  <si>
    <t>№ 154 от 30.04.09г.</t>
  </si>
  <si>
    <t>Управление МКД</t>
  </si>
  <si>
    <t>Врезка вентилей под промывку</t>
  </si>
  <si>
    <t>№ 23 от 02.07.09</t>
  </si>
  <si>
    <t>замена вентиля</t>
  </si>
  <si>
    <t>№ 139 от 13.07.09.</t>
  </si>
  <si>
    <t>ревизия жилого дома, замена деталей, протяжка контактов</t>
  </si>
  <si>
    <t>№ 171 от 27.07.09.</t>
  </si>
  <si>
    <t>№ 192 от 29.07.09.</t>
  </si>
  <si>
    <t>промывка системы отопления</t>
  </si>
  <si>
    <t>№ 267 от 31.07.09.</t>
  </si>
  <si>
    <t>подключение и отключение компрессора</t>
  </si>
  <si>
    <t>№ 221 от 31.07.09.</t>
  </si>
  <si>
    <t>август 2009г.</t>
  </si>
  <si>
    <t xml:space="preserve">ремонт отмостки (54,5 м2) </t>
  </si>
  <si>
    <t>№ 8 от 04.08.09.</t>
  </si>
  <si>
    <t>№ 165 от 24.08.09.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</si>
  <si>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</si>
  <si>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</si>
  <si>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</si>
  <si>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</si>
  <si>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</si>
  <si>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освещение подвала</t>
  </si>
  <si>
    <t>№ 113 от 16.09.09.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</si>
  <si>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</si>
  <si>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</si>
  <si>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</si>
  <si>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</si>
  <si>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</si>
  <si>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</si>
  <si>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</si>
  <si>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Dn50 установленного в здании жилого дома</t>
  </si>
  <si>
    <t>№ 341 от 05.08.09.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</si>
  <si>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</si>
  <si>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</si>
  <si>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</si>
  <si>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</si>
  <si>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</si>
  <si>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</si>
  <si>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</si>
  <si>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ноябрь2009г.</t>
  </si>
  <si>
    <t>декабрь 2009г.</t>
  </si>
  <si>
    <t>замена ламп уличного освещения 250 Вт</t>
  </si>
  <si>
    <t>1102 от 31.12.09г.</t>
  </si>
  <si>
    <t>устранение течи вентиля</t>
  </si>
  <si>
    <t>1101 от 31.12.09г.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</si>
  <si>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</si>
  <si>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</si>
  <si>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</si>
  <si>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</si>
  <si>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</si>
  <si>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</si>
  <si>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</si>
  <si>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</si>
  <si>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</si>
  <si>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</si>
  <si>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</si>
  <si>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смена вентиля ф 15 мм с САГ</t>
  </si>
  <si>
    <t>22 от 19.02.10</t>
  </si>
  <si>
    <t>удаление воздушнгых пробок</t>
  </si>
  <si>
    <t>ремонт ливневой воронки</t>
  </si>
  <si>
    <t>42 от 12.03.10</t>
  </si>
  <si>
    <t>очистка карнизов крыш от сосулек и наледей</t>
  </si>
  <si>
    <t>смена вентиля ф 15 мм</t>
  </si>
  <si>
    <t>50 от 31.03.10</t>
  </si>
  <si>
    <t>смена вентиля ф 20 мм</t>
  </si>
  <si>
    <t>40 от 12.03.10</t>
  </si>
  <si>
    <t>отключение отопления</t>
  </si>
  <si>
    <t>63 от 16.04.10</t>
  </si>
  <si>
    <t>техническое обслуживание газопроводов</t>
  </si>
  <si>
    <t>3839 от 30.04.10</t>
  </si>
  <si>
    <t>апрель 2010г.</t>
  </si>
  <si>
    <t>типография</t>
  </si>
  <si>
    <t>май 2010г</t>
  </si>
  <si>
    <t>гидравлическое испытание вх.запорной арматуры</t>
  </si>
  <si>
    <t>77 от 14.05.10</t>
  </si>
  <si>
    <t>удаление воздушных пробок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</si>
  <si>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</si>
  <si>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</si>
  <si>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</si>
  <si>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</si>
  <si>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</si>
  <si>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</si>
  <si>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</si>
  <si>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</si>
  <si>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</si>
  <si>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</si>
  <si>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</si>
  <si>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</si>
  <si>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июль 2010г.</t>
  </si>
  <si>
    <t>промывка системы центрального отопления</t>
  </si>
  <si>
    <t>115 от 23.07.10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</si>
  <si>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</si>
  <si>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</si>
  <si>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</si>
  <si>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ревизия задвижек ф 50 мм</t>
  </si>
  <si>
    <t>112 от 16.07.10</t>
  </si>
  <si>
    <t>ревизия задвижек ф 80,100 мм</t>
  </si>
  <si>
    <t>смена задвижек на элеваторных узлах</t>
  </si>
  <si>
    <t>114 от 23.07.10</t>
  </si>
  <si>
    <t>август 2010 г.</t>
  </si>
  <si>
    <t>установка розетки</t>
  </si>
  <si>
    <t>128 от 13.08.10</t>
  </si>
  <si>
    <t>установка КИП</t>
  </si>
  <si>
    <t>134 от 20.08.10</t>
  </si>
  <si>
    <t>сентябрь 2010 г.</t>
  </si>
  <si>
    <t>запуск системы отопления</t>
  </si>
  <si>
    <t>164 от 30.09.10</t>
  </si>
  <si>
    <t>октябрь 2010г.</t>
  </si>
  <si>
    <t>ревизия ЩЭ</t>
  </si>
  <si>
    <t>170 от 08.10.10</t>
  </si>
  <si>
    <t>ревизия ШР</t>
  </si>
  <si>
    <t>ревизия ЩЭ и ШР</t>
  </si>
  <si>
    <t>подключение к отоплению лестничных клеток МКД с удалением воздушных пробок</t>
  </si>
  <si>
    <t>177 от 22.10.10</t>
  </si>
  <si>
    <t>устранение течи батареи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</si>
  <si>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</si>
  <si>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</si>
  <si>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</si>
  <si>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</si>
  <si>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</si>
  <si>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декабрь 2010г.</t>
  </si>
  <si>
    <t>январь 2011г.</t>
  </si>
  <si>
    <t>13 от 21.01.11</t>
  </si>
  <si>
    <t>смена запорной арматуры</t>
  </si>
  <si>
    <t>12 от 21.01.11</t>
  </si>
  <si>
    <t>февраль 2011 г.</t>
  </si>
  <si>
    <t>ремонт ВВП</t>
  </si>
  <si>
    <t>38 от 18.02.11</t>
  </si>
  <si>
    <t>ревизия задвижек отопления</t>
  </si>
  <si>
    <t>191 от 28.02.11</t>
  </si>
  <si>
    <t>заполнение системы отопления технической водой с удаление воздушных пробок</t>
  </si>
  <si>
    <t>март 2011г.</t>
  </si>
  <si>
    <t>обследование ВВП на предмет закипания</t>
  </si>
  <si>
    <t>55 от 11.03.11</t>
  </si>
  <si>
    <t>обследование ВВП на предмет закипания латунных трубок</t>
  </si>
  <si>
    <t>61 от 18.03.11</t>
  </si>
  <si>
    <t>смена счетчика воды</t>
  </si>
  <si>
    <t>49 от 05.03.11</t>
  </si>
  <si>
    <t>апрель 2011г.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</si>
  <si>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</si>
  <si>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</si>
  <si>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</si>
  <si>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</si>
  <si>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</si>
  <si>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</si>
  <si>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ремонт батареи</t>
  </si>
  <si>
    <t>100 от 27.05.11</t>
  </si>
  <si>
    <t>гидравлические испытания вх.запорной арматуры</t>
  </si>
  <si>
    <t>94 от 13.05.11</t>
  </si>
  <si>
    <t>июнь 2011г.</t>
  </si>
  <si>
    <t>ревизия эл.щитка, замена автомата АЕ 16А</t>
  </si>
  <si>
    <t>121 от 30.06.11</t>
  </si>
  <si>
    <t>ревизия эл.щитка, замена автомата АЕ 25А</t>
  </si>
  <si>
    <t>ревизия распаечной коробки</t>
  </si>
  <si>
    <t>112 от 10.06.11</t>
  </si>
  <si>
    <t>июль 2011г.</t>
  </si>
  <si>
    <t>133 от 22.07.11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</si>
  <si>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</si>
  <si>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</si>
  <si>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</si>
  <si>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</si>
  <si>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</si>
  <si>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смена манометров</t>
  </si>
  <si>
    <t>136 от 29.07.11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</si>
  <si>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</si>
  <si>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</si>
  <si>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</si>
  <si>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</si>
  <si>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144 от 12.08.11</t>
  </si>
  <si>
    <t>смена чугунных задвижек на стальные</t>
  </si>
  <si>
    <t>142 от 05.08.11</t>
  </si>
  <si>
    <t>замена прокладки на канализационном стояке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</si>
  <si>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</si>
  <si>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</si>
  <si>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</si>
  <si>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</si>
  <si>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ремонт 3-х секций водоподогревателя</t>
  </si>
  <si>
    <t>149 от 19.08.11</t>
  </si>
  <si>
    <t>сентябрь 2011г.</t>
  </si>
  <si>
    <t>гидравлическое испытание вх.заполрной арматуры</t>
  </si>
  <si>
    <t>172 от 16.09.11</t>
  </si>
  <si>
    <t>178 от 30.09.11</t>
  </si>
  <si>
    <t>октябрь 2011г.</t>
  </si>
  <si>
    <t>ноябрь 2011г.</t>
  </si>
  <si>
    <t>прочистка фильтра, проверка работы насоса, удаление воздушных пробок</t>
  </si>
  <si>
    <t>205 от 03.11.11</t>
  </si>
  <si>
    <t>ревизия эл.щитка, замена автомата АЕ 16 А</t>
  </si>
  <si>
    <t>211 от 18.11.11</t>
  </si>
  <si>
    <t xml:space="preserve"> декабрь  2011г.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</si>
  <si>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</si>
  <si>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</si>
  <si>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</si>
  <si>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</si>
  <si>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ВРУ (Калькуляция № 6ЭЛ/ТСС/11)</t>
  </si>
  <si>
    <t>13 от 27.01.12</t>
  </si>
  <si>
    <t xml:space="preserve">Февраль  2012 г. </t>
  </si>
  <si>
    <t>Очистка кровли от снега и скалывание сосулек (Калькуляция №6/кр/ТСС/11)</t>
  </si>
  <si>
    <t>9 от 20.01.12</t>
  </si>
  <si>
    <t xml:space="preserve">Установка приборов учета </t>
  </si>
  <si>
    <t>Ревизия вентилей  ф 15,20 25 мм (Локальная смета №47)</t>
  </si>
  <si>
    <t>5 от 13.01.12</t>
  </si>
  <si>
    <t xml:space="preserve">Март  2012 г. </t>
  </si>
  <si>
    <t>Проверка бойлера на предмет накипеобразования латунных  трубок (со снятием калачей)</t>
  </si>
  <si>
    <t>50 от 02.03.12</t>
  </si>
  <si>
    <t>Очистка кровли от снега и скалывание сосулек</t>
  </si>
  <si>
    <t>60 от 07.03.12</t>
  </si>
  <si>
    <t>80 от 30.03.12</t>
  </si>
  <si>
    <t>Ревизия ЩЭ</t>
  </si>
  <si>
    <t>Ревизия ШР</t>
  </si>
  <si>
    <t xml:space="preserve">Апрель   2012 г. </t>
  </si>
  <si>
    <t>Обороты с мая 2011г. по апрель 2012г.</t>
  </si>
  <si>
    <t>Остаток на 01.05.2012г.</t>
  </si>
  <si>
    <t>Регулировка элеваторного узла</t>
  </si>
  <si>
    <t>90 от 06.04.12</t>
  </si>
  <si>
    <t>Отключение системы отопления</t>
  </si>
  <si>
    <t>105 от 28.04.12</t>
  </si>
  <si>
    <t>Исследование горячей воды</t>
  </si>
  <si>
    <t>5/00457 от 21.03.12 (протокол № 1884-1887)</t>
  </si>
  <si>
    <t>ростелеком</t>
  </si>
  <si>
    <t>Проверка ВВП на плотность и прочность</t>
  </si>
  <si>
    <t>акт от 28.02.12</t>
  </si>
  <si>
    <t>акт от 7.02.12</t>
  </si>
  <si>
    <t>Генеральный директор</t>
  </si>
  <si>
    <t>А. В. Митрофанов</t>
  </si>
  <si>
    <t>Экономист 2-ой категории по учету лицевых счетов МКД</t>
  </si>
  <si>
    <t>Проверка  бойлера на плотность по графику</t>
  </si>
  <si>
    <t>45 от 07.05.09</t>
  </si>
  <si>
    <t>Ремонт батареи</t>
  </si>
  <si>
    <t>149 от 21.05.09</t>
  </si>
  <si>
    <t>Ревизия запорной арматуры - 10 шт</t>
  </si>
  <si>
    <t>38/сл от 03.07.09</t>
  </si>
  <si>
    <t>Отчет по выполненным работам ул. Парковая , д 2 с мая 2011 г. по апрель  2012 г.</t>
  </si>
  <si>
    <t>обслуживание вводных и внутренних газопроводов</t>
  </si>
  <si>
    <t>регулировка системы центрального отопления</t>
  </si>
  <si>
    <t>акт от 30.08.11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</si>
  <si>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</si>
  <si>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</si>
  <si>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</si>
  <si>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</si>
  <si>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</si>
  <si>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</si>
  <si>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</si>
  <si>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</si>
  <si>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</si>
  <si>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Ростелеком</t>
  </si>
  <si>
    <t>Выполнено работ заявочного характера</t>
  </si>
  <si>
    <t>6917,23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</si>
</sst>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u val="single"/>
      <sz val="12.5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1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2" fontId="52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1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29" fillId="35" borderId="0" xfId="0" applyFont="1" applyFill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53" fillId="35" borderId="11" xfId="0" applyNumberFormat="1" applyFont="1" applyFill="1" applyBorder="1" applyAlignment="1">
      <alignment horizontal="center"/>
    </xf>
    <xf numFmtId="2" fontId="53" fillId="35" borderId="0" xfId="0" applyNumberFormat="1" applyFont="1" applyFill="1" applyAlignment="1">
      <alignment/>
    </xf>
    <xf numFmtId="2" fontId="54" fillId="35" borderId="0" xfId="0" applyNumberFormat="1" applyFont="1" applyFill="1" applyAlignment="1">
      <alignment/>
    </xf>
    <xf numFmtId="0" fontId="0" fillId="0" borderId="11" xfId="0" applyBorder="1" applyAlignment="1">
      <alignment horizontal="center" vertical="center"/>
    </xf>
    <xf numFmtId="2" fontId="32" fillId="35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2" fontId="55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75"/>
  <sheetViews>
    <sheetView tabSelected="1" zoomScalePageLayoutView="0" workbookViewId="0" topLeftCell="A34">
      <pane xSplit="1" topLeftCell="EJ1" activePane="topRight" state="frozen"/>
      <selection pane="topLeft" activeCell="A1" sqref="A1"/>
      <selection pane="topRight" activeCell="EN69" sqref="EN69"/>
    </sheetView>
  </sheetViews>
  <sheetFormatPr defaultColWidth="9.00390625" defaultRowHeight="12.75"/>
  <cols>
    <col min="1" max="1" width="37.75390625" style="11" customWidth="1"/>
    <col min="2" max="2" width="13.75390625" style="11" customWidth="1"/>
    <col min="3" max="19" width="12.25390625" style="11" customWidth="1"/>
    <col min="20" max="20" width="33.625" style="11" customWidth="1"/>
    <col min="21" max="22" width="12.125" style="11" customWidth="1"/>
    <col min="23" max="23" width="33.625" style="11" customWidth="1"/>
    <col min="24" max="25" width="12.125" style="11" customWidth="1"/>
    <col min="26" max="26" width="33.625" style="11" customWidth="1"/>
    <col min="27" max="28" width="12.125" style="11" customWidth="1"/>
    <col min="29" max="29" width="30.75390625" style="10" customWidth="1"/>
    <col min="30" max="32" width="9.125" style="10" customWidth="1"/>
    <col min="33" max="33" width="33.625" style="11" customWidth="1"/>
    <col min="34" max="35" width="12.125" style="11" customWidth="1"/>
    <col min="36" max="36" width="33.625" style="11" customWidth="1"/>
    <col min="37" max="38" width="12.125" style="11" customWidth="1"/>
    <col min="39" max="39" width="33.625" style="11" customWidth="1"/>
    <col min="40" max="41" width="12.125" style="11" customWidth="1"/>
    <col min="42" max="42" width="33.625" style="11" customWidth="1"/>
    <col min="43" max="44" width="12.125" style="11" customWidth="1"/>
    <col min="45" max="45" width="33.625" style="11" customWidth="1"/>
    <col min="46" max="47" width="12.125" style="11" customWidth="1"/>
    <col min="48" max="48" width="33.625" style="11" customWidth="1"/>
    <col min="49" max="50" width="12.125" style="11" customWidth="1"/>
    <col min="51" max="51" width="33.625" style="11" customWidth="1"/>
    <col min="52" max="53" width="12.125" style="11" customWidth="1"/>
    <col min="54" max="54" width="33.625" style="11" customWidth="1"/>
    <col min="55" max="56" width="12.125" style="11" customWidth="1"/>
    <col min="57" max="57" width="33.625" style="11" customWidth="1"/>
    <col min="58" max="59" width="12.125" style="11" customWidth="1"/>
    <col min="60" max="60" width="33.625" style="11" customWidth="1"/>
    <col min="61" max="62" width="12.125" style="11" customWidth="1"/>
    <col min="63" max="63" width="33.625" style="11" customWidth="1"/>
    <col min="64" max="65" width="12.125" style="11" customWidth="1"/>
    <col min="66" max="66" width="33.625" style="11" customWidth="1"/>
    <col min="67" max="68" width="12.125" style="11" customWidth="1"/>
    <col min="69" max="69" width="9.625" style="11" customWidth="1"/>
    <col min="70" max="70" width="9.125" style="11" customWidth="1"/>
    <col min="71" max="71" width="33.625" style="11" customWidth="1"/>
    <col min="72" max="73" width="12.125" style="11" customWidth="1"/>
    <col min="74" max="74" width="33.625" style="11" customWidth="1"/>
    <col min="75" max="76" width="12.125" style="11" customWidth="1"/>
    <col min="77" max="77" width="33.625" style="11" customWidth="1"/>
    <col min="78" max="79" width="12.125" style="11" customWidth="1"/>
    <col min="80" max="80" width="33.625" style="11" customWidth="1"/>
    <col min="81" max="82" width="12.125" style="11" customWidth="1"/>
    <col min="83" max="83" width="33.625" style="11" customWidth="1"/>
    <col min="84" max="85" width="12.125" style="11" customWidth="1"/>
    <col min="86" max="86" width="33.625" style="11" customWidth="1"/>
    <col min="87" max="88" width="12.125" style="11" customWidth="1"/>
    <col min="89" max="89" width="33.625" style="11" customWidth="1"/>
    <col min="90" max="91" width="12.125" style="11" customWidth="1"/>
    <col min="92" max="92" width="33.625" style="11" customWidth="1"/>
    <col min="93" max="94" width="12.125" style="11" customWidth="1"/>
    <col min="95" max="95" width="33.625" style="11" customWidth="1"/>
    <col min="96" max="97" width="12.125" style="11" customWidth="1"/>
    <col min="98" max="98" width="33.625" style="11" customWidth="1"/>
    <col min="99" max="100" width="12.125" style="11" customWidth="1"/>
    <col min="101" max="101" width="33.625" style="11" customWidth="1"/>
    <col min="102" max="103" width="12.125" style="11" customWidth="1"/>
    <col min="104" max="104" width="33.625" style="11" customWidth="1"/>
    <col min="105" max="106" width="12.125" style="11" customWidth="1"/>
    <col min="107" max="107" width="9.125" style="11" customWidth="1"/>
    <col min="108" max="108" width="12.00390625" style="11" customWidth="1"/>
    <col min="109" max="109" width="33.625" style="11" customWidth="1"/>
    <col min="110" max="111" width="12.125" style="11" customWidth="1"/>
    <col min="112" max="112" width="33.625" style="11" customWidth="1"/>
    <col min="113" max="114" width="12.125" style="11" customWidth="1"/>
    <col min="115" max="115" width="33.625" style="11" customWidth="1"/>
    <col min="116" max="117" width="12.125" style="11" customWidth="1"/>
    <col min="118" max="118" width="33.625" style="11" customWidth="1"/>
    <col min="119" max="120" width="12.125" style="11" customWidth="1"/>
    <col min="121" max="121" width="33.625" style="11" customWidth="1"/>
    <col min="122" max="123" width="12.125" style="11" customWidth="1"/>
    <col min="124" max="124" width="33.625" style="11" customWidth="1"/>
    <col min="125" max="126" width="12.125" style="11" customWidth="1"/>
    <col min="127" max="127" width="33.625" style="11" customWidth="1"/>
    <col min="128" max="129" width="12.125" style="11" customWidth="1"/>
    <col min="130" max="130" width="33.625" style="11" customWidth="1"/>
    <col min="131" max="132" width="12.125" style="11" customWidth="1"/>
    <col min="133" max="133" width="33.625" style="11" customWidth="1"/>
    <col min="134" max="135" width="12.125" style="11" customWidth="1"/>
    <col min="136" max="136" width="33.625" style="11" customWidth="1"/>
    <col min="137" max="138" width="12.125" style="11" customWidth="1"/>
    <col min="139" max="139" width="33.625" style="11" customWidth="1"/>
    <col min="140" max="141" width="12.125" style="11" customWidth="1"/>
    <col min="142" max="142" width="33.625" style="11" customWidth="1"/>
    <col min="143" max="146" width="12.125" style="11" customWidth="1"/>
  </cols>
  <sheetData>
    <row r="1" spans="1:146" s="5" customFormat="1" ht="12.75" customHeight="1">
      <c r="A1" s="108" t="s">
        <v>355</v>
      </c>
      <c r="B1" s="106"/>
      <c r="C1" s="106"/>
      <c r="D1" s="106"/>
      <c r="E1" s="106"/>
      <c r="F1" s="106"/>
      <c r="G1" s="106"/>
      <c r="H1" s="10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0"/>
      <c r="AD1" s="10"/>
      <c r="AE1" s="10"/>
      <c r="AF1" s="10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1"/>
      <c r="BR1" s="1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1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5" customFormat="1" ht="15.75" customHeight="1">
      <c r="A2" s="108"/>
      <c r="B2" s="106"/>
      <c r="C2" s="106"/>
      <c r="D2" s="106"/>
      <c r="E2" s="106"/>
      <c r="F2" s="106"/>
      <c r="G2" s="106"/>
      <c r="H2" s="10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10"/>
      <c r="AF2" s="10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1"/>
      <c r="BR2" s="11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1"/>
      <c r="DD2" s="11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</row>
    <row r="3" spans="1:146" ht="25.5" customHeight="1">
      <c r="A3" s="109"/>
      <c r="B3" s="107"/>
      <c r="C3" s="107"/>
      <c r="D3" s="107"/>
      <c r="E3" s="107"/>
      <c r="F3" s="107"/>
      <c r="G3" s="107"/>
      <c r="H3" s="10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4" ht="12.75">
      <c r="A4" s="86" t="s">
        <v>0</v>
      </c>
      <c r="B4" s="83" t="s">
        <v>10</v>
      </c>
      <c r="C4" s="83"/>
      <c r="D4" s="83" t="s">
        <v>11</v>
      </c>
      <c r="E4" s="83"/>
      <c r="F4" s="84" t="s">
        <v>12</v>
      </c>
      <c r="G4" s="84"/>
      <c r="H4" s="84" t="s">
        <v>13</v>
      </c>
      <c r="I4" s="84"/>
      <c r="J4" s="84" t="s">
        <v>14</v>
      </c>
      <c r="K4" s="84"/>
      <c r="L4" s="74" t="s">
        <v>25</v>
      </c>
      <c r="M4" s="85"/>
      <c r="N4" s="74" t="s">
        <v>27</v>
      </c>
      <c r="O4" s="85"/>
      <c r="P4" s="74" t="s">
        <v>29</v>
      </c>
      <c r="Q4" s="85"/>
      <c r="R4" s="84" t="s">
        <v>8</v>
      </c>
      <c r="S4" s="84"/>
      <c r="T4" s="74" t="s">
        <v>119</v>
      </c>
      <c r="U4" s="75"/>
      <c r="V4" s="76"/>
      <c r="W4" s="74" t="s">
        <v>57</v>
      </c>
      <c r="X4" s="75"/>
      <c r="Y4" s="89"/>
      <c r="Z4" s="74" t="s">
        <v>74</v>
      </c>
      <c r="AA4" s="75"/>
      <c r="AB4" s="89"/>
      <c r="AC4" s="82" t="s">
        <v>73</v>
      </c>
      <c r="AD4" s="82"/>
      <c r="AE4" s="82"/>
      <c r="AF4" s="12"/>
      <c r="AG4" s="74" t="s">
        <v>99</v>
      </c>
      <c r="AH4" s="75"/>
      <c r="AI4" s="76"/>
      <c r="AJ4" s="74" t="s">
        <v>100</v>
      </c>
      <c r="AK4" s="75"/>
      <c r="AL4" s="76"/>
      <c r="AM4" s="74" t="s">
        <v>158</v>
      </c>
      <c r="AN4" s="75"/>
      <c r="AO4" s="76"/>
      <c r="AP4" s="74" t="s">
        <v>136</v>
      </c>
      <c r="AQ4" s="75"/>
      <c r="AR4" s="76"/>
      <c r="AS4" s="74" t="s">
        <v>142</v>
      </c>
      <c r="AT4" s="75"/>
      <c r="AU4" s="76"/>
      <c r="AV4" s="74" t="s">
        <v>160</v>
      </c>
      <c r="AW4" s="75"/>
      <c r="AX4" s="76"/>
      <c r="AY4" s="74" t="s">
        <v>163</v>
      </c>
      <c r="AZ4" s="75"/>
      <c r="BA4" s="76"/>
      <c r="BB4" s="74" t="s">
        <v>164</v>
      </c>
      <c r="BC4" s="75"/>
      <c r="BD4" s="76"/>
      <c r="BE4" s="74" t="s">
        <v>175</v>
      </c>
      <c r="BF4" s="75"/>
      <c r="BG4" s="76"/>
      <c r="BH4" s="74" t="s">
        <v>176</v>
      </c>
      <c r="BI4" s="75"/>
      <c r="BJ4" s="76"/>
      <c r="BK4" s="74" t="s">
        <v>177</v>
      </c>
      <c r="BL4" s="75"/>
      <c r="BM4" s="76"/>
      <c r="BN4" s="74" t="s">
        <v>194</v>
      </c>
      <c r="BO4" s="75"/>
      <c r="BP4" s="76"/>
      <c r="BS4" s="74" t="s">
        <v>196</v>
      </c>
      <c r="BT4" s="75"/>
      <c r="BU4" s="76"/>
      <c r="BV4" s="74" t="s">
        <v>211</v>
      </c>
      <c r="BW4" s="75"/>
      <c r="BX4" s="76"/>
      <c r="BY4" s="74" t="s">
        <v>212</v>
      </c>
      <c r="BZ4" s="75"/>
      <c r="CA4" s="76"/>
      <c r="CB4" s="74" t="s">
        <v>223</v>
      </c>
      <c r="CC4" s="75"/>
      <c r="CD4" s="76"/>
      <c r="CE4" s="74" t="s">
        <v>228</v>
      </c>
      <c r="CF4" s="75"/>
      <c r="CG4" s="76"/>
      <c r="CH4" s="74" t="s">
        <v>231</v>
      </c>
      <c r="CI4" s="75"/>
      <c r="CJ4" s="76"/>
      <c r="CK4" s="74" t="s">
        <v>241</v>
      </c>
      <c r="CL4" s="75"/>
      <c r="CM4" s="76"/>
      <c r="CN4" s="74" t="s">
        <v>244</v>
      </c>
      <c r="CO4" s="75"/>
      <c r="CP4" s="76"/>
      <c r="CQ4" s="74" t="s">
        <v>245</v>
      </c>
      <c r="CR4" s="75"/>
      <c r="CS4" s="76"/>
      <c r="CT4" s="74" t="s">
        <v>249</v>
      </c>
      <c r="CU4" s="75"/>
      <c r="CV4" s="76"/>
      <c r="CW4" s="74" t="s">
        <v>255</v>
      </c>
      <c r="CX4" s="75"/>
      <c r="CY4" s="76"/>
      <c r="CZ4" s="74" t="s">
        <v>262</v>
      </c>
      <c r="DA4" s="75"/>
      <c r="DB4" s="76"/>
      <c r="DE4" s="74" t="s">
        <v>268</v>
      </c>
      <c r="DF4" s="75"/>
      <c r="DG4" s="76"/>
      <c r="DH4" s="74" t="s">
        <v>273</v>
      </c>
      <c r="DI4" s="75"/>
      <c r="DJ4" s="76"/>
      <c r="DK4" s="74" t="s">
        <v>279</v>
      </c>
      <c r="DL4" s="75"/>
      <c r="DM4" s="76"/>
      <c r="DN4" s="74" t="s">
        <v>291</v>
      </c>
      <c r="DO4" s="75"/>
      <c r="DP4" s="76"/>
      <c r="DQ4" s="74" t="s">
        <v>302</v>
      </c>
      <c r="DR4" s="75"/>
      <c r="DS4" s="76"/>
      <c r="DT4" s="74" t="s">
        <v>306</v>
      </c>
      <c r="DU4" s="75"/>
      <c r="DV4" s="76"/>
      <c r="DW4" s="74" t="s">
        <v>307</v>
      </c>
      <c r="DX4" s="75"/>
      <c r="DY4" s="76"/>
      <c r="DZ4" s="74" t="s">
        <v>312</v>
      </c>
      <c r="EA4" s="75"/>
      <c r="EB4" s="76"/>
      <c r="EC4" s="74" t="s">
        <v>316</v>
      </c>
      <c r="ED4" s="75"/>
      <c r="EE4" s="76"/>
      <c r="EF4" s="74" t="s">
        <v>319</v>
      </c>
      <c r="EG4" s="75"/>
      <c r="EH4" s="76"/>
      <c r="EI4" s="74" t="s">
        <v>325</v>
      </c>
      <c r="EJ4" s="75"/>
      <c r="EK4" s="76"/>
      <c r="EL4" s="74" t="s">
        <v>333</v>
      </c>
      <c r="EM4" s="75"/>
      <c r="EN4" s="76"/>
    </row>
    <row r="5" spans="1:146" ht="43.5" customHeight="1">
      <c r="A5" s="87"/>
      <c r="B5" s="13" t="s">
        <v>1</v>
      </c>
      <c r="C5" s="13" t="s">
        <v>30</v>
      </c>
      <c r="D5" s="13" t="s">
        <v>1</v>
      </c>
      <c r="E5" s="13" t="s">
        <v>30</v>
      </c>
      <c r="F5" s="13" t="s">
        <v>1</v>
      </c>
      <c r="G5" s="13" t="s">
        <v>30</v>
      </c>
      <c r="H5" s="13" t="s">
        <v>1</v>
      </c>
      <c r="I5" s="13" t="s">
        <v>30</v>
      </c>
      <c r="J5" s="13" t="s">
        <v>1</v>
      </c>
      <c r="K5" s="13" t="s">
        <v>30</v>
      </c>
      <c r="L5" s="13" t="s">
        <v>1</v>
      </c>
      <c r="M5" s="13" t="s">
        <v>30</v>
      </c>
      <c r="N5" s="13" t="s">
        <v>1</v>
      </c>
      <c r="O5" s="13" t="s">
        <v>30</v>
      </c>
      <c r="P5" s="13" t="s">
        <v>1</v>
      </c>
      <c r="Q5" s="13" t="s">
        <v>30</v>
      </c>
      <c r="R5" s="13" t="s">
        <v>1</v>
      </c>
      <c r="S5" s="13" t="s">
        <v>30</v>
      </c>
      <c r="T5" s="13" t="s">
        <v>0</v>
      </c>
      <c r="U5" s="13" t="s">
        <v>58</v>
      </c>
      <c r="V5" s="13" t="s">
        <v>59</v>
      </c>
      <c r="W5" s="13" t="s">
        <v>0</v>
      </c>
      <c r="X5" s="13" t="s">
        <v>58</v>
      </c>
      <c r="Y5" s="14" t="s">
        <v>59</v>
      </c>
      <c r="Z5" s="13" t="s">
        <v>0</v>
      </c>
      <c r="AA5" s="13" t="s">
        <v>58</v>
      </c>
      <c r="AB5" s="14" t="s">
        <v>59</v>
      </c>
      <c r="AC5" s="13" t="s">
        <v>0</v>
      </c>
      <c r="AD5" s="13" t="s">
        <v>58</v>
      </c>
      <c r="AE5" s="13" t="s">
        <v>59</v>
      </c>
      <c r="AF5" s="13"/>
      <c r="AG5" s="13" t="s">
        <v>0</v>
      </c>
      <c r="AH5" s="13" t="s">
        <v>58</v>
      </c>
      <c r="AI5" s="13" t="s">
        <v>59</v>
      </c>
      <c r="AJ5" s="13" t="s">
        <v>0</v>
      </c>
      <c r="AK5" s="13" t="s">
        <v>58</v>
      </c>
      <c r="AL5" s="13" t="s">
        <v>59</v>
      </c>
      <c r="AM5" s="13" t="s">
        <v>0</v>
      </c>
      <c r="AN5" s="13" t="s">
        <v>58</v>
      </c>
      <c r="AO5" s="13" t="s">
        <v>59</v>
      </c>
      <c r="AP5" s="13" t="s">
        <v>0</v>
      </c>
      <c r="AQ5" s="13" t="s">
        <v>58</v>
      </c>
      <c r="AR5" s="13" t="s">
        <v>59</v>
      </c>
      <c r="AS5" s="13" t="s">
        <v>0</v>
      </c>
      <c r="AT5" s="13" t="s">
        <v>58</v>
      </c>
      <c r="AU5" s="13" t="s">
        <v>59</v>
      </c>
      <c r="AV5" s="13" t="s">
        <v>0</v>
      </c>
      <c r="AW5" s="13" t="s">
        <v>58</v>
      </c>
      <c r="AX5" s="13" t="s">
        <v>59</v>
      </c>
      <c r="AY5" s="13" t="s">
        <v>0</v>
      </c>
      <c r="AZ5" s="13" t="s">
        <v>58</v>
      </c>
      <c r="BA5" s="13" t="s">
        <v>59</v>
      </c>
      <c r="BB5" s="13" t="s">
        <v>0</v>
      </c>
      <c r="BC5" s="13" t="s">
        <v>58</v>
      </c>
      <c r="BD5" s="13" t="s">
        <v>59</v>
      </c>
      <c r="BE5" s="13" t="s">
        <v>0</v>
      </c>
      <c r="BF5" s="13" t="s">
        <v>58</v>
      </c>
      <c r="BG5" s="13" t="s">
        <v>59</v>
      </c>
      <c r="BH5" s="13" t="s">
        <v>0</v>
      </c>
      <c r="BI5" s="13" t="s">
        <v>58</v>
      </c>
      <c r="BJ5" s="13" t="s">
        <v>59</v>
      </c>
      <c r="BK5" s="13" t="s">
        <v>0</v>
      </c>
      <c r="BL5" s="13" t="s">
        <v>58</v>
      </c>
      <c r="BM5" s="13" t="s">
        <v>59</v>
      </c>
      <c r="BN5" s="13" t="s">
        <v>0</v>
      </c>
      <c r="BO5" s="13" t="s">
        <v>58</v>
      </c>
      <c r="BP5" s="13" t="s">
        <v>59</v>
      </c>
      <c r="BS5" s="13" t="s">
        <v>0</v>
      </c>
      <c r="BT5" s="13" t="s">
        <v>58</v>
      </c>
      <c r="BU5" s="13" t="s">
        <v>59</v>
      </c>
      <c r="BV5" s="13" t="s">
        <v>0</v>
      </c>
      <c r="BW5" s="13" t="s">
        <v>58</v>
      </c>
      <c r="BX5" s="13" t="s">
        <v>59</v>
      </c>
      <c r="BY5" s="13" t="s">
        <v>0</v>
      </c>
      <c r="BZ5" s="13" t="s">
        <v>58</v>
      </c>
      <c r="CA5" s="13" t="s">
        <v>59</v>
      </c>
      <c r="CB5" s="13" t="s">
        <v>0</v>
      </c>
      <c r="CC5" s="13" t="s">
        <v>58</v>
      </c>
      <c r="CD5" s="13" t="s">
        <v>59</v>
      </c>
      <c r="CE5" s="13" t="s">
        <v>0</v>
      </c>
      <c r="CF5" s="13" t="s">
        <v>58</v>
      </c>
      <c r="CG5" s="13" t="s">
        <v>59</v>
      </c>
      <c r="CH5" s="13" t="s">
        <v>0</v>
      </c>
      <c r="CI5" s="13" t="s">
        <v>58</v>
      </c>
      <c r="CJ5" s="13" t="s">
        <v>59</v>
      </c>
      <c r="CK5" s="13" t="s">
        <v>0</v>
      </c>
      <c r="CL5" s="13" t="s">
        <v>58</v>
      </c>
      <c r="CM5" s="13" t="s">
        <v>59</v>
      </c>
      <c r="CN5" s="13" t="s">
        <v>0</v>
      </c>
      <c r="CO5" s="13" t="s">
        <v>58</v>
      </c>
      <c r="CP5" s="13" t="s">
        <v>59</v>
      </c>
      <c r="CQ5" s="13" t="s">
        <v>0</v>
      </c>
      <c r="CR5" s="13" t="s">
        <v>58</v>
      </c>
      <c r="CS5" s="13" t="s">
        <v>59</v>
      </c>
      <c r="CT5" s="13" t="s">
        <v>0</v>
      </c>
      <c r="CU5" s="13" t="s">
        <v>58</v>
      </c>
      <c r="CV5" s="13" t="s">
        <v>59</v>
      </c>
      <c r="CW5" s="13" t="s">
        <v>0</v>
      </c>
      <c r="CX5" s="13" t="s">
        <v>58</v>
      </c>
      <c r="CY5" s="13" t="s">
        <v>59</v>
      </c>
      <c r="CZ5" s="13" t="s">
        <v>0</v>
      </c>
      <c r="DA5" s="13" t="s">
        <v>58</v>
      </c>
      <c r="DB5" s="13" t="s">
        <v>59</v>
      </c>
      <c r="DE5" s="13" t="s">
        <v>0</v>
      </c>
      <c r="DF5" s="13" t="s">
        <v>58</v>
      </c>
      <c r="DG5" s="13" t="s">
        <v>59</v>
      </c>
      <c r="DH5" s="13" t="s">
        <v>0</v>
      </c>
      <c r="DI5" s="13" t="s">
        <v>58</v>
      </c>
      <c r="DJ5" s="13" t="s">
        <v>59</v>
      </c>
      <c r="DK5" s="13" t="s">
        <v>0</v>
      </c>
      <c r="DL5" s="13" t="s">
        <v>58</v>
      </c>
      <c r="DM5" s="13" t="s">
        <v>59</v>
      </c>
      <c r="DN5" s="13" t="s">
        <v>0</v>
      </c>
      <c r="DO5" s="13" t="s">
        <v>58</v>
      </c>
      <c r="DP5" s="13" t="s">
        <v>59</v>
      </c>
      <c r="DQ5" s="13" t="s">
        <v>0</v>
      </c>
      <c r="DR5" s="13" t="s">
        <v>58</v>
      </c>
      <c r="DS5" s="13" t="s">
        <v>59</v>
      </c>
      <c r="DT5" s="13" t="s">
        <v>0</v>
      </c>
      <c r="DU5" s="13" t="s">
        <v>58</v>
      </c>
      <c r="DV5" s="13" t="s">
        <v>59</v>
      </c>
      <c r="DW5" s="13" t="s">
        <v>0</v>
      </c>
      <c r="DX5" s="13" t="s">
        <v>58</v>
      </c>
      <c r="DY5" s="13" t="s">
        <v>59</v>
      </c>
      <c r="DZ5" s="13" t="s">
        <v>0</v>
      </c>
      <c r="EA5" s="13" t="s">
        <v>58</v>
      </c>
      <c r="EB5" s="13" t="s">
        <v>59</v>
      </c>
      <c r="EC5" s="13" t="s">
        <v>0</v>
      </c>
      <c r="ED5" s="13" t="s">
        <v>58</v>
      </c>
      <c r="EE5" s="13" t="s">
        <v>59</v>
      </c>
      <c r="EF5" s="13" t="s">
        <v>0</v>
      </c>
      <c r="EG5" s="13" t="s">
        <v>58</v>
      </c>
      <c r="EH5" s="13" t="s">
        <v>59</v>
      </c>
      <c r="EI5" s="13" t="s">
        <v>0</v>
      </c>
      <c r="EJ5" s="13" t="s">
        <v>58</v>
      </c>
      <c r="EK5" s="13" t="s">
        <v>59</v>
      </c>
      <c r="EL5" s="13" t="s">
        <v>0</v>
      </c>
      <c r="EM5" s="13" t="s">
        <v>58</v>
      </c>
      <c r="EN5" s="13" t="s">
        <v>59</v>
      </c>
      <c r="EO5" s="13"/>
      <c r="EP5" s="13"/>
    </row>
    <row r="6" spans="1:144" ht="18.75" customHeight="1">
      <c r="A6" s="15"/>
      <c r="B6" s="80" t="s">
        <v>2</v>
      </c>
      <c r="C6" s="80"/>
      <c r="D6" s="80" t="s">
        <v>2</v>
      </c>
      <c r="E6" s="80"/>
      <c r="F6" s="80" t="s">
        <v>2</v>
      </c>
      <c r="G6" s="80"/>
      <c r="H6" s="80" t="s">
        <v>2</v>
      </c>
      <c r="I6" s="80"/>
      <c r="J6" s="80" t="s">
        <v>2</v>
      </c>
      <c r="K6" s="80"/>
      <c r="L6" s="80" t="s">
        <v>2</v>
      </c>
      <c r="M6" s="80"/>
      <c r="N6" s="80" t="s">
        <v>2</v>
      </c>
      <c r="O6" s="80"/>
      <c r="P6" s="80" t="s">
        <v>2</v>
      </c>
      <c r="Q6" s="80"/>
      <c r="R6" s="80" t="s">
        <v>2</v>
      </c>
      <c r="S6" s="80"/>
      <c r="T6" s="77"/>
      <c r="U6" s="78"/>
      <c r="V6" s="79"/>
      <c r="W6" s="77"/>
      <c r="X6" s="78"/>
      <c r="Y6" s="79"/>
      <c r="Z6" s="77"/>
      <c r="AA6" s="78"/>
      <c r="AB6" s="79"/>
      <c r="AC6" s="80"/>
      <c r="AD6" s="80"/>
      <c r="AE6" s="81"/>
      <c r="AF6" s="16"/>
      <c r="AG6" s="77"/>
      <c r="AH6" s="78"/>
      <c r="AI6" s="79"/>
      <c r="AJ6" s="77"/>
      <c r="AK6" s="78"/>
      <c r="AL6" s="79"/>
      <c r="AM6" s="77"/>
      <c r="AN6" s="78"/>
      <c r="AO6" s="79"/>
      <c r="AP6" s="77"/>
      <c r="AQ6" s="78"/>
      <c r="AR6" s="79"/>
      <c r="AS6" s="77"/>
      <c r="AT6" s="78"/>
      <c r="AU6" s="79"/>
      <c r="AV6" s="77"/>
      <c r="AW6" s="78"/>
      <c r="AX6" s="79"/>
      <c r="AY6" s="77"/>
      <c r="AZ6" s="78"/>
      <c r="BA6" s="79"/>
      <c r="BB6" s="77"/>
      <c r="BC6" s="78"/>
      <c r="BD6" s="79"/>
      <c r="BE6" s="77"/>
      <c r="BF6" s="78"/>
      <c r="BG6" s="79"/>
      <c r="BH6" s="77"/>
      <c r="BI6" s="78"/>
      <c r="BJ6" s="79"/>
      <c r="BK6" s="77"/>
      <c r="BL6" s="78"/>
      <c r="BM6" s="79"/>
      <c r="BN6" s="77"/>
      <c r="BO6" s="78"/>
      <c r="BP6" s="79"/>
      <c r="BS6" s="77"/>
      <c r="BT6" s="78"/>
      <c r="BU6" s="79"/>
      <c r="BV6" s="77"/>
      <c r="BW6" s="78"/>
      <c r="BX6" s="79"/>
      <c r="BY6" s="77"/>
      <c r="BZ6" s="78"/>
      <c r="CA6" s="79"/>
      <c r="CB6" s="77"/>
      <c r="CC6" s="78"/>
      <c r="CD6" s="79"/>
      <c r="CE6" s="77"/>
      <c r="CF6" s="78"/>
      <c r="CG6" s="79"/>
      <c r="CH6" s="77"/>
      <c r="CI6" s="78"/>
      <c r="CJ6" s="79"/>
      <c r="CK6" s="77"/>
      <c r="CL6" s="78"/>
      <c r="CM6" s="79"/>
      <c r="CN6" s="77"/>
      <c r="CO6" s="78"/>
      <c r="CP6" s="79"/>
      <c r="CQ6" s="77"/>
      <c r="CR6" s="78"/>
      <c r="CS6" s="79"/>
      <c r="CT6" s="77"/>
      <c r="CU6" s="78"/>
      <c r="CV6" s="79"/>
      <c r="CW6" s="77"/>
      <c r="CX6" s="78"/>
      <c r="CY6" s="79"/>
      <c r="CZ6" s="77"/>
      <c r="DA6" s="78"/>
      <c r="DB6" s="79"/>
      <c r="DE6" s="77"/>
      <c r="DF6" s="78"/>
      <c r="DG6" s="79"/>
      <c r="DH6" s="77"/>
      <c r="DI6" s="78"/>
      <c r="DJ6" s="79"/>
      <c r="DK6" s="77"/>
      <c r="DL6" s="78"/>
      <c r="DM6" s="79"/>
      <c r="DN6" s="77"/>
      <c r="DO6" s="78"/>
      <c r="DP6" s="79"/>
      <c r="DQ6" s="77"/>
      <c r="DR6" s="78"/>
      <c r="DS6" s="79"/>
      <c r="DT6" s="77"/>
      <c r="DU6" s="78"/>
      <c r="DV6" s="79"/>
      <c r="DW6" s="77"/>
      <c r="DX6" s="78"/>
      <c r="DY6" s="79"/>
      <c r="DZ6" s="77"/>
      <c r="EA6" s="78"/>
      <c r="EB6" s="79"/>
      <c r="EC6" s="77"/>
      <c r="ED6" s="78"/>
      <c r="EE6" s="79"/>
      <c r="EF6" s="77"/>
      <c r="EG6" s="78"/>
      <c r="EH6" s="79"/>
      <c r="EI6" s="77"/>
      <c r="EJ6" s="78"/>
      <c r="EK6" s="79"/>
      <c r="EL6" s="77"/>
      <c r="EM6" s="78"/>
      <c r="EN6" s="79"/>
    </row>
    <row r="7" spans="1:146" s="1" customFormat="1" ht="22.5" customHeight="1">
      <c r="A7" s="13"/>
      <c r="B7" s="17" t="s">
        <v>17</v>
      </c>
      <c r="C7" s="18">
        <v>3911.53</v>
      </c>
      <c r="D7" s="17" t="s">
        <v>17</v>
      </c>
      <c r="E7" s="18">
        <v>3911.53</v>
      </c>
      <c r="F7" s="17" t="s">
        <v>17</v>
      </c>
      <c r="G7" s="18">
        <v>3911.53</v>
      </c>
      <c r="H7" s="17" t="s">
        <v>17</v>
      </c>
      <c r="I7" s="18">
        <v>3911.53</v>
      </c>
      <c r="J7" s="17" t="s">
        <v>17</v>
      </c>
      <c r="K7" s="18">
        <v>3911.53</v>
      </c>
      <c r="L7" s="17" t="s">
        <v>17</v>
      </c>
      <c r="M7" s="18">
        <v>3911.53</v>
      </c>
      <c r="N7" s="17" t="s">
        <v>17</v>
      </c>
      <c r="O7" s="18">
        <v>3911.53</v>
      </c>
      <c r="P7" s="17" t="s">
        <v>17</v>
      </c>
      <c r="Q7" s="18">
        <v>3911.53</v>
      </c>
      <c r="R7" s="17" t="s">
        <v>17</v>
      </c>
      <c r="S7" s="19">
        <f>C7+E7+G7+I7+K7+M7+O7+Q7</f>
        <v>31292.239999999998</v>
      </c>
      <c r="T7" s="20" t="s">
        <v>60</v>
      </c>
      <c r="U7" s="17"/>
      <c r="V7" s="21">
        <v>3911.53</v>
      </c>
      <c r="W7" s="20" t="s">
        <v>60</v>
      </c>
      <c r="X7" s="22"/>
      <c r="Y7" s="23">
        <v>3911.53</v>
      </c>
      <c r="Z7" s="20" t="s">
        <v>60</v>
      </c>
      <c r="AA7" s="22"/>
      <c r="AB7" s="23">
        <v>3911.53</v>
      </c>
      <c r="AC7" s="20" t="s">
        <v>60</v>
      </c>
      <c r="AD7" s="18"/>
      <c r="AE7" s="21">
        <v>3911.53</v>
      </c>
      <c r="AF7" s="21"/>
      <c r="AG7" s="20" t="s">
        <v>60</v>
      </c>
      <c r="AH7" s="17"/>
      <c r="AI7" s="21">
        <v>3726.25</v>
      </c>
      <c r="AJ7" s="20" t="s">
        <v>60</v>
      </c>
      <c r="AK7" s="17"/>
      <c r="AL7" s="21">
        <v>3726.25</v>
      </c>
      <c r="AM7" s="20" t="s">
        <v>60</v>
      </c>
      <c r="AN7" s="17"/>
      <c r="AO7" s="21">
        <v>3726.25</v>
      </c>
      <c r="AP7" s="20" t="s">
        <v>60</v>
      </c>
      <c r="AQ7" s="17"/>
      <c r="AR7" s="21">
        <v>3726.25</v>
      </c>
      <c r="AS7" s="20" t="s">
        <v>60</v>
      </c>
      <c r="AT7" s="17"/>
      <c r="AU7" s="21">
        <v>3726.25</v>
      </c>
      <c r="AV7" s="20" t="s">
        <v>60</v>
      </c>
      <c r="AW7" s="17"/>
      <c r="AX7" s="21">
        <v>3726.25</v>
      </c>
      <c r="AY7" s="20" t="s">
        <v>60</v>
      </c>
      <c r="AZ7" s="17"/>
      <c r="BA7" s="21">
        <v>3726.25</v>
      </c>
      <c r="BB7" s="20" t="s">
        <v>60</v>
      </c>
      <c r="BC7" s="17"/>
      <c r="BD7" s="21">
        <v>3726.25</v>
      </c>
      <c r="BE7" s="20" t="s">
        <v>60</v>
      </c>
      <c r="BF7" s="17"/>
      <c r="BG7" s="21">
        <v>3726.25</v>
      </c>
      <c r="BH7" s="20" t="s">
        <v>60</v>
      </c>
      <c r="BI7" s="17"/>
      <c r="BJ7" s="21">
        <v>3726.25</v>
      </c>
      <c r="BK7" s="20" t="s">
        <v>60</v>
      </c>
      <c r="BL7" s="17"/>
      <c r="BM7" s="21">
        <v>3726.25</v>
      </c>
      <c r="BN7" s="20" t="s">
        <v>60</v>
      </c>
      <c r="BO7" s="17"/>
      <c r="BP7" s="21">
        <v>3726.25</v>
      </c>
      <c r="BQ7" s="11"/>
      <c r="BR7" s="11"/>
      <c r="BS7" s="20" t="s">
        <v>124</v>
      </c>
      <c r="BT7" s="17"/>
      <c r="BU7" s="21">
        <v>3829.18</v>
      </c>
      <c r="BV7" s="20" t="s">
        <v>124</v>
      </c>
      <c r="BW7" s="17"/>
      <c r="BX7" s="21">
        <v>3829.18</v>
      </c>
      <c r="BY7" s="20" t="s">
        <v>124</v>
      </c>
      <c r="BZ7" s="17"/>
      <c r="CA7" s="21">
        <v>3829.18</v>
      </c>
      <c r="CB7" s="20" t="s">
        <v>124</v>
      </c>
      <c r="CC7" s="17"/>
      <c r="CD7" s="21">
        <v>3829.18</v>
      </c>
      <c r="CE7" s="20" t="s">
        <v>124</v>
      </c>
      <c r="CF7" s="17"/>
      <c r="CG7" s="21">
        <v>3829.18</v>
      </c>
      <c r="CH7" s="20" t="s">
        <v>124</v>
      </c>
      <c r="CI7" s="17"/>
      <c r="CJ7" s="21">
        <v>3829.18</v>
      </c>
      <c r="CK7" s="20" t="s">
        <v>124</v>
      </c>
      <c r="CL7" s="17"/>
      <c r="CM7" s="21">
        <v>3829.18</v>
      </c>
      <c r="CN7" s="20" t="s">
        <v>124</v>
      </c>
      <c r="CO7" s="17"/>
      <c r="CP7" s="21">
        <v>3829.18</v>
      </c>
      <c r="CQ7" s="20" t="s">
        <v>124</v>
      </c>
      <c r="CR7" s="17"/>
      <c r="CS7" s="21">
        <v>3829.18</v>
      </c>
      <c r="CT7" s="20" t="s">
        <v>124</v>
      </c>
      <c r="CU7" s="17"/>
      <c r="CV7" s="21">
        <v>3829.18</v>
      </c>
      <c r="CW7" s="20" t="s">
        <v>124</v>
      </c>
      <c r="CX7" s="17"/>
      <c r="CY7" s="21">
        <v>3829.18</v>
      </c>
      <c r="CZ7" s="20" t="s">
        <v>124</v>
      </c>
      <c r="DA7" s="17"/>
      <c r="DB7" s="21">
        <v>3829.18</v>
      </c>
      <c r="DC7" s="11"/>
      <c r="DD7" s="11"/>
      <c r="DE7" s="20" t="s">
        <v>124</v>
      </c>
      <c r="DF7" s="17"/>
      <c r="DG7" s="72">
        <v>4302.68</v>
      </c>
      <c r="DH7" s="20" t="s">
        <v>124</v>
      </c>
      <c r="DI7" s="73"/>
      <c r="DJ7" s="72">
        <v>4302.68</v>
      </c>
      <c r="DK7" s="20" t="s">
        <v>124</v>
      </c>
      <c r="DL7" s="73"/>
      <c r="DM7" s="72">
        <v>4302.68</v>
      </c>
      <c r="DN7" s="20" t="s">
        <v>124</v>
      </c>
      <c r="DO7" s="73"/>
      <c r="DP7" s="72">
        <v>4302.68</v>
      </c>
      <c r="DQ7" s="20" t="s">
        <v>124</v>
      </c>
      <c r="DR7" s="73"/>
      <c r="DS7" s="72">
        <v>4302.68</v>
      </c>
      <c r="DT7" s="20" t="s">
        <v>124</v>
      </c>
      <c r="DU7" s="73"/>
      <c r="DV7" s="72">
        <v>4302.68</v>
      </c>
      <c r="DW7" s="20" t="s">
        <v>124</v>
      </c>
      <c r="DX7" s="73"/>
      <c r="DY7" s="72">
        <v>4302.68</v>
      </c>
      <c r="DZ7" s="20" t="s">
        <v>124</v>
      </c>
      <c r="EA7" s="73"/>
      <c r="EB7" s="72">
        <v>4302.68</v>
      </c>
      <c r="EC7" s="20" t="s">
        <v>124</v>
      </c>
      <c r="ED7" s="73"/>
      <c r="EE7" s="72">
        <v>4302.68</v>
      </c>
      <c r="EF7" s="20" t="s">
        <v>124</v>
      </c>
      <c r="EG7" s="73"/>
      <c r="EH7" s="72">
        <v>4302.68</v>
      </c>
      <c r="EI7" s="20" t="s">
        <v>124</v>
      </c>
      <c r="EJ7" s="73"/>
      <c r="EK7" s="72">
        <v>4302.68</v>
      </c>
      <c r="EL7" s="20" t="s">
        <v>124</v>
      </c>
      <c r="EM7" s="73"/>
      <c r="EN7" s="72">
        <v>4302.68</v>
      </c>
      <c r="EO7" s="21"/>
      <c r="EP7" s="21"/>
    </row>
    <row r="8" spans="1:146" s="1" customFormat="1" ht="33" customHeight="1">
      <c r="A8" s="13"/>
      <c r="B8" s="17" t="s">
        <v>17</v>
      </c>
      <c r="C8" s="18">
        <f>SUM(C9:C13)</f>
        <v>494.0899999999999</v>
      </c>
      <c r="D8" s="17" t="s">
        <v>17</v>
      </c>
      <c r="E8" s="18">
        <f>SUM(E9:E13)</f>
        <v>494.0899999999999</v>
      </c>
      <c r="F8" s="17" t="s">
        <v>17</v>
      </c>
      <c r="G8" s="18">
        <f>SUM(G9:G13)</f>
        <v>494.0899999999999</v>
      </c>
      <c r="H8" s="17" t="s">
        <v>17</v>
      </c>
      <c r="I8" s="18">
        <f>SUM(I9:I13)</f>
        <v>494.0899999999999</v>
      </c>
      <c r="J8" s="17" t="s">
        <v>17</v>
      </c>
      <c r="K8" s="18">
        <f>SUM(K9:K13)</f>
        <v>494.0899999999999</v>
      </c>
      <c r="L8" s="17" t="s">
        <v>17</v>
      </c>
      <c r="M8" s="18">
        <f>SUM(M9:M13)</f>
        <v>494.0899999999999</v>
      </c>
      <c r="N8" s="17" t="s">
        <v>17</v>
      </c>
      <c r="O8" s="18">
        <f>SUM(O9:O13)</f>
        <v>494.0899999999999</v>
      </c>
      <c r="P8" s="17" t="s">
        <v>17</v>
      </c>
      <c r="Q8" s="18">
        <f>SUM(Q9:Q13)</f>
        <v>494.0899999999999</v>
      </c>
      <c r="R8" s="17" t="s">
        <v>17</v>
      </c>
      <c r="S8" s="19">
        <f aca="true" t="shared" si="0" ref="S8:S34">C8+E8+G8+I8+K8+M8+O8+Q8</f>
        <v>3952.7200000000003</v>
      </c>
      <c r="T8" s="20" t="s">
        <v>4</v>
      </c>
      <c r="U8" s="22" t="s">
        <v>120</v>
      </c>
      <c r="V8" s="21">
        <v>66.39</v>
      </c>
      <c r="W8" s="60" t="s">
        <v>61</v>
      </c>
      <c r="X8" s="61" t="s">
        <v>62</v>
      </c>
      <c r="Y8" s="63">
        <v>721.03</v>
      </c>
      <c r="Z8" s="60" t="s">
        <v>75</v>
      </c>
      <c r="AA8" s="61" t="s">
        <v>76</v>
      </c>
      <c r="AB8" s="63">
        <v>670.1</v>
      </c>
      <c r="AC8" s="60" t="s">
        <v>84</v>
      </c>
      <c r="AD8" s="61" t="s">
        <v>85</v>
      </c>
      <c r="AE8" s="68">
        <v>37.28</v>
      </c>
      <c r="AF8" s="25"/>
      <c r="AG8" s="67" t="s">
        <v>101</v>
      </c>
      <c r="AH8" s="67" t="s">
        <v>102</v>
      </c>
      <c r="AI8" s="61">
        <f>1370.18/9</f>
        <v>152.24222222222224</v>
      </c>
      <c r="AJ8" s="17" t="s">
        <v>121</v>
      </c>
      <c r="AK8" s="18"/>
      <c r="AL8" s="24">
        <v>859.66</v>
      </c>
      <c r="AM8" s="67" t="s">
        <v>125</v>
      </c>
      <c r="AN8" s="71" t="s">
        <v>126</v>
      </c>
      <c r="AO8" s="72">
        <v>2801.7</v>
      </c>
      <c r="AP8" s="67" t="s">
        <v>137</v>
      </c>
      <c r="AQ8" s="71" t="s">
        <v>138</v>
      </c>
      <c r="AR8" s="72">
        <v>7823.58</v>
      </c>
      <c r="AS8" s="67" t="s">
        <v>143</v>
      </c>
      <c r="AT8" s="67" t="s">
        <v>144</v>
      </c>
      <c r="AU8" s="67">
        <v>294.86</v>
      </c>
      <c r="AV8" s="17" t="s">
        <v>150</v>
      </c>
      <c r="AW8" s="18" t="s">
        <v>161</v>
      </c>
      <c r="AX8" s="18">
        <v>859.66</v>
      </c>
      <c r="AY8" s="17" t="s">
        <v>150</v>
      </c>
      <c r="AZ8" s="18" t="s">
        <v>174</v>
      </c>
      <c r="BA8" s="18">
        <v>859.66</v>
      </c>
      <c r="BB8" s="20" t="s">
        <v>165</v>
      </c>
      <c r="BC8" s="20" t="s">
        <v>166</v>
      </c>
      <c r="BD8" s="20">
        <v>835.29</v>
      </c>
      <c r="BE8" s="20"/>
      <c r="BF8" s="20"/>
      <c r="BG8" s="20"/>
      <c r="BH8" s="20"/>
      <c r="BI8" s="20"/>
      <c r="BJ8" s="20"/>
      <c r="BK8" s="20" t="s">
        <v>183</v>
      </c>
      <c r="BL8" s="20" t="s">
        <v>184</v>
      </c>
      <c r="BM8" s="20">
        <v>1478.88</v>
      </c>
      <c r="BN8" s="20" t="s">
        <v>190</v>
      </c>
      <c r="BO8" s="20" t="s">
        <v>191</v>
      </c>
      <c r="BP8" s="20">
        <v>96.97</v>
      </c>
      <c r="BQ8" s="11"/>
      <c r="BR8" s="11"/>
      <c r="BS8" s="20" t="s">
        <v>60</v>
      </c>
      <c r="BT8" s="26"/>
      <c r="BU8" s="26">
        <v>4158.57</v>
      </c>
      <c r="BV8" s="20" t="s">
        <v>60</v>
      </c>
      <c r="BW8" s="26"/>
      <c r="BX8" s="26">
        <v>4158.57</v>
      </c>
      <c r="BY8" s="20" t="s">
        <v>60</v>
      </c>
      <c r="BZ8" s="26"/>
      <c r="CA8" s="26">
        <v>4158.57</v>
      </c>
      <c r="CB8" s="20" t="s">
        <v>60</v>
      </c>
      <c r="CC8" s="26"/>
      <c r="CD8" s="26">
        <v>4158.57</v>
      </c>
      <c r="CE8" s="20" t="s">
        <v>60</v>
      </c>
      <c r="CF8" s="26"/>
      <c r="CG8" s="26">
        <v>4158.57</v>
      </c>
      <c r="CH8" s="20" t="s">
        <v>60</v>
      </c>
      <c r="CI8" s="26"/>
      <c r="CJ8" s="26">
        <v>4158.57</v>
      </c>
      <c r="CK8" s="20" t="s">
        <v>60</v>
      </c>
      <c r="CL8" s="26"/>
      <c r="CM8" s="26">
        <v>4158.57</v>
      </c>
      <c r="CN8" s="20" t="s">
        <v>60</v>
      </c>
      <c r="CO8" s="26"/>
      <c r="CP8" s="26">
        <v>4158.57</v>
      </c>
      <c r="CQ8" s="20" t="s">
        <v>60</v>
      </c>
      <c r="CR8" s="26"/>
      <c r="CS8" s="26">
        <v>4158.57</v>
      </c>
      <c r="CT8" s="20" t="s">
        <v>60</v>
      </c>
      <c r="CU8" s="26"/>
      <c r="CV8" s="26">
        <v>4158.57</v>
      </c>
      <c r="CW8" s="20" t="s">
        <v>60</v>
      </c>
      <c r="CX8" s="26"/>
      <c r="CY8" s="26">
        <v>4158.57</v>
      </c>
      <c r="CZ8" s="20" t="s">
        <v>60</v>
      </c>
      <c r="DA8" s="26"/>
      <c r="DB8" s="26">
        <v>4158.57</v>
      </c>
      <c r="DC8" s="11"/>
      <c r="DD8" s="11"/>
      <c r="DE8" s="20" t="s">
        <v>60</v>
      </c>
      <c r="DF8" s="26"/>
      <c r="DG8" s="69">
        <v>4673.25</v>
      </c>
      <c r="DH8" s="20" t="s">
        <v>60</v>
      </c>
      <c r="DI8" s="26"/>
      <c r="DJ8" s="69">
        <v>4673.25</v>
      </c>
      <c r="DK8" s="20" t="s">
        <v>60</v>
      </c>
      <c r="DL8" s="26"/>
      <c r="DM8" s="69">
        <v>4673.25</v>
      </c>
      <c r="DN8" s="20" t="s">
        <v>60</v>
      </c>
      <c r="DO8" s="26"/>
      <c r="DP8" s="69">
        <v>4673.25</v>
      </c>
      <c r="DQ8" s="20" t="s">
        <v>60</v>
      </c>
      <c r="DR8" s="26"/>
      <c r="DS8" s="69">
        <v>4673.25</v>
      </c>
      <c r="DT8" s="20" t="s">
        <v>60</v>
      </c>
      <c r="DU8" s="26"/>
      <c r="DV8" s="69">
        <v>4673.25</v>
      </c>
      <c r="DW8" s="20" t="s">
        <v>60</v>
      </c>
      <c r="DX8" s="26"/>
      <c r="DY8" s="69">
        <v>4673.25</v>
      </c>
      <c r="DZ8" s="20" t="s">
        <v>60</v>
      </c>
      <c r="EA8" s="26"/>
      <c r="EB8" s="69">
        <v>4673.25</v>
      </c>
      <c r="EC8" s="20" t="s">
        <v>60</v>
      </c>
      <c r="ED8" s="26"/>
      <c r="EE8" s="69">
        <v>4673.25</v>
      </c>
      <c r="EF8" s="20" t="s">
        <v>60</v>
      </c>
      <c r="EG8" s="26"/>
      <c r="EH8" s="69">
        <v>4673.25</v>
      </c>
      <c r="EI8" s="20" t="s">
        <v>60</v>
      </c>
      <c r="EJ8" s="26"/>
      <c r="EK8" s="69">
        <v>4673.25</v>
      </c>
      <c r="EL8" s="20" t="s">
        <v>60</v>
      </c>
      <c r="EM8" s="26"/>
      <c r="EN8" s="69">
        <v>4673.25</v>
      </c>
      <c r="EO8" s="26"/>
      <c r="EP8" s="26"/>
    </row>
    <row r="9" spans="1:146" ht="38.25" customHeight="1">
      <c r="A9" s="17"/>
      <c r="B9" s="17" t="s">
        <v>17</v>
      </c>
      <c r="C9" s="25">
        <v>391.15</v>
      </c>
      <c r="D9" s="17" t="s">
        <v>17</v>
      </c>
      <c r="E9" s="25">
        <v>391.15</v>
      </c>
      <c r="F9" s="17" t="s">
        <v>17</v>
      </c>
      <c r="G9" s="25">
        <v>391.15</v>
      </c>
      <c r="H9" s="17" t="s">
        <v>17</v>
      </c>
      <c r="I9" s="25">
        <v>391.15</v>
      </c>
      <c r="J9" s="17" t="s">
        <v>17</v>
      </c>
      <c r="K9" s="25">
        <v>391.15</v>
      </c>
      <c r="L9" s="17" t="s">
        <v>17</v>
      </c>
      <c r="M9" s="25">
        <v>391.15</v>
      </c>
      <c r="N9" s="17" t="s">
        <v>17</v>
      </c>
      <c r="O9" s="25">
        <v>391.15</v>
      </c>
      <c r="P9" s="17" t="s">
        <v>17</v>
      </c>
      <c r="Q9" s="25">
        <v>391.15</v>
      </c>
      <c r="R9" s="17" t="s">
        <v>17</v>
      </c>
      <c r="S9" s="19">
        <f t="shared" si="0"/>
        <v>3129.2000000000003</v>
      </c>
      <c r="T9" s="17" t="s">
        <v>6</v>
      </c>
      <c r="U9" s="18"/>
      <c r="V9" s="18">
        <v>391.15</v>
      </c>
      <c r="W9" s="60" t="s">
        <v>63</v>
      </c>
      <c r="X9" s="61" t="s">
        <v>64</v>
      </c>
      <c r="Y9" s="63">
        <v>404.42</v>
      </c>
      <c r="Z9" s="60" t="s">
        <v>77</v>
      </c>
      <c r="AA9" s="61" t="s">
        <v>78</v>
      </c>
      <c r="AB9" s="63">
        <v>4003.66</v>
      </c>
      <c r="AC9" s="60" t="s">
        <v>86</v>
      </c>
      <c r="AD9" s="60" t="s">
        <v>87</v>
      </c>
      <c r="AE9" s="60">
        <v>737.16</v>
      </c>
      <c r="AF9" s="17"/>
      <c r="AG9" s="60" t="s">
        <v>103</v>
      </c>
      <c r="AH9" s="61" t="s">
        <v>104</v>
      </c>
      <c r="AI9" s="61">
        <v>704.59</v>
      </c>
      <c r="AJ9" s="13" t="s">
        <v>3</v>
      </c>
      <c r="AK9" s="18"/>
      <c r="AL9" s="18">
        <v>3314.51</v>
      </c>
      <c r="AM9" s="64" t="s">
        <v>353</v>
      </c>
      <c r="AN9" s="65" t="s">
        <v>354</v>
      </c>
      <c r="AO9" s="65">
        <v>3009.22</v>
      </c>
      <c r="AP9" s="60" t="s">
        <v>127</v>
      </c>
      <c r="AQ9" s="61" t="s">
        <v>139</v>
      </c>
      <c r="AR9" s="61">
        <v>1746.18</v>
      </c>
      <c r="AS9" s="60" t="s">
        <v>145</v>
      </c>
      <c r="AT9" s="61" t="s">
        <v>146</v>
      </c>
      <c r="AU9" s="61">
        <v>1251.3</v>
      </c>
      <c r="AV9" s="20" t="s">
        <v>147</v>
      </c>
      <c r="AW9" s="20" t="s">
        <v>162</v>
      </c>
      <c r="AX9" s="20">
        <v>66.39</v>
      </c>
      <c r="AY9" s="13" t="s">
        <v>3</v>
      </c>
      <c r="AZ9" s="18"/>
      <c r="BA9" s="18">
        <v>3314.51</v>
      </c>
      <c r="BB9" s="17" t="s">
        <v>167</v>
      </c>
      <c r="BC9" s="20" t="s">
        <v>168</v>
      </c>
      <c r="BD9" s="18">
        <v>145.63</v>
      </c>
      <c r="BE9" s="17"/>
      <c r="BF9" s="20"/>
      <c r="BG9" s="18"/>
      <c r="BH9" s="17"/>
      <c r="BI9" s="20"/>
      <c r="BJ9" s="18"/>
      <c r="BK9" s="20" t="s">
        <v>185</v>
      </c>
      <c r="BL9" s="22" t="s">
        <v>184</v>
      </c>
      <c r="BM9" s="21">
        <v>1644.35</v>
      </c>
      <c r="BN9" s="17" t="s">
        <v>192</v>
      </c>
      <c r="BO9" s="20" t="s">
        <v>193</v>
      </c>
      <c r="BP9" s="18">
        <v>9261.9</v>
      </c>
      <c r="BS9" s="17"/>
      <c r="BT9" s="20"/>
      <c r="BU9" s="18"/>
      <c r="BV9" s="20" t="s">
        <v>202</v>
      </c>
      <c r="BW9" s="20"/>
      <c r="BX9" s="18">
        <v>82.24</v>
      </c>
      <c r="BY9" s="20" t="s">
        <v>202</v>
      </c>
      <c r="BZ9" s="20"/>
      <c r="CA9" s="18">
        <v>82.24</v>
      </c>
      <c r="CB9" s="20" t="s">
        <v>202</v>
      </c>
      <c r="CC9" s="20"/>
      <c r="CD9" s="18">
        <v>82.24</v>
      </c>
      <c r="CE9" s="20" t="s">
        <v>202</v>
      </c>
      <c r="CF9" s="20"/>
      <c r="CG9" s="18">
        <v>82.24</v>
      </c>
      <c r="CH9" s="20" t="s">
        <v>202</v>
      </c>
      <c r="CI9" s="20"/>
      <c r="CJ9" s="18">
        <v>82.24</v>
      </c>
      <c r="CK9" s="17" t="s">
        <v>207</v>
      </c>
      <c r="CL9" s="18"/>
      <c r="CM9" s="18">
        <v>670.29</v>
      </c>
      <c r="CN9" s="17" t="s">
        <v>207</v>
      </c>
      <c r="CO9" s="18"/>
      <c r="CP9" s="18">
        <v>670.29</v>
      </c>
      <c r="CQ9" s="17" t="s">
        <v>207</v>
      </c>
      <c r="CR9" s="18"/>
      <c r="CS9" s="18">
        <v>670.29</v>
      </c>
      <c r="CT9" s="17" t="s">
        <v>207</v>
      </c>
      <c r="CU9" s="18"/>
      <c r="CV9" s="18">
        <v>670.29</v>
      </c>
      <c r="CW9" s="17" t="s">
        <v>207</v>
      </c>
      <c r="CX9" s="18"/>
      <c r="CY9" s="18">
        <v>670.29</v>
      </c>
      <c r="CZ9" s="17" t="s">
        <v>207</v>
      </c>
      <c r="DA9" s="18"/>
      <c r="DB9" s="18">
        <v>670.29</v>
      </c>
      <c r="DE9" s="17" t="s">
        <v>269</v>
      </c>
      <c r="DF9" s="18" t="s">
        <v>270</v>
      </c>
      <c r="DG9" s="110">
        <v>1260.21</v>
      </c>
      <c r="DH9" s="17" t="s">
        <v>274</v>
      </c>
      <c r="DI9" s="18" t="s">
        <v>275</v>
      </c>
      <c r="DJ9" s="110">
        <v>393.46</v>
      </c>
      <c r="DK9" s="17" t="s">
        <v>218</v>
      </c>
      <c r="DL9" s="18" t="s">
        <v>280</v>
      </c>
      <c r="DM9" s="61">
        <v>5047.24</v>
      </c>
      <c r="DN9" s="17" t="s">
        <v>145</v>
      </c>
      <c r="DO9" s="18" t="s">
        <v>292</v>
      </c>
      <c r="DP9" s="110">
        <v>1713</v>
      </c>
      <c r="DQ9" s="17" t="s">
        <v>303</v>
      </c>
      <c r="DR9" s="18" t="s">
        <v>304</v>
      </c>
      <c r="DS9" s="61">
        <v>170.35</v>
      </c>
      <c r="DT9" s="17"/>
      <c r="DU9" s="18"/>
      <c r="DV9" s="18"/>
      <c r="DW9" s="17" t="s">
        <v>308</v>
      </c>
      <c r="DX9" s="18" t="s">
        <v>309</v>
      </c>
      <c r="DY9" s="110">
        <v>308.76</v>
      </c>
      <c r="DZ9" s="17" t="s">
        <v>313</v>
      </c>
      <c r="EA9" s="18" t="s">
        <v>314</v>
      </c>
      <c r="EB9" s="110">
        <v>128.1</v>
      </c>
      <c r="EC9" s="17" t="s">
        <v>317</v>
      </c>
      <c r="ED9" s="18" t="s">
        <v>318</v>
      </c>
      <c r="EE9" s="61">
        <v>678.69</v>
      </c>
      <c r="EF9" s="17" t="s">
        <v>343</v>
      </c>
      <c r="EG9" s="18" t="s">
        <v>344</v>
      </c>
      <c r="EH9" s="61">
        <v>649.27</v>
      </c>
      <c r="EI9" s="17" t="s">
        <v>326</v>
      </c>
      <c r="EJ9" s="18" t="s">
        <v>327</v>
      </c>
      <c r="EK9" s="61">
        <v>1298.54</v>
      </c>
      <c r="EL9" s="17" t="s">
        <v>336</v>
      </c>
      <c r="EM9" s="18" t="s">
        <v>337</v>
      </c>
      <c r="EN9" s="61">
        <v>1298.54</v>
      </c>
      <c r="EO9" s="18"/>
      <c r="EP9" s="18"/>
    </row>
    <row r="10" spans="1:146" ht="37.5" customHeight="1">
      <c r="A10" s="17"/>
      <c r="B10" s="17"/>
      <c r="C10" s="25"/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17"/>
      <c r="O10" s="25"/>
      <c r="P10" s="17"/>
      <c r="Q10" s="25"/>
      <c r="R10" s="17"/>
      <c r="S10" s="19">
        <f t="shared" si="0"/>
        <v>0</v>
      </c>
      <c r="T10" s="17" t="s">
        <v>31</v>
      </c>
      <c r="U10" s="18"/>
      <c r="V10" s="25"/>
      <c r="W10" s="60" t="s">
        <v>65</v>
      </c>
      <c r="X10" s="61" t="s">
        <v>66</v>
      </c>
      <c r="Y10" s="62">
        <v>721.03</v>
      </c>
      <c r="Z10" s="60" t="s">
        <v>79</v>
      </c>
      <c r="AA10" s="61" t="s">
        <v>80</v>
      </c>
      <c r="AB10" s="62">
        <v>1598.76</v>
      </c>
      <c r="AC10" s="60" t="s">
        <v>88</v>
      </c>
      <c r="AD10" s="60" t="s">
        <v>89</v>
      </c>
      <c r="AE10" s="60">
        <v>1547.24</v>
      </c>
      <c r="AF10" s="17"/>
      <c r="AG10" s="67" t="s">
        <v>105</v>
      </c>
      <c r="AH10" s="67" t="s">
        <v>106</v>
      </c>
      <c r="AI10" s="69">
        <f>2948.63/9</f>
        <v>327.6255555555556</v>
      </c>
      <c r="AJ10" s="17" t="s">
        <v>124</v>
      </c>
      <c r="AK10" s="18"/>
      <c r="AL10" s="18">
        <v>3520.38</v>
      </c>
      <c r="AM10" s="67" t="s">
        <v>127</v>
      </c>
      <c r="AN10" s="67" t="s">
        <v>128</v>
      </c>
      <c r="AO10" s="67">
        <v>883.22</v>
      </c>
      <c r="AP10" s="60" t="s">
        <v>140</v>
      </c>
      <c r="AQ10" s="61" t="s">
        <v>141</v>
      </c>
      <c r="AR10" s="61">
        <v>195.74</v>
      </c>
      <c r="AS10" s="17" t="s">
        <v>150</v>
      </c>
      <c r="AT10" s="18" t="s">
        <v>152</v>
      </c>
      <c r="AU10" s="18">
        <v>859.66</v>
      </c>
      <c r="AV10" s="20" t="s">
        <v>149</v>
      </c>
      <c r="AW10" s="20" t="s">
        <v>162</v>
      </c>
      <c r="AX10" s="20">
        <v>82.24</v>
      </c>
      <c r="AY10" s="17" t="s">
        <v>124</v>
      </c>
      <c r="AZ10" s="18"/>
      <c r="BA10" s="18">
        <v>3520.38</v>
      </c>
      <c r="BB10" s="20" t="s">
        <v>171</v>
      </c>
      <c r="BC10" s="22" t="s">
        <v>172</v>
      </c>
      <c r="BD10" s="18">
        <v>30.35</v>
      </c>
      <c r="BE10" s="20"/>
      <c r="BF10" s="22"/>
      <c r="BG10" s="18"/>
      <c r="BH10" s="20"/>
      <c r="BI10" s="22"/>
      <c r="BJ10" s="18"/>
      <c r="BK10" s="20" t="s">
        <v>186</v>
      </c>
      <c r="BL10" s="22" t="s">
        <v>187</v>
      </c>
      <c r="BM10" s="18">
        <v>310.07</v>
      </c>
      <c r="BN10" s="20"/>
      <c r="BO10" s="22"/>
      <c r="BP10" s="18"/>
      <c r="BS10" s="17" t="s">
        <v>207</v>
      </c>
      <c r="BT10" s="18"/>
      <c r="BU10" s="18">
        <v>670.29</v>
      </c>
      <c r="BV10" s="13" t="s">
        <v>200</v>
      </c>
      <c r="BW10" s="18"/>
      <c r="BX10" s="26">
        <v>66.39</v>
      </c>
      <c r="BY10" s="13" t="s">
        <v>200</v>
      </c>
      <c r="BZ10" s="18"/>
      <c r="CA10" s="26">
        <v>66.39</v>
      </c>
      <c r="CB10" s="13" t="s">
        <v>200</v>
      </c>
      <c r="CC10" s="18"/>
      <c r="CD10" s="26">
        <v>66.39</v>
      </c>
      <c r="CE10" s="13" t="s">
        <v>200</v>
      </c>
      <c r="CF10" s="18"/>
      <c r="CG10" s="26">
        <v>66.39</v>
      </c>
      <c r="CH10" s="13" t="s">
        <v>200</v>
      </c>
      <c r="CI10" s="18"/>
      <c r="CJ10" s="26">
        <v>66.39</v>
      </c>
      <c r="CK10" s="13" t="s">
        <v>200</v>
      </c>
      <c r="CL10" s="18"/>
      <c r="CM10" s="26">
        <v>66.39</v>
      </c>
      <c r="CN10" s="13" t="s">
        <v>200</v>
      </c>
      <c r="CO10" s="18"/>
      <c r="CP10" s="26">
        <v>66.39</v>
      </c>
      <c r="CQ10" s="13" t="s">
        <v>200</v>
      </c>
      <c r="CR10" s="18"/>
      <c r="CS10" s="26">
        <v>66.39</v>
      </c>
      <c r="CT10" s="13" t="s">
        <v>200</v>
      </c>
      <c r="CU10" s="18"/>
      <c r="CV10" s="26">
        <v>66.39</v>
      </c>
      <c r="CW10" s="13" t="s">
        <v>200</v>
      </c>
      <c r="CX10" s="18"/>
      <c r="CY10" s="26">
        <v>66.39</v>
      </c>
      <c r="CZ10" s="13" t="s">
        <v>200</v>
      </c>
      <c r="DA10" s="18"/>
      <c r="DB10" s="26">
        <v>66.39</v>
      </c>
      <c r="DE10" s="17" t="s">
        <v>271</v>
      </c>
      <c r="DF10" s="18" t="s">
        <v>272</v>
      </c>
      <c r="DG10" s="61">
        <v>170.35</v>
      </c>
      <c r="DH10" s="17" t="s">
        <v>276</v>
      </c>
      <c r="DI10" s="18" t="s">
        <v>275</v>
      </c>
      <c r="DJ10" s="110">
        <v>457.05</v>
      </c>
      <c r="DK10" s="17" t="s">
        <v>281</v>
      </c>
      <c r="DL10" s="18" t="s">
        <v>280</v>
      </c>
      <c r="DM10" s="61">
        <v>5908.95</v>
      </c>
      <c r="DN10" s="17" t="s">
        <v>293</v>
      </c>
      <c r="DO10" s="18" t="s">
        <v>294</v>
      </c>
      <c r="DP10" s="110">
        <v>3952.01</v>
      </c>
      <c r="DQ10" s="17" t="s">
        <v>299</v>
      </c>
      <c r="DR10" s="18" t="s">
        <v>305</v>
      </c>
      <c r="DS10" s="61">
        <v>161</v>
      </c>
      <c r="DT10" s="17"/>
      <c r="DU10" s="18"/>
      <c r="DV10" s="18"/>
      <c r="DW10" s="17" t="s">
        <v>310</v>
      </c>
      <c r="DX10" s="18" t="s">
        <v>311</v>
      </c>
      <c r="DY10" s="110">
        <v>786.92</v>
      </c>
      <c r="DZ10" s="17" t="s">
        <v>315</v>
      </c>
      <c r="EA10" s="18" t="s">
        <v>314</v>
      </c>
      <c r="EB10" s="110">
        <v>132.92</v>
      </c>
      <c r="EC10" s="17" t="s">
        <v>320</v>
      </c>
      <c r="ED10" s="18" t="s">
        <v>321</v>
      </c>
      <c r="EE10" s="61">
        <v>4288.8</v>
      </c>
      <c r="EF10" s="17" t="s">
        <v>343</v>
      </c>
      <c r="EG10" s="18" t="s">
        <v>345</v>
      </c>
      <c r="EH10" s="61">
        <v>649.27</v>
      </c>
      <c r="EI10" s="17" t="s">
        <v>328</v>
      </c>
      <c r="EJ10" s="18" t="s">
        <v>329</v>
      </c>
      <c r="EK10" s="61">
        <v>4288.8</v>
      </c>
      <c r="EL10" s="17"/>
      <c r="EM10" s="18"/>
      <c r="EN10" s="18"/>
      <c r="EO10" s="18"/>
      <c r="EP10" s="18"/>
    </row>
    <row r="11" spans="1:146" ht="24" customHeight="1">
      <c r="A11" s="17"/>
      <c r="B11" s="17" t="s">
        <v>17</v>
      </c>
      <c r="C11" s="25">
        <v>20.59</v>
      </c>
      <c r="D11" s="17" t="s">
        <v>17</v>
      </c>
      <c r="E11" s="25">
        <v>20.59</v>
      </c>
      <c r="F11" s="17" t="s">
        <v>17</v>
      </c>
      <c r="G11" s="25">
        <v>20.59</v>
      </c>
      <c r="H11" s="17" t="s">
        <v>17</v>
      </c>
      <c r="I11" s="25">
        <v>20.59</v>
      </c>
      <c r="J11" s="17" t="s">
        <v>17</v>
      </c>
      <c r="K11" s="25">
        <v>20.59</v>
      </c>
      <c r="L11" s="17" t="s">
        <v>17</v>
      </c>
      <c r="M11" s="25">
        <v>20.59</v>
      </c>
      <c r="N11" s="17" t="s">
        <v>17</v>
      </c>
      <c r="O11" s="25">
        <v>20.59</v>
      </c>
      <c r="P11" s="17" t="s">
        <v>17</v>
      </c>
      <c r="Q11" s="25">
        <v>20.59</v>
      </c>
      <c r="R11" s="17" t="s">
        <v>17</v>
      </c>
      <c r="S11" s="19">
        <f t="shared" si="0"/>
        <v>164.72</v>
      </c>
      <c r="T11" s="17" t="s">
        <v>15</v>
      </c>
      <c r="U11" s="18"/>
      <c r="V11" s="25">
        <v>20.59</v>
      </c>
      <c r="W11" s="60" t="s">
        <v>67</v>
      </c>
      <c r="X11" s="61" t="s">
        <v>68</v>
      </c>
      <c r="Y11" s="62">
        <v>335.05</v>
      </c>
      <c r="Z11" s="64" t="s">
        <v>79</v>
      </c>
      <c r="AA11" s="65" t="s">
        <v>81</v>
      </c>
      <c r="AB11" s="66">
        <v>1227.29</v>
      </c>
      <c r="AC11" s="60" t="s">
        <v>90</v>
      </c>
      <c r="AD11" s="60" t="s">
        <v>91</v>
      </c>
      <c r="AE11" s="60">
        <v>1578.45</v>
      </c>
      <c r="AF11" s="17"/>
      <c r="AG11" s="67" t="s">
        <v>107</v>
      </c>
      <c r="AH11" s="67" t="s">
        <v>108</v>
      </c>
      <c r="AI11" s="69">
        <v>149.12</v>
      </c>
      <c r="AJ11" s="60" t="s">
        <v>117</v>
      </c>
      <c r="AK11" s="61"/>
      <c r="AL11" s="62">
        <v>82.24</v>
      </c>
      <c r="AM11" s="67" t="s">
        <v>129</v>
      </c>
      <c r="AN11" s="67" t="s">
        <v>130</v>
      </c>
      <c r="AO11" s="69">
        <v>3084.87</v>
      </c>
      <c r="AP11" s="67" t="s">
        <v>154</v>
      </c>
      <c r="AQ11" s="61" t="s">
        <v>155</v>
      </c>
      <c r="AR11" s="61">
        <v>2407.27</v>
      </c>
      <c r="AS11" s="20" t="s">
        <v>147</v>
      </c>
      <c r="AT11" s="20" t="s">
        <v>153</v>
      </c>
      <c r="AU11" s="20">
        <v>66.39</v>
      </c>
      <c r="AV11" s="13" t="s">
        <v>3</v>
      </c>
      <c r="AW11" s="18"/>
      <c r="AX11" s="18">
        <v>3314.51</v>
      </c>
      <c r="AY11" s="20" t="s">
        <v>147</v>
      </c>
      <c r="AZ11" s="20" t="s">
        <v>173</v>
      </c>
      <c r="BA11" s="20">
        <v>66.39</v>
      </c>
      <c r="BB11" s="20" t="s">
        <v>147</v>
      </c>
      <c r="BC11" s="18" t="s">
        <v>169</v>
      </c>
      <c r="BD11" s="20">
        <v>66.39</v>
      </c>
      <c r="BE11" s="20" t="s">
        <v>147</v>
      </c>
      <c r="BF11" s="20" t="s">
        <v>178</v>
      </c>
      <c r="BG11" s="20">
        <v>66.39</v>
      </c>
      <c r="BH11" s="20" t="s">
        <v>147</v>
      </c>
      <c r="BI11" s="18"/>
      <c r="BJ11" s="20">
        <v>66.39</v>
      </c>
      <c r="BK11" s="20" t="s">
        <v>147</v>
      </c>
      <c r="BL11" s="18"/>
      <c r="BM11" s="20">
        <v>66.39</v>
      </c>
      <c r="BN11" s="20" t="s">
        <v>147</v>
      </c>
      <c r="BO11" s="18"/>
      <c r="BP11" s="20">
        <v>66.39</v>
      </c>
      <c r="BS11" s="20" t="s">
        <v>202</v>
      </c>
      <c r="BT11" s="20" t="s">
        <v>201</v>
      </c>
      <c r="BU11" s="18">
        <v>82.24</v>
      </c>
      <c r="BV11" s="17"/>
      <c r="BW11" s="20"/>
      <c r="BX11" s="18"/>
      <c r="BY11" s="20" t="s">
        <v>213</v>
      </c>
      <c r="BZ11" s="20" t="s">
        <v>214</v>
      </c>
      <c r="CA11" s="18">
        <v>2572.96</v>
      </c>
      <c r="CB11" s="17"/>
      <c r="CC11" s="20"/>
      <c r="CD11" s="18"/>
      <c r="CE11" s="17"/>
      <c r="CF11" s="20"/>
      <c r="CG11" s="18"/>
      <c r="CH11" s="17"/>
      <c r="CI11" s="20"/>
      <c r="CJ11" s="18"/>
      <c r="CK11" s="17"/>
      <c r="CL11" s="20"/>
      <c r="CM11" s="18"/>
      <c r="CN11" s="17"/>
      <c r="CO11" s="20"/>
      <c r="CP11" s="18"/>
      <c r="CQ11" s="17"/>
      <c r="CR11" s="20"/>
      <c r="CS11" s="18"/>
      <c r="CT11" s="17" t="s">
        <v>252</v>
      </c>
      <c r="CU11" s="20" t="s">
        <v>253</v>
      </c>
      <c r="CV11" s="18">
        <v>2738.94</v>
      </c>
      <c r="CW11" s="17" t="s">
        <v>256</v>
      </c>
      <c r="CX11" s="20" t="s">
        <v>257</v>
      </c>
      <c r="CY11" s="18">
        <v>1154.2</v>
      </c>
      <c r="CZ11" s="17" t="s">
        <v>218</v>
      </c>
      <c r="DA11" s="20" t="s">
        <v>263</v>
      </c>
      <c r="DB11" s="18">
        <v>408.15</v>
      </c>
      <c r="DE11" s="20" t="s">
        <v>199</v>
      </c>
      <c r="DF11" s="18" t="s">
        <v>272</v>
      </c>
      <c r="DG11" s="111">
        <v>332.3</v>
      </c>
      <c r="DH11" s="20" t="s">
        <v>277</v>
      </c>
      <c r="DI11" s="18" t="s">
        <v>278</v>
      </c>
      <c r="DJ11" s="111">
        <v>605.17</v>
      </c>
      <c r="DK11" s="20" t="s">
        <v>282</v>
      </c>
      <c r="DL11" s="18" t="s">
        <v>280</v>
      </c>
      <c r="DM11" s="69">
        <v>1969.65</v>
      </c>
      <c r="DN11" s="20" t="s">
        <v>295</v>
      </c>
      <c r="DO11" s="18" t="s">
        <v>296</v>
      </c>
      <c r="DP11" s="111">
        <v>115.75</v>
      </c>
      <c r="DQ11" s="20" t="s">
        <v>357</v>
      </c>
      <c r="DR11" s="18" t="s">
        <v>358</v>
      </c>
      <c r="DS11" s="69">
        <v>2125.03</v>
      </c>
      <c r="DT11" s="20"/>
      <c r="DU11" s="18"/>
      <c r="DV11" s="26"/>
      <c r="DW11" s="20"/>
      <c r="DX11" s="18"/>
      <c r="DY11" s="26"/>
      <c r="DZ11" s="20"/>
      <c r="EA11" s="18"/>
      <c r="EB11" s="26"/>
      <c r="EC11" s="20" t="s">
        <v>322</v>
      </c>
      <c r="ED11" s="18" t="s">
        <v>321</v>
      </c>
      <c r="EE11" s="111">
        <v>4333.25</v>
      </c>
      <c r="EF11" s="20"/>
      <c r="EG11" s="18"/>
      <c r="EH11" s="26"/>
      <c r="EI11" s="20" t="s">
        <v>331</v>
      </c>
      <c r="EJ11" s="18" t="s">
        <v>330</v>
      </c>
      <c r="EK11" s="69">
        <v>603.28</v>
      </c>
      <c r="EL11" s="20" t="s">
        <v>338</v>
      </c>
      <c r="EM11" s="18" t="s">
        <v>339</v>
      </c>
      <c r="EN11" s="69">
        <v>161</v>
      </c>
      <c r="EO11" s="26"/>
      <c r="EP11" s="26"/>
    </row>
    <row r="12" spans="1:146" ht="41.25" customHeight="1">
      <c r="A12" s="17"/>
      <c r="B12" s="17" t="s">
        <v>17</v>
      </c>
      <c r="C12" s="25">
        <v>61.76</v>
      </c>
      <c r="D12" s="17" t="s">
        <v>17</v>
      </c>
      <c r="E12" s="25">
        <v>61.76</v>
      </c>
      <c r="F12" s="17" t="s">
        <v>17</v>
      </c>
      <c r="G12" s="25">
        <v>61.76</v>
      </c>
      <c r="H12" s="17" t="s">
        <v>17</v>
      </c>
      <c r="I12" s="25">
        <v>61.76</v>
      </c>
      <c r="J12" s="17" t="s">
        <v>17</v>
      </c>
      <c r="K12" s="25">
        <v>61.76</v>
      </c>
      <c r="L12" s="17" t="s">
        <v>17</v>
      </c>
      <c r="M12" s="25">
        <v>61.76</v>
      </c>
      <c r="N12" s="17" t="s">
        <v>17</v>
      </c>
      <c r="O12" s="25">
        <v>61.76</v>
      </c>
      <c r="P12" s="17" t="s">
        <v>17</v>
      </c>
      <c r="Q12" s="25">
        <v>61.76</v>
      </c>
      <c r="R12" s="17" t="s">
        <v>17</v>
      </c>
      <c r="S12" s="19">
        <f t="shared" si="0"/>
        <v>494.08</v>
      </c>
      <c r="T12" s="17" t="s">
        <v>16</v>
      </c>
      <c r="U12" s="18"/>
      <c r="V12" s="25">
        <v>61.76</v>
      </c>
      <c r="W12" s="60" t="s">
        <v>70</v>
      </c>
      <c r="X12" s="61" t="s">
        <v>69</v>
      </c>
      <c r="Y12" s="62">
        <v>1261.8</v>
      </c>
      <c r="Z12" s="60" t="s">
        <v>82</v>
      </c>
      <c r="AA12" s="61" t="s">
        <v>83</v>
      </c>
      <c r="AB12" s="62">
        <v>721.03</v>
      </c>
      <c r="AC12" s="60" t="s">
        <v>92</v>
      </c>
      <c r="AD12" s="60" t="s">
        <v>93</v>
      </c>
      <c r="AE12" s="60">
        <v>737.16</v>
      </c>
      <c r="AF12" s="17"/>
      <c r="AG12" s="60" t="s">
        <v>109</v>
      </c>
      <c r="AH12" s="61" t="s">
        <v>110</v>
      </c>
      <c r="AI12" s="61">
        <f>2740.36/8</f>
        <v>342.545</v>
      </c>
      <c r="AJ12" s="17" t="s">
        <v>159</v>
      </c>
      <c r="AK12" s="18"/>
      <c r="AL12" s="27">
        <v>3111.68</v>
      </c>
      <c r="AM12" s="67" t="s">
        <v>129</v>
      </c>
      <c r="AN12" s="61" t="s">
        <v>131</v>
      </c>
      <c r="AO12" s="62">
        <v>2564.4</v>
      </c>
      <c r="AP12" s="20" t="s">
        <v>147</v>
      </c>
      <c r="AQ12" s="18" t="s">
        <v>156</v>
      </c>
      <c r="AR12" s="25">
        <v>66.39</v>
      </c>
      <c r="AS12" s="20" t="s">
        <v>149</v>
      </c>
      <c r="AT12" s="20" t="s">
        <v>153</v>
      </c>
      <c r="AU12" s="20">
        <v>82.24</v>
      </c>
      <c r="AV12" s="17" t="s">
        <v>124</v>
      </c>
      <c r="AW12" s="18"/>
      <c r="AX12" s="18">
        <v>3520.38</v>
      </c>
      <c r="AY12" s="17" t="s">
        <v>206</v>
      </c>
      <c r="AZ12" s="18"/>
      <c r="BA12" s="18">
        <v>20.59</v>
      </c>
      <c r="BB12" s="17" t="s">
        <v>150</v>
      </c>
      <c r="BC12" s="18" t="s">
        <v>170</v>
      </c>
      <c r="BD12" s="18">
        <v>859.66</v>
      </c>
      <c r="BE12" s="17" t="s">
        <v>150</v>
      </c>
      <c r="BF12" s="18" t="s">
        <v>179</v>
      </c>
      <c r="BG12" s="18">
        <v>859.66</v>
      </c>
      <c r="BH12" s="17" t="s">
        <v>150</v>
      </c>
      <c r="BI12" s="18"/>
      <c r="BJ12" s="18">
        <v>859.66</v>
      </c>
      <c r="BK12" s="17" t="s">
        <v>150</v>
      </c>
      <c r="BL12" s="18"/>
      <c r="BM12" s="18">
        <v>859.66</v>
      </c>
      <c r="BN12" s="17" t="s">
        <v>150</v>
      </c>
      <c r="BO12" s="18"/>
      <c r="BP12" s="18">
        <v>859.66</v>
      </c>
      <c r="BS12" s="13" t="s">
        <v>200</v>
      </c>
      <c r="BT12" s="18" t="s">
        <v>201</v>
      </c>
      <c r="BU12" s="26">
        <v>66.39</v>
      </c>
      <c r="BV12" s="17" t="s">
        <v>207</v>
      </c>
      <c r="BW12" s="18"/>
      <c r="BX12" s="18">
        <v>670.29</v>
      </c>
      <c r="BY12" s="20" t="s">
        <v>215</v>
      </c>
      <c r="BZ12" s="18" t="s">
        <v>214</v>
      </c>
      <c r="CA12" s="26">
        <v>577.12</v>
      </c>
      <c r="CB12" s="20" t="s">
        <v>224</v>
      </c>
      <c r="CC12" s="20" t="s">
        <v>225</v>
      </c>
      <c r="CD12" s="18">
        <v>254.88</v>
      </c>
      <c r="CE12" s="20" t="s">
        <v>229</v>
      </c>
      <c r="CF12" s="18" t="s">
        <v>230</v>
      </c>
      <c r="CG12" s="26">
        <v>133</v>
      </c>
      <c r="CH12" s="20" t="s">
        <v>232</v>
      </c>
      <c r="CI12" s="18" t="s">
        <v>233</v>
      </c>
      <c r="CJ12" s="26">
        <v>536.24</v>
      </c>
      <c r="CK12" s="20" t="s">
        <v>242</v>
      </c>
      <c r="CL12" s="18" t="s">
        <v>243</v>
      </c>
      <c r="CM12" s="26">
        <v>603.26</v>
      </c>
      <c r="CN12" s="17"/>
      <c r="CO12" s="18"/>
      <c r="CP12" s="18"/>
      <c r="CQ12" s="17" t="s">
        <v>185</v>
      </c>
      <c r="CR12" s="18" t="s">
        <v>246</v>
      </c>
      <c r="CS12" s="18">
        <v>3288.7</v>
      </c>
      <c r="CT12" s="17" t="s">
        <v>250</v>
      </c>
      <c r="CU12" s="18" t="s">
        <v>251</v>
      </c>
      <c r="CV12" s="18">
        <v>1082.64</v>
      </c>
      <c r="CW12" s="20" t="s">
        <v>258</v>
      </c>
      <c r="CX12" s="20" t="s">
        <v>259</v>
      </c>
      <c r="CY12" s="18">
        <v>1154.2</v>
      </c>
      <c r="CZ12" s="20" t="s">
        <v>264</v>
      </c>
      <c r="DA12" s="18" t="s">
        <v>265</v>
      </c>
      <c r="DB12" s="26">
        <v>193.94</v>
      </c>
      <c r="DE12" s="17" t="s">
        <v>200</v>
      </c>
      <c r="DF12" s="18"/>
      <c r="DG12" s="61">
        <v>61.76</v>
      </c>
      <c r="DH12" s="73" t="s">
        <v>200</v>
      </c>
      <c r="DI12" s="18"/>
      <c r="DJ12" s="61">
        <v>61.76</v>
      </c>
      <c r="DK12" s="20" t="s">
        <v>283</v>
      </c>
      <c r="DL12" s="18" t="s">
        <v>280</v>
      </c>
      <c r="DM12" s="69">
        <v>917.68</v>
      </c>
      <c r="DN12" s="17" t="s">
        <v>297</v>
      </c>
      <c r="DO12" s="18" t="s">
        <v>298</v>
      </c>
      <c r="DP12" s="110">
        <v>161</v>
      </c>
      <c r="DQ12" s="17"/>
      <c r="DR12" s="18"/>
      <c r="DS12" s="18"/>
      <c r="DT12" s="17"/>
      <c r="DU12" s="18"/>
      <c r="DV12" s="18"/>
      <c r="DW12" s="17"/>
      <c r="DX12" s="18"/>
      <c r="DY12" s="18"/>
      <c r="DZ12" s="17"/>
      <c r="EA12" s="18"/>
      <c r="EB12" s="18"/>
      <c r="EC12" s="17" t="s">
        <v>323</v>
      </c>
      <c r="ED12" s="18" t="s">
        <v>324</v>
      </c>
      <c r="EE12" s="110">
        <v>358.74</v>
      </c>
      <c r="EF12" s="17"/>
      <c r="EG12" s="18"/>
      <c r="EH12" s="18"/>
      <c r="EI12" s="20" t="s">
        <v>331</v>
      </c>
      <c r="EJ12" s="18" t="s">
        <v>330</v>
      </c>
      <c r="EK12" s="69">
        <v>1809.84</v>
      </c>
      <c r="EL12" s="20"/>
      <c r="EM12" s="18"/>
      <c r="EN12" s="26"/>
      <c r="EO12" s="26"/>
      <c r="EP12" s="26"/>
    </row>
    <row r="13" spans="1:146" ht="34.5" customHeight="1">
      <c r="A13" s="17"/>
      <c r="B13" s="17" t="s">
        <v>17</v>
      </c>
      <c r="C13" s="18">
        <v>20.59</v>
      </c>
      <c r="D13" s="17" t="s">
        <v>17</v>
      </c>
      <c r="E13" s="18">
        <v>20.59</v>
      </c>
      <c r="F13" s="17" t="s">
        <v>17</v>
      </c>
      <c r="G13" s="18">
        <v>20.59</v>
      </c>
      <c r="H13" s="17" t="s">
        <v>17</v>
      </c>
      <c r="I13" s="18">
        <v>20.59</v>
      </c>
      <c r="J13" s="17" t="s">
        <v>17</v>
      </c>
      <c r="K13" s="18">
        <v>20.59</v>
      </c>
      <c r="L13" s="17" t="s">
        <v>17</v>
      </c>
      <c r="M13" s="18">
        <v>20.59</v>
      </c>
      <c r="N13" s="17" t="s">
        <v>17</v>
      </c>
      <c r="O13" s="18">
        <v>20.59</v>
      </c>
      <c r="P13" s="17" t="s">
        <v>17</v>
      </c>
      <c r="Q13" s="18">
        <v>20.59</v>
      </c>
      <c r="R13" s="17" t="s">
        <v>17</v>
      </c>
      <c r="S13" s="19">
        <f t="shared" si="0"/>
        <v>164.72</v>
      </c>
      <c r="T13" s="17" t="s">
        <v>9</v>
      </c>
      <c r="U13" s="18"/>
      <c r="V13" s="25"/>
      <c r="W13" s="60" t="s">
        <v>71</v>
      </c>
      <c r="X13" s="61" t="s">
        <v>72</v>
      </c>
      <c r="Y13" s="62">
        <v>2022.48</v>
      </c>
      <c r="Z13" s="17" t="s">
        <v>121</v>
      </c>
      <c r="AA13" s="18"/>
      <c r="AB13" s="24">
        <v>859.66</v>
      </c>
      <c r="AC13" s="67" t="s">
        <v>82</v>
      </c>
      <c r="AD13" s="67" t="s">
        <v>94</v>
      </c>
      <c r="AE13" s="62">
        <f>5897.26/8</f>
        <v>737.1575</v>
      </c>
      <c r="AF13" s="27"/>
      <c r="AG13" s="60" t="s">
        <v>111</v>
      </c>
      <c r="AH13" s="61" t="s">
        <v>112</v>
      </c>
      <c r="AI13" s="68">
        <v>423.86</v>
      </c>
      <c r="AJ13" s="64" t="s">
        <v>4</v>
      </c>
      <c r="AK13" s="65"/>
      <c r="AL13" s="70">
        <v>66.39</v>
      </c>
      <c r="AM13" s="17" t="s">
        <v>132</v>
      </c>
      <c r="AN13" s="18" t="s">
        <v>133</v>
      </c>
      <c r="AO13" s="70">
        <v>1444.8</v>
      </c>
      <c r="AP13" s="13" t="s">
        <v>3</v>
      </c>
      <c r="AQ13" s="18"/>
      <c r="AR13" s="18">
        <v>3314.51</v>
      </c>
      <c r="AS13" s="13" t="s">
        <v>3</v>
      </c>
      <c r="AT13" s="18"/>
      <c r="AU13" s="18">
        <v>3314.51</v>
      </c>
      <c r="AV13" s="17" t="s">
        <v>159</v>
      </c>
      <c r="AW13" s="18"/>
      <c r="AX13" s="18">
        <v>800.87</v>
      </c>
      <c r="AY13" s="17" t="s">
        <v>207</v>
      </c>
      <c r="AZ13" s="18"/>
      <c r="BA13" s="18">
        <v>20.59</v>
      </c>
      <c r="BB13" s="13" t="s">
        <v>3</v>
      </c>
      <c r="BC13" s="18"/>
      <c r="BD13" s="18">
        <v>3314.51</v>
      </c>
      <c r="BE13" s="13" t="s">
        <v>3</v>
      </c>
      <c r="BF13" s="18"/>
      <c r="BG13" s="18">
        <v>3314.51</v>
      </c>
      <c r="BH13" s="13" t="s">
        <v>3</v>
      </c>
      <c r="BI13" s="18"/>
      <c r="BJ13" s="18">
        <v>3314.51</v>
      </c>
      <c r="BK13" s="13" t="s">
        <v>3</v>
      </c>
      <c r="BL13" s="18"/>
      <c r="BM13" s="18">
        <v>3314.51</v>
      </c>
      <c r="BN13" s="13" t="s">
        <v>3</v>
      </c>
      <c r="BO13" s="18"/>
      <c r="BP13" s="18">
        <v>3314.51</v>
      </c>
      <c r="BS13" s="17" t="s">
        <v>197</v>
      </c>
      <c r="BT13" s="18" t="s">
        <v>198</v>
      </c>
      <c r="BU13" s="18">
        <v>302.84</v>
      </c>
      <c r="BV13" s="17"/>
      <c r="BW13" s="18"/>
      <c r="BX13" s="18"/>
      <c r="BY13" s="17" t="s">
        <v>216</v>
      </c>
      <c r="BZ13" s="18" t="s">
        <v>214</v>
      </c>
      <c r="CA13" s="18">
        <v>302.84</v>
      </c>
      <c r="CB13" s="17" t="s">
        <v>226</v>
      </c>
      <c r="CC13" s="18" t="s">
        <v>227</v>
      </c>
      <c r="CD13" s="18">
        <v>4423.36</v>
      </c>
      <c r="CE13" s="17" t="s">
        <v>207</v>
      </c>
      <c r="CF13" s="18"/>
      <c r="CG13" s="18">
        <v>670.29</v>
      </c>
      <c r="CH13" s="17" t="s">
        <v>232</v>
      </c>
      <c r="CI13" s="18" t="s">
        <v>233</v>
      </c>
      <c r="CJ13" s="18">
        <v>1608.72</v>
      </c>
      <c r="CK13" s="17" t="s">
        <v>210</v>
      </c>
      <c r="CL13" s="18"/>
      <c r="CM13" s="18">
        <v>241.82</v>
      </c>
      <c r="CN13" s="17"/>
      <c r="CO13" s="18"/>
      <c r="CP13" s="18"/>
      <c r="CQ13" s="17" t="s">
        <v>247</v>
      </c>
      <c r="CR13" s="18" t="s">
        <v>248</v>
      </c>
      <c r="CS13" s="18">
        <v>34349.56</v>
      </c>
      <c r="CT13" s="17" t="s">
        <v>254</v>
      </c>
      <c r="CU13" s="18" t="s">
        <v>253</v>
      </c>
      <c r="CV13" s="18">
        <v>1196.96</v>
      </c>
      <c r="CW13" s="17" t="s">
        <v>260</v>
      </c>
      <c r="CX13" s="18" t="s">
        <v>261</v>
      </c>
      <c r="CY13" s="18">
        <v>3515.96</v>
      </c>
      <c r="CZ13" s="17"/>
      <c r="DA13" s="18"/>
      <c r="DB13" s="18"/>
      <c r="DE13" s="20" t="s">
        <v>202</v>
      </c>
      <c r="DF13" s="20"/>
      <c r="DG13" s="61">
        <v>41.17</v>
      </c>
      <c r="DH13" s="20" t="s">
        <v>202</v>
      </c>
      <c r="DI13" s="20"/>
      <c r="DJ13" s="61">
        <v>41.17</v>
      </c>
      <c r="DK13" s="17" t="s">
        <v>284</v>
      </c>
      <c r="DL13" s="18" t="s">
        <v>280</v>
      </c>
      <c r="DM13" s="61">
        <v>649.27</v>
      </c>
      <c r="DN13" s="20"/>
      <c r="DO13" s="18"/>
      <c r="DP13" s="27"/>
      <c r="DQ13" s="20"/>
      <c r="DR13" s="18"/>
      <c r="DS13" s="27"/>
      <c r="DT13" s="20"/>
      <c r="DU13" s="18"/>
      <c r="DV13" s="27"/>
      <c r="DW13" s="20"/>
      <c r="DX13" s="18"/>
      <c r="DY13" s="27"/>
      <c r="DZ13" s="20"/>
      <c r="EA13" s="18"/>
      <c r="EB13" s="27"/>
      <c r="EC13" s="20"/>
      <c r="ED13" s="18"/>
      <c r="EE13" s="27"/>
      <c r="EF13" s="20"/>
      <c r="EG13" s="18"/>
      <c r="EH13" s="27"/>
      <c r="EI13" s="20" t="s">
        <v>332</v>
      </c>
      <c r="EJ13" s="18" t="s">
        <v>330</v>
      </c>
      <c r="EK13" s="68">
        <v>1055.73</v>
      </c>
      <c r="EL13" s="20"/>
      <c r="EM13" s="18"/>
      <c r="EN13" s="25"/>
      <c r="EO13" s="25"/>
      <c r="EP13" s="25"/>
    </row>
    <row r="14" spans="1:146" s="1" customFormat="1" ht="48" customHeight="1">
      <c r="A14" s="13"/>
      <c r="B14" s="17" t="s">
        <v>17</v>
      </c>
      <c r="C14" s="18">
        <f>SUM(C15:C25)</f>
        <v>1935.1999999999998</v>
      </c>
      <c r="D14" s="17" t="s">
        <v>17</v>
      </c>
      <c r="E14" s="18">
        <f>SUM(E15:E25)</f>
        <v>1935.1999999999998</v>
      </c>
      <c r="F14" s="17" t="s">
        <v>17</v>
      </c>
      <c r="G14" s="18">
        <f>SUM(G15:G25)</f>
        <v>1935.1999999999998</v>
      </c>
      <c r="H14" s="17" t="s">
        <v>17</v>
      </c>
      <c r="I14" s="18">
        <f>SUM(I15:I25)</f>
        <v>1935.1999999999998</v>
      </c>
      <c r="J14" s="17" t="s">
        <v>17</v>
      </c>
      <c r="K14" s="18">
        <f>SUM(K15:K25)</f>
        <v>1935.1999999999998</v>
      </c>
      <c r="L14" s="17" t="s">
        <v>17</v>
      </c>
      <c r="M14" s="18">
        <f>SUM(M15:M25)</f>
        <v>1935.1999999999998</v>
      </c>
      <c r="N14" s="17" t="s">
        <v>17</v>
      </c>
      <c r="O14" s="18">
        <f>SUM(O15:O25)</f>
        <v>1935.1999999999998</v>
      </c>
      <c r="P14" s="17" t="s">
        <v>17</v>
      </c>
      <c r="Q14" s="18">
        <f>SUM(Q15:Q25)</f>
        <v>1935.1999999999998</v>
      </c>
      <c r="R14" s="17" t="s">
        <v>17</v>
      </c>
      <c r="S14" s="19">
        <f t="shared" si="0"/>
        <v>15481.600000000002</v>
      </c>
      <c r="T14" s="17" t="s">
        <v>32</v>
      </c>
      <c r="U14" s="18"/>
      <c r="V14" s="18">
        <v>329.39</v>
      </c>
      <c r="W14" s="17" t="s">
        <v>121</v>
      </c>
      <c r="X14" s="18"/>
      <c r="Y14" s="24">
        <v>859.66</v>
      </c>
      <c r="Z14" s="13" t="s">
        <v>3</v>
      </c>
      <c r="AA14" s="18"/>
      <c r="AB14" s="18">
        <v>3273.33</v>
      </c>
      <c r="AC14" s="60" t="s">
        <v>95</v>
      </c>
      <c r="AD14" s="60" t="s">
        <v>96</v>
      </c>
      <c r="AE14" s="60">
        <v>3533.98</v>
      </c>
      <c r="AF14" s="17"/>
      <c r="AG14" s="60" t="s">
        <v>113</v>
      </c>
      <c r="AH14" s="61" t="s">
        <v>114</v>
      </c>
      <c r="AI14" s="68">
        <f>3156.9/16</f>
        <v>197.30625</v>
      </c>
      <c r="AJ14" s="17" t="s">
        <v>206</v>
      </c>
      <c r="AK14" s="18"/>
      <c r="AL14" s="18">
        <v>20.59</v>
      </c>
      <c r="AM14" s="60" t="s">
        <v>134</v>
      </c>
      <c r="AN14" s="61" t="s">
        <v>135</v>
      </c>
      <c r="AO14" s="61">
        <v>447.36</v>
      </c>
      <c r="AP14" s="17" t="s">
        <v>149</v>
      </c>
      <c r="AQ14" s="18" t="s">
        <v>156</v>
      </c>
      <c r="AR14" s="18">
        <v>82.24</v>
      </c>
      <c r="AS14" s="17" t="s">
        <v>124</v>
      </c>
      <c r="AT14" s="18"/>
      <c r="AU14" s="18">
        <v>3520.38</v>
      </c>
      <c r="AV14" s="17" t="s">
        <v>206</v>
      </c>
      <c r="AW14" s="18"/>
      <c r="AX14" s="18">
        <v>20.59</v>
      </c>
      <c r="AY14" s="17" t="s">
        <v>171</v>
      </c>
      <c r="AZ14" s="18"/>
      <c r="BA14" s="18">
        <v>61.77</v>
      </c>
      <c r="BB14" s="17" t="s">
        <v>124</v>
      </c>
      <c r="BC14" s="18"/>
      <c r="BD14" s="18">
        <v>3520.38</v>
      </c>
      <c r="BE14" s="17" t="s">
        <v>124</v>
      </c>
      <c r="BF14" s="18"/>
      <c r="BG14" s="18">
        <v>3520.38</v>
      </c>
      <c r="BH14" s="17" t="s">
        <v>124</v>
      </c>
      <c r="BI14" s="18"/>
      <c r="BJ14" s="18">
        <v>3520.38</v>
      </c>
      <c r="BK14" s="17" t="s">
        <v>124</v>
      </c>
      <c r="BL14" s="18"/>
      <c r="BM14" s="18">
        <v>3520.38</v>
      </c>
      <c r="BN14" s="17" t="s">
        <v>124</v>
      </c>
      <c r="BO14" s="18"/>
      <c r="BP14" s="18">
        <v>3520.38</v>
      </c>
      <c r="BQ14" s="11"/>
      <c r="BR14" s="11"/>
      <c r="BS14" s="20" t="s">
        <v>199</v>
      </c>
      <c r="BT14" s="18" t="s">
        <v>198</v>
      </c>
      <c r="BU14" s="18">
        <v>387.88</v>
      </c>
      <c r="BV14" s="20"/>
      <c r="BW14" s="18"/>
      <c r="BX14" s="18"/>
      <c r="BY14" s="20" t="s">
        <v>217</v>
      </c>
      <c r="BZ14" s="18" t="s">
        <v>214</v>
      </c>
      <c r="CA14" s="18">
        <v>153.93</v>
      </c>
      <c r="CB14" s="17" t="s">
        <v>207</v>
      </c>
      <c r="CC14" s="18"/>
      <c r="CD14" s="18">
        <v>670.29</v>
      </c>
      <c r="CE14" s="20"/>
      <c r="CF14" s="18"/>
      <c r="CG14" s="18"/>
      <c r="CH14" s="20" t="s">
        <v>234</v>
      </c>
      <c r="CI14" s="18" t="s">
        <v>233</v>
      </c>
      <c r="CJ14" s="18">
        <v>938.4</v>
      </c>
      <c r="CK14" s="20"/>
      <c r="CL14" s="18"/>
      <c r="CM14" s="18"/>
      <c r="CN14" s="20"/>
      <c r="CO14" s="18"/>
      <c r="CP14" s="18"/>
      <c r="CQ14" s="20"/>
      <c r="CR14" s="18"/>
      <c r="CS14" s="18"/>
      <c r="CT14" s="20"/>
      <c r="CU14" s="18"/>
      <c r="CV14" s="18"/>
      <c r="CW14" s="20"/>
      <c r="CX14" s="18"/>
      <c r="CY14" s="18"/>
      <c r="CZ14" s="20"/>
      <c r="DA14" s="18"/>
      <c r="DB14" s="18"/>
      <c r="DC14" s="11"/>
      <c r="DD14" s="11"/>
      <c r="DE14" s="17" t="s">
        <v>289</v>
      </c>
      <c r="DF14" s="18"/>
      <c r="DG14" s="61">
        <v>384.87</v>
      </c>
      <c r="DH14" s="73" t="s">
        <v>289</v>
      </c>
      <c r="DI14" s="18"/>
      <c r="DJ14" s="61">
        <v>384.87</v>
      </c>
      <c r="DK14" s="20" t="s">
        <v>285</v>
      </c>
      <c r="DL14" s="18" t="s">
        <v>280</v>
      </c>
      <c r="DM14" s="61">
        <v>324.63</v>
      </c>
      <c r="DN14" s="20" t="s">
        <v>300</v>
      </c>
      <c r="DO14" s="18" t="s">
        <v>301</v>
      </c>
      <c r="DP14" s="61">
        <v>20731.17</v>
      </c>
      <c r="DQ14" s="20"/>
      <c r="DR14" s="18"/>
      <c r="DS14" s="18"/>
      <c r="DT14" s="20"/>
      <c r="DU14" s="18"/>
      <c r="DV14" s="18"/>
      <c r="DW14" s="20"/>
      <c r="DX14" s="18"/>
      <c r="DY14" s="18"/>
      <c r="DZ14" s="20"/>
      <c r="EA14" s="18"/>
      <c r="EB14" s="18"/>
      <c r="EC14" s="20"/>
      <c r="ED14" s="18"/>
      <c r="EE14" s="18"/>
      <c r="EF14" s="20"/>
      <c r="EG14" s="18"/>
      <c r="EH14" s="18"/>
      <c r="EI14" s="20" t="s">
        <v>340</v>
      </c>
      <c r="EJ14" s="18" t="s">
        <v>341</v>
      </c>
      <c r="EK14" s="69">
        <v>1443.49</v>
      </c>
      <c r="EL14" s="20"/>
      <c r="EM14" s="18"/>
      <c r="EN14" s="18"/>
      <c r="EO14" s="18"/>
      <c r="EP14" s="18"/>
    </row>
    <row r="15" spans="1:146" ht="32.25" customHeight="1">
      <c r="A15" s="17"/>
      <c r="B15" s="17" t="s">
        <v>17</v>
      </c>
      <c r="C15" s="18">
        <v>329.39</v>
      </c>
      <c r="D15" s="17" t="s">
        <v>17</v>
      </c>
      <c r="E15" s="18">
        <v>329.39</v>
      </c>
      <c r="F15" s="17" t="s">
        <v>17</v>
      </c>
      <c r="G15" s="18">
        <v>329.39</v>
      </c>
      <c r="H15" s="17" t="s">
        <v>17</v>
      </c>
      <c r="I15" s="18">
        <v>329.39</v>
      </c>
      <c r="J15" s="17" t="s">
        <v>17</v>
      </c>
      <c r="K15" s="18">
        <v>329.39</v>
      </c>
      <c r="L15" s="17" t="s">
        <v>17</v>
      </c>
      <c r="M15" s="18">
        <v>329.39</v>
      </c>
      <c r="N15" s="17" t="s">
        <v>17</v>
      </c>
      <c r="O15" s="18">
        <v>329.39</v>
      </c>
      <c r="P15" s="17" t="s">
        <v>17</v>
      </c>
      <c r="Q15" s="18">
        <v>329.39</v>
      </c>
      <c r="R15" s="17" t="s">
        <v>17</v>
      </c>
      <c r="S15" s="19">
        <f t="shared" si="0"/>
        <v>2635.1199999999994</v>
      </c>
      <c r="T15" s="17" t="s">
        <v>33</v>
      </c>
      <c r="U15" s="18"/>
      <c r="V15" s="18">
        <v>20.59</v>
      </c>
      <c r="W15" s="13" t="s">
        <v>3</v>
      </c>
      <c r="X15" s="18"/>
      <c r="Y15" s="18">
        <v>3273.33</v>
      </c>
      <c r="Z15" s="13" t="s">
        <v>5</v>
      </c>
      <c r="AA15" s="18"/>
      <c r="AB15" s="18">
        <v>1379.33</v>
      </c>
      <c r="AC15" s="60" t="s">
        <v>97</v>
      </c>
      <c r="AD15" s="60" t="s">
        <v>98</v>
      </c>
      <c r="AE15" s="60">
        <v>149.12</v>
      </c>
      <c r="AF15" s="17"/>
      <c r="AG15" s="17" t="s">
        <v>117</v>
      </c>
      <c r="AH15" s="18" t="s">
        <v>118</v>
      </c>
      <c r="AI15" s="27">
        <v>82.24</v>
      </c>
      <c r="AJ15" s="17" t="s">
        <v>207</v>
      </c>
      <c r="AK15" s="18"/>
      <c r="AL15" s="18">
        <v>20.59</v>
      </c>
      <c r="AM15" s="17" t="s">
        <v>147</v>
      </c>
      <c r="AN15" s="18" t="s">
        <v>148</v>
      </c>
      <c r="AO15" s="18">
        <v>66.39</v>
      </c>
      <c r="AP15" s="17" t="s">
        <v>150</v>
      </c>
      <c r="AQ15" s="18" t="s">
        <v>157</v>
      </c>
      <c r="AR15" s="18">
        <v>859.66</v>
      </c>
      <c r="AS15" s="17" t="s">
        <v>159</v>
      </c>
      <c r="AT15" s="18"/>
      <c r="AU15" s="18">
        <v>800.87</v>
      </c>
      <c r="AV15" s="17" t="s">
        <v>207</v>
      </c>
      <c r="AW15" s="18"/>
      <c r="AX15" s="18">
        <v>20.59</v>
      </c>
      <c r="AY15" s="17"/>
      <c r="AZ15" s="18"/>
      <c r="BA15" s="18"/>
      <c r="BB15" s="17" t="s">
        <v>206</v>
      </c>
      <c r="BC15" s="18"/>
      <c r="BD15" s="18">
        <v>20.59</v>
      </c>
      <c r="BE15" s="17" t="s">
        <v>206</v>
      </c>
      <c r="BF15" s="18"/>
      <c r="BG15" s="18">
        <v>20.59</v>
      </c>
      <c r="BH15" s="17" t="s">
        <v>206</v>
      </c>
      <c r="BI15" s="18"/>
      <c r="BJ15" s="18">
        <v>20.59</v>
      </c>
      <c r="BK15" s="17" t="s">
        <v>188</v>
      </c>
      <c r="BL15" s="18" t="s">
        <v>189</v>
      </c>
      <c r="BM15" s="18">
        <v>390.77</v>
      </c>
      <c r="BN15" s="17" t="s">
        <v>206</v>
      </c>
      <c r="BO15" s="18"/>
      <c r="BP15" s="18">
        <v>20.59</v>
      </c>
      <c r="BS15" s="17"/>
      <c r="BT15" s="18"/>
      <c r="BU15" s="18"/>
      <c r="BV15" s="17"/>
      <c r="BW15" s="18"/>
      <c r="BX15" s="18"/>
      <c r="BY15" s="17" t="s">
        <v>218</v>
      </c>
      <c r="BZ15" s="18" t="s">
        <v>219</v>
      </c>
      <c r="CA15" s="18">
        <v>5305.95</v>
      </c>
      <c r="CB15" s="17"/>
      <c r="CC15" s="18"/>
      <c r="CD15" s="18"/>
      <c r="CE15" s="17"/>
      <c r="CF15" s="18"/>
      <c r="CG15" s="18"/>
      <c r="CH15" s="17" t="s">
        <v>235</v>
      </c>
      <c r="CI15" s="18" t="s">
        <v>233</v>
      </c>
      <c r="CJ15" s="18">
        <v>847.86</v>
      </c>
      <c r="CK15" s="17"/>
      <c r="CL15" s="18"/>
      <c r="CM15" s="18"/>
      <c r="CN15" s="17"/>
      <c r="CO15" s="18"/>
      <c r="CP15" s="18"/>
      <c r="CQ15" s="17"/>
      <c r="CR15" s="18"/>
      <c r="CS15" s="18"/>
      <c r="CT15" s="17"/>
      <c r="CU15" s="18"/>
      <c r="CV15" s="18"/>
      <c r="CW15" s="17"/>
      <c r="CX15" s="18"/>
      <c r="CY15" s="18"/>
      <c r="CZ15" s="17"/>
      <c r="DA15" s="18"/>
      <c r="DB15" s="18"/>
      <c r="DE15" s="17"/>
      <c r="DF15" s="18"/>
      <c r="DG15" s="18"/>
      <c r="DH15" s="17"/>
      <c r="DI15" s="18"/>
      <c r="DJ15" s="18"/>
      <c r="DK15" s="17" t="s">
        <v>213</v>
      </c>
      <c r="DL15" s="18" t="s">
        <v>280</v>
      </c>
      <c r="DM15" s="61">
        <v>2894.62</v>
      </c>
      <c r="DN15" s="17" t="s">
        <v>247</v>
      </c>
      <c r="DO15" s="18" t="s">
        <v>301</v>
      </c>
      <c r="DP15" s="61">
        <v>32114.5</v>
      </c>
      <c r="DQ15" s="17"/>
      <c r="DR15" s="18"/>
      <c r="DS15" s="18"/>
      <c r="DT15" s="17"/>
      <c r="DU15" s="18"/>
      <c r="DV15" s="18"/>
      <c r="DW15" s="17"/>
      <c r="DX15" s="18"/>
      <c r="DY15" s="18"/>
      <c r="DZ15" s="17"/>
      <c r="EA15" s="18"/>
      <c r="EB15" s="18"/>
      <c r="EC15" s="17"/>
      <c r="ED15" s="18"/>
      <c r="EE15" s="18"/>
      <c r="EF15" s="17"/>
      <c r="EG15" s="18"/>
      <c r="EH15" s="18"/>
      <c r="EI15" s="17" t="s">
        <v>359</v>
      </c>
      <c r="EJ15" s="18"/>
      <c r="EK15" s="61">
        <v>973.89</v>
      </c>
      <c r="EL15" s="17"/>
      <c r="EM15" s="18"/>
      <c r="EN15" s="18"/>
      <c r="EO15" s="18"/>
      <c r="EP15" s="18"/>
    </row>
    <row r="16" spans="1:146" ht="22.5">
      <c r="A16" s="17"/>
      <c r="B16" s="17" t="s">
        <v>17</v>
      </c>
      <c r="C16" s="18">
        <v>20.59</v>
      </c>
      <c r="D16" s="17" t="s">
        <v>17</v>
      </c>
      <c r="E16" s="18">
        <v>20.59</v>
      </c>
      <c r="F16" s="17" t="s">
        <v>17</v>
      </c>
      <c r="G16" s="18">
        <v>20.59</v>
      </c>
      <c r="H16" s="17" t="s">
        <v>17</v>
      </c>
      <c r="I16" s="18">
        <v>20.59</v>
      </c>
      <c r="J16" s="17" t="s">
        <v>17</v>
      </c>
      <c r="K16" s="18">
        <v>20.59</v>
      </c>
      <c r="L16" s="17" t="s">
        <v>17</v>
      </c>
      <c r="M16" s="18">
        <v>20.59</v>
      </c>
      <c r="N16" s="17" t="s">
        <v>17</v>
      </c>
      <c r="O16" s="18">
        <v>20.59</v>
      </c>
      <c r="P16" s="17" t="s">
        <v>17</v>
      </c>
      <c r="Q16" s="18">
        <v>20.59</v>
      </c>
      <c r="R16" s="17" t="s">
        <v>17</v>
      </c>
      <c r="S16" s="19">
        <f t="shared" si="0"/>
        <v>164.72</v>
      </c>
      <c r="T16" s="17" t="s">
        <v>34</v>
      </c>
      <c r="U16" s="18"/>
      <c r="V16" s="18">
        <v>82.35</v>
      </c>
      <c r="W16" s="13" t="s">
        <v>5</v>
      </c>
      <c r="X16" s="18"/>
      <c r="Y16" s="18">
        <v>1379.33</v>
      </c>
      <c r="Z16" s="20" t="s">
        <v>4</v>
      </c>
      <c r="AA16" s="22"/>
      <c r="AB16" s="21">
        <v>66.39</v>
      </c>
      <c r="AC16" s="17" t="s">
        <v>115</v>
      </c>
      <c r="AD16" s="18" t="s">
        <v>116</v>
      </c>
      <c r="AE16" s="25">
        <v>66.39</v>
      </c>
      <c r="AF16" s="25"/>
      <c r="AG16" s="17" t="s">
        <v>121</v>
      </c>
      <c r="AH16" s="18" t="s">
        <v>122</v>
      </c>
      <c r="AI16" s="18">
        <v>859.66</v>
      </c>
      <c r="AJ16" s="17" t="s">
        <v>171</v>
      </c>
      <c r="AK16" s="18"/>
      <c r="AL16" s="18">
        <v>61.77</v>
      </c>
      <c r="AM16" s="17" t="s">
        <v>149</v>
      </c>
      <c r="AN16" s="18" t="s">
        <v>148</v>
      </c>
      <c r="AO16" s="18">
        <v>82.24</v>
      </c>
      <c r="AP16" s="17" t="s">
        <v>124</v>
      </c>
      <c r="AQ16" s="18"/>
      <c r="AR16" s="18">
        <v>3520.38</v>
      </c>
      <c r="AS16" s="17" t="s">
        <v>206</v>
      </c>
      <c r="AT16" s="18"/>
      <c r="AU16" s="18">
        <v>20.59</v>
      </c>
      <c r="AV16" s="17" t="s">
        <v>208</v>
      </c>
      <c r="AW16" s="18"/>
      <c r="AX16" s="18">
        <v>349.98</v>
      </c>
      <c r="AY16" s="17"/>
      <c r="AZ16" s="18"/>
      <c r="BA16" s="18"/>
      <c r="BB16" s="17" t="s">
        <v>207</v>
      </c>
      <c r="BC16" s="18"/>
      <c r="BD16" s="18">
        <v>20.59</v>
      </c>
      <c r="BE16" s="17" t="s">
        <v>207</v>
      </c>
      <c r="BF16" s="18"/>
      <c r="BG16" s="18">
        <v>20.59</v>
      </c>
      <c r="BH16" s="17" t="s">
        <v>207</v>
      </c>
      <c r="BI16" s="18"/>
      <c r="BJ16" s="18">
        <v>20.59</v>
      </c>
      <c r="BK16" s="17" t="s">
        <v>195</v>
      </c>
      <c r="BL16" s="18"/>
      <c r="BM16" s="18">
        <v>109.01</v>
      </c>
      <c r="BN16" s="17" t="s">
        <v>207</v>
      </c>
      <c r="BO16" s="18"/>
      <c r="BP16" s="18">
        <v>20.59</v>
      </c>
      <c r="BS16" s="17" t="s">
        <v>209</v>
      </c>
      <c r="BT16" s="18"/>
      <c r="BU16" s="18">
        <v>268.11</v>
      </c>
      <c r="BV16" s="17" t="s">
        <v>209</v>
      </c>
      <c r="BW16" s="18"/>
      <c r="BX16" s="18">
        <v>268.11</v>
      </c>
      <c r="BY16" s="17" t="s">
        <v>209</v>
      </c>
      <c r="BZ16" s="18"/>
      <c r="CA16" s="18">
        <v>268.11</v>
      </c>
      <c r="CB16" s="17" t="s">
        <v>209</v>
      </c>
      <c r="CC16" s="18"/>
      <c r="CD16" s="18">
        <v>268.11</v>
      </c>
      <c r="CE16" s="17" t="s">
        <v>209</v>
      </c>
      <c r="CF16" s="18"/>
      <c r="CG16" s="18">
        <v>268.11</v>
      </c>
      <c r="CH16" s="17" t="s">
        <v>209</v>
      </c>
      <c r="CI16" s="18"/>
      <c r="CJ16" s="18">
        <v>268.11</v>
      </c>
      <c r="CK16" s="17" t="s">
        <v>209</v>
      </c>
      <c r="CL16" s="18"/>
      <c r="CM16" s="18">
        <v>268.11</v>
      </c>
      <c r="CN16" s="17" t="s">
        <v>209</v>
      </c>
      <c r="CO16" s="18"/>
      <c r="CP16" s="18">
        <v>268.11</v>
      </c>
      <c r="CQ16" s="17" t="s">
        <v>209</v>
      </c>
      <c r="CR16" s="18"/>
      <c r="CS16" s="18">
        <v>268.11</v>
      </c>
      <c r="CT16" s="17" t="s">
        <v>209</v>
      </c>
      <c r="CU16" s="18"/>
      <c r="CV16" s="18">
        <v>268.11</v>
      </c>
      <c r="CW16" s="17" t="s">
        <v>209</v>
      </c>
      <c r="CX16" s="18"/>
      <c r="CY16" s="18">
        <v>268.11</v>
      </c>
      <c r="CZ16" s="17" t="s">
        <v>209</v>
      </c>
      <c r="DA16" s="18"/>
      <c r="DB16" s="18">
        <v>268.11</v>
      </c>
      <c r="DE16" s="17"/>
      <c r="DF16" s="18"/>
      <c r="DG16" s="18"/>
      <c r="DH16" s="17"/>
      <c r="DI16" s="18"/>
      <c r="DJ16" s="18"/>
      <c r="DK16" s="17" t="s">
        <v>216</v>
      </c>
      <c r="DL16" s="18" t="s">
        <v>280</v>
      </c>
      <c r="DM16" s="61">
        <v>681.4</v>
      </c>
      <c r="DN16" s="17"/>
      <c r="DO16" s="18"/>
      <c r="DP16" s="18"/>
      <c r="DQ16" s="17"/>
      <c r="DR16" s="18"/>
      <c r="DS16" s="18"/>
      <c r="DT16" s="17"/>
      <c r="DU16" s="18"/>
      <c r="DV16" s="18"/>
      <c r="DW16" s="17"/>
      <c r="DX16" s="18"/>
      <c r="DY16" s="18"/>
      <c r="DZ16" s="17"/>
      <c r="EA16" s="18"/>
      <c r="EB16" s="18"/>
      <c r="EC16" s="17"/>
      <c r="ED16" s="18"/>
      <c r="EE16" s="18"/>
      <c r="EF16" s="17"/>
      <c r="EG16" s="18"/>
      <c r="EH16" s="18"/>
      <c r="EI16" s="17"/>
      <c r="EJ16" s="18"/>
      <c r="EK16" s="18"/>
      <c r="EL16" s="17"/>
      <c r="EM16" s="18"/>
      <c r="EN16" s="18"/>
      <c r="EO16" s="18"/>
      <c r="EP16" s="18"/>
    </row>
    <row r="17" spans="1:146" ht="22.5" customHeight="1">
      <c r="A17" s="17"/>
      <c r="B17" s="17" t="s">
        <v>17</v>
      </c>
      <c r="C17" s="18">
        <v>82.35</v>
      </c>
      <c r="D17" s="17" t="s">
        <v>17</v>
      </c>
      <c r="E17" s="18">
        <v>82.35</v>
      </c>
      <c r="F17" s="17" t="s">
        <v>17</v>
      </c>
      <c r="G17" s="18">
        <v>82.35</v>
      </c>
      <c r="H17" s="17" t="s">
        <v>17</v>
      </c>
      <c r="I17" s="18">
        <v>82.35</v>
      </c>
      <c r="J17" s="17" t="s">
        <v>17</v>
      </c>
      <c r="K17" s="18">
        <v>82.35</v>
      </c>
      <c r="L17" s="17" t="s">
        <v>17</v>
      </c>
      <c r="M17" s="18">
        <v>82.35</v>
      </c>
      <c r="N17" s="17" t="s">
        <v>17</v>
      </c>
      <c r="O17" s="18">
        <v>82.35</v>
      </c>
      <c r="P17" s="17" t="s">
        <v>17</v>
      </c>
      <c r="Q17" s="18">
        <v>82.35</v>
      </c>
      <c r="R17" s="17" t="s">
        <v>17</v>
      </c>
      <c r="S17" s="19">
        <f t="shared" si="0"/>
        <v>658.8000000000001</v>
      </c>
      <c r="T17" s="17" t="s">
        <v>35</v>
      </c>
      <c r="U17" s="18"/>
      <c r="V17" s="18">
        <v>267.63</v>
      </c>
      <c r="W17" s="20" t="s">
        <v>4</v>
      </c>
      <c r="X17" s="22"/>
      <c r="Y17" s="21">
        <v>66.39</v>
      </c>
      <c r="Z17" s="17"/>
      <c r="AA17" s="18"/>
      <c r="AB17" s="24"/>
      <c r="AC17" s="17" t="s">
        <v>121</v>
      </c>
      <c r="AD17" s="18" t="s">
        <v>123</v>
      </c>
      <c r="AE17" s="25">
        <v>859.66</v>
      </c>
      <c r="AF17" s="25"/>
      <c r="AG17" s="13" t="s">
        <v>3</v>
      </c>
      <c r="AH17" s="18"/>
      <c r="AI17" s="18">
        <v>3314.51</v>
      </c>
      <c r="AJ17" s="17"/>
      <c r="AK17" s="18"/>
      <c r="AL17" s="18"/>
      <c r="AM17" s="17" t="s">
        <v>150</v>
      </c>
      <c r="AN17" s="18" t="s">
        <v>151</v>
      </c>
      <c r="AO17" s="18">
        <v>859.66</v>
      </c>
      <c r="AP17" s="17" t="s">
        <v>206</v>
      </c>
      <c r="AQ17" s="18"/>
      <c r="AR17" s="18">
        <v>20.59</v>
      </c>
      <c r="AS17" s="17" t="s">
        <v>207</v>
      </c>
      <c r="AT17" s="18"/>
      <c r="AU17" s="18">
        <v>20.59</v>
      </c>
      <c r="AV17" s="17" t="s">
        <v>171</v>
      </c>
      <c r="AW17" s="18"/>
      <c r="AX17" s="18">
        <v>61.77</v>
      </c>
      <c r="AY17" s="17"/>
      <c r="AZ17" s="18"/>
      <c r="BA17" s="18"/>
      <c r="BB17" s="17" t="s">
        <v>171</v>
      </c>
      <c r="BC17" s="18"/>
      <c r="BD17" s="18">
        <v>61.77</v>
      </c>
      <c r="BE17" s="17" t="s">
        <v>208</v>
      </c>
      <c r="BF17" s="18"/>
      <c r="BG17" s="18">
        <v>349.98</v>
      </c>
      <c r="BH17" s="17" t="s">
        <v>171</v>
      </c>
      <c r="BI17" s="18"/>
      <c r="BJ17" s="18">
        <v>61.77</v>
      </c>
      <c r="BK17" s="17" t="s">
        <v>206</v>
      </c>
      <c r="BL17" s="18"/>
      <c r="BM17" s="18">
        <v>20.59</v>
      </c>
      <c r="BN17" s="17" t="s">
        <v>208</v>
      </c>
      <c r="BO17" s="18"/>
      <c r="BP17" s="18">
        <v>349.98</v>
      </c>
      <c r="BS17" s="17" t="s">
        <v>210</v>
      </c>
      <c r="BT17" s="18"/>
      <c r="BU17" s="18">
        <v>241.82</v>
      </c>
      <c r="BV17" s="17"/>
      <c r="BW17" s="18"/>
      <c r="BX17" s="18"/>
      <c r="BY17" s="17" t="s">
        <v>207</v>
      </c>
      <c r="BZ17" s="18"/>
      <c r="CA17" s="18">
        <v>670.29</v>
      </c>
      <c r="CB17" s="17" t="s">
        <v>210</v>
      </c>
      <c r="CC17" s="18"/>
      <c r="CD17" s="18">
        <v>241.82</v>
      </c>
      <c r="CE17" s="17"/>
      <c r="CF17" s="18"/>
      <c r="CG17" s="18"/>
      <c r="CH17" s="17" t="s">
        <v>236</v>
      </c>
      <c r="CI17" s="18" t="s">
        <v>237</v>
      </c>
      <c r="CJ17" s="18">
        <v>804.33</v>
      </c>
      <c r="CK17" s="17"/>
      <c r="CL17" s="18"/>
      <c r="CM17" s="18"/>
      <c r="CN17" s="17"/>
      <c r="CO17" s="18"/>
      <c r="CP17" s="18"/>
      <c r="CQ17" s="17"/>
      <c r="CR17" s="18"/>
      <c r="CS17" s="18"/>
      <c r="CT17" s="17" t="s">
        <v>210</v>
      </c>
      <c r="CU17" s="18"/>
      <c r="CV17" s="18">
        <v>241.82</v>
      </c>
      <c r="CW17" s="17"/>
      <c r="CX17" s="18"/>
      <c r="CY17" s="18"/>
      <c r="CZ17" s="17"/>
      <c r="DA17" s="18"/>
      <c r="DB17" s="18"/>
      <c r="DE17" s="17"/>
      <c r="DF17" s="18"/>
      <c r="DG17" s="18"/>
      <c r="DH17" s="17"/>
      <c r="DI17" s="18"/>
      <c r="DJ17" s="18"/>
      <c r="DK17" s="17" t="s">
        <v>217</v>
      </c>
      <c r="DL17" s="18" t="s">
        <v>280</v>
      </c>
      <c r="DM17" s="61">
        <v>1519.65</v>
      </c>
      <c r="DN17" s="17"/>
      <c r="DO17" s="18"/>
      <c r="DP17" s="18"/>
      <c r="DQ17" s="17"/>
      <c r="DR17" s="18"/>
      <c r="DS17" s="18"/>
      <c r="DT17" s="17"/>
      <c r="DU17" s="18"/>
      <c r="DV17" s="18"/>
      <c r="DW17" s="17"/>
      <c r="DX17" s="18"/>
      <c r="DY17" s="18"/>
      <c r="DZ17" s="17"/>
      <c r="EA17" s="18"/>
      <c r="EB17" s="18"/>
      <c r="EC17" s="17"/>
      <c r="ED17" s="18"/>
      <c r="EE17" s="18"/>
      <c r="EF17" s="17"/>
      <c r="EG17" s="18"/>
      <c r="EH17" s="18"/>
      <c r="EI17" s="17"/>
      <c r="EJ17" s="18"/>
      <c r="EK17" s="18"/>
      <c r="EL17" s="17"/>
      <c r="EM17" s="18"/>
      <c r="EN17" s="18"/>
      <c r="EO17" s="18"/>
      <c r="EP17" s="18"/>
    </row>
    <row r="18" spans="1:146" ht="22.5">
      <c r="A18" s="17"/>
      <c r="B18" s="17" t="s">
        <v>17</v>
      </c>
      <c r="C18" s="18">
        <v>267.63</v>
      </c>
      <c r="D18" s="17" t="s">
        <v>17</v>
      </c>
      <c r="E18" s="18">
        <v>267.63</v>
      </c>
      <c r="F18" s="17" t="s">
        <v>17</v>
      </c>
      <c r="G18" s="18">
        <v>267.63</v>
      </c>
      <c r="H18" s="17" t="s">
        <v>17</v>
      </c>
      <c r="I18" s="18">
        <v>267.63</v>
      </c>
      <c r="J18" s="17" t="s">
        <v>17</v>
      </c>
      <c r="K18" s="18">
        <v>267.63</v>
      </c>
      <c r="L18" s="17" t="s">
        <v>17</v>
      </c>
      <c r="M18" s="18">
        <v>267.63</v>
      </c>
      <c r="N18" s="17" t="s">
        <v>17</v>
      </c>
      <c r="O18" s="18">
        <v>267.63</v>
      </c>
      <c r="P18" s="17" t="s">
        <v>17</v>
      </c>
      <c r="Q18" s="18">
        <v>267.63</v>
      </c>
      <c r="R18" s="17" t="s">
        <v>17</v>
      </c>
      <c r="S18" s="19">
        <f t="shared" si="0"/>
        <v>2141.0400000000004</v>
      </c>
      <c r="T18" s="17" t="s">
        <v>36</v>
      </c>
      <c r="U18" s="18"/>
      <c r="V18" s="18">
        <v>20.59</v>
      </c>
      <c r="W18" s="17" t="s">
        <v>180</v>
      </c>
      <c r="X18" s="18" t="s">
        <v>181</v>
      </c>
      <c r="Y18" s="24">
        <v>1093.4</v>
      </c>
      <c r="Z18" s="17"/>
      <c r="AA18" s="18"/>
      <c r="AB18" s="24"/>
      <c r="AC18" s="13" t="s">
        <v>3</v>
      </c>
      <c r="AD18" s="18"/>
      <c r="AE18" s="18">
        <v>3273.33</v>
      </c>
      <c r="AF18" s="18"/>
      <c r="AG18" s="17" t="s">
        <v>124</v>
      </c>
      <c r="AH18" s="18"/>
      <c r="AI18" s="18">
        <v>3520.38</v>
      </c>
      <c r="AJ18" s="17"/>
      <c r="AK18" s="18"/>
      <c r="AL18" s="18"/>
      <c r="AM18" s="13" t="s">
        <v>3</v>
      </c>
      <c r="AN18" s="18"/>
      <c r="AO18" s="18">
        <v>3314.51</v>
      </c>
      <c r="AP18" s="17" t="s">
        <v>207</v>
      </c>
      <c r="AQ18" s="18"/>
      <c r="AR18" s="18">
        <v>20.59</v>
      </c>
      <c r="AS18" s="17" t="s">
        <v>171</v>
      </c>
      <c r="AT18" s="18"/>
      <c r="AU18" s="18">
        <v>61.77</v>
      </c>
      <c r="AV18" s="20"/>
      <c r="AW18" s="20"/>
      <c r="AX18" s="20"/>
      <c r="AY18" s="17"/>
      <c r="AZ18" s="18"/>
      <c r="BA18" s="18"/>
      <c r="BB18" s="17"/>
      <c r="BC18" s="18"/>
      <c r="BD18" s="18"/>
      <c r="BE18" s="17" t="s">
        <v>171</v>
      </c>
      <c r="BF18" s="18"/>
      <c r="BG18" s="18">
        <v>61.77</v>
      </c>
      <c r="BH18" s="17"/>
      <c r="BI18" s="18"/>
      <c r="BJ18" s="18"/>
      <c r="BK18" s="17" t="s">
        <v>207</v>
      </c>
      <c r="BL18" s="18"/>
      <c r="BM18" s="18">
        <v>20.59</v>
      </c>
      <c r="BN18" s="17" t="s">
        <v>171</v>
      </c>
      <c r="BO18" s="18"/>
      <c r="BP18" s="18">
        <v>61.77</v>
      </c>
      <c r="BS18" s="20" t="s">
        <v>150</v>
      </c>
      <c r="BT18" s="22"/>
      <c r="BU18" s="21">
        <v>1599.34</v>
      </c>
      <c r="BV18" s="20" t="s">
        <v>150</v>
      </c>
      <c r="BW18" s="22"/>
      <c r="BX18" s="21">
        <v>1599.34</v>
      </c>
      <c r="BY18" s="20" t="s">
        <v>150</v>
      </c>
      <c r="BZ18" s="22"/>
      <c r="CA18" s="21">
        <v>1599.34</v>
      </c>
      <c r="CB18" s="20" t="s">
        <v>150</v>
      </c>
      <c r="CC18" s="22"/>
      <c r="CD18" s="21">
        <v>1599.34</v>
      </c>
      <c r="CE18" s="20" t="s">
        <v>150</v>
      </c>
      <c r="CF18" s="22"/>
      <c r="CG18" s="21">
        <v>1599.34</v>
      </c>
      <c r="CH18" s="20" t="s">
        <v>150</v>
      </c>
      <c r="CI18" s="22"/>
      <c r="CJ18" s="21">
        <v>1599.34</v>
      </c>
      <c r="CK18" s="20" t="s">
        <v>150</v>
      </c>
      <c r="CL18" s="22"/>
      <c r="CM18" s="21">
        <v>1599.34</v>
      </c>
      <c r="CN18" s="20" t="s">
        <v>150</v>
      </c>
      <c r="CO18" s="22"/>
      <c r="CP18" s="21">
        <v>1599.34</v>
      </c>
      <c r="CQ18" s="20" t="s">
        <v>150</v>
      </c>
      <c r="CR18" s="22"/>
      <c r="CS18" s="21">
        <v>1599.34</v>
      </c>
      <c r="CT18" s="20" t="s">
        <v>150</v>
      </c>
      <c r="CU18" s="22"/>
      <c r="CV18" s="21">
        <v>1599.34</v>
      </c>
      <c r="CW18" s="20" t="s">
        <v>150</v>
      </c>
      <c r="CX18" s="22"/>
      <c r="CY18" s="21">
        <v>1599.34</v>
      </c>
      <c r="CZ18" s="20" t="s">
        <v>150</v>
      </c>
      <c r="DA18" s="22"/>
      <c r="DB18" s="21">
        <v>1599.34</v>
      </c>
      <c r="DE18" s="20" t="s">
        <v>150</v>
      </c>
      <c r="DF18" s="22"/>
      <c r="DG18" s="72">
        <v>1049.94</v>
      </c>
      <c r="DH18" s="20" t="s">
        <v>150</v>
      </c>
      <c r="DI18" s="22"/>
      <c r="DJ18" s="72">
        <v>1049.94</v>
      </c>
      <c r="DK18" s="17" t="s">
        <v>286</v>
      </c>
      <c r="DL18" s="18" t="s">
        <v>287</v>
      </c>
      <c r="DM18" s="61">
        <v>1194.46</v>
      </c>
      <c r="DN18" s="17"/>
      <c r="DO18" s="18"/>
      <c r="DP18" s="18"/>
      <c r="DQ18" s="17"/>
      <c r="DR18" s="18"/>
      <c r="DS18" s="18"/>
      <c r="DT18" s="17"/>
      <c r="DU18" s="18"/>
      <c r="DV18" s="18"/>
      <c r="DW18" s="17"/>
      <c r="DX18" s="18"/>
      <c r="DY18" s="18"/>
      <c r="DZ18" s="17"/>
      <c r="EA18" s="18"/>
      <c r="EB18" s="18"/>
      <c r="EC18" s="17"/>
      <c r="ED18" s="18"/>
      <c r="EE18" s="18"/>
      <c r="EF18" s="17"/>
      <c r="EG18" s="18"/>
      <c r="EH18" s="18"/>
      <c r="EI18" s="17"/>
      <c r="EJ18" s="18"/>
      <c r="EK18" s="18"/>
      <c r="EL18" s="17"/>
      <c r="EM18" s="18"/>
      <c r="EN18" s="18"/>
      <c r="EO18" s="18"/>
      <c r="EP18" s="18"/>
    </row>
    <row r="19" spans="1:146" ht="22.5">
      <c r="A19" s="17"/>
      <c r="B19" s="17" t="s">
        <v>17</v>
      </c>
      <c r="C19" s="18">
        <v>20.59</v>
      </c>
      <c r="D19" s="17" t="s">
        <v>17</v>
      </c>
      <c r="E19" s="18">
        <v>20.59</v>
      </c>
      <c r="F19" s="17" t="s">
        <v>17</v>
      </c>
      <c r="G19" s="18">
        <v>20.59</v>
      </c>
      <c r="H19" s="17" t="s">
        <v>17</v>
      </c>
      <c r="I19" s="18">
        <v>20.59</v>
      </c>
      <c r="J19" s="17" t="s">
        <v>17</v>
      </c>
      <c r="K19" s="18">
        <v>20.59</v>
      </c>
      <c r="L19" s="17" t="s">
        <v>17</v>
      </c>
      <c r="M19" s="18">
        <v>20.59</v>
      </c>
      <c r="N19" s="17" t="s">
        <v>17</v>
      </c>
      <c r="O19" s="18">
        <v>20.59</v>
      </c>
      <c r="P19" s="17" t="s">
        <v>17</v>
      </c>
      <c r="Q19" s="18">
        <v>20.59</v>
      </c>
      <c r="R19" s="17" t="s">
        <v>17</v>
      </c>
      <c r="S19" s="19">
        <f t="shared" si="0"/>
        <v>164.72</v>
      </c>
      <c r="T19" s="17" t="s">
        <v>39</v>
      </c>
      <c r="U19" s="18"/>
      <c r="V19" s="18">
        <v>288.22</v>
      </c>
      <c r="W19" s="17" t="s">
        <v>182</v>
      </c>
      <c r="X19" s="18" t="s">
        <v>181</v>
      </c>
      <c r="Y19" s="24">
        <v>387.88</v>
      </c>
      <c r="Z19" s="17"/>
      <c r="AA19" s="18"/>
      <c r="AB19" s="24"/>
      <c r="AC19" s="13" t="s">
        <v>5</v>
      </c>
      <c r="AD19" s="18"/>
      <c r="AE19" s="18">
        <v>1379.33</v>
      </c>
      <c r="AF19" s="18"/>
      <c r="AG19" s="17" t="s">
        <v>206</v>
      </c>
      <c r="AH19" s="18"/>
      <c r="AI19" s="18">
        <v>20.59</v>
      </c>
      <c r="AJ19" s="17"/>
      <c r="AK19" s="18"/>
      <c r="AL19" s="18"/>
      <c r="AM19" s="17" t="s">
        <v>124</v>
      </c>
      <c r="AN19" s="18"/>
      <c r="AO19" s="18">
        <v>3520.38</v>
      </c>
      <c r="AP19" s="17" t="s">
        <v>171</v>
      </c>
      <c r="AQ19" s="18"/>
      <c r="AR19" s="18">
        <v>61.77</v>
      </c>
      <c r="AS19" s="17"/>
      <c r="AT19" s="18"/>
      <c r="AU19" s="18"/>
      <c r="AV19" s="13"/>
      <c r="AW19" s="18"/>
      <c r="AX19" s="18"/>
      <c r="AY19" s="17"/>
      <c r="AZ19" s="18"/>
      <c r="BA19" s="18"/>
      <c r="BB19" s="17"/>
      <c r="BC19" s="18"/>
      <c r="BD19" s="18"/>
      <c r="BE19" s="17"/>
      <c r="BF19" s="18"/>
      <c r="BG19" s="18"/>
      <c r="BH19" s="17"/>
      <c r="BI19" s="18"/>
      <c r="BJ19" s="18"/>
      <c r="BK19" s="17" t="s">
        <v>171</v>
      </c>
      <c r="BL19" s="18"/>
      <c r="BM19" s="18">
        <v>61.77</v>
      </c>
      <c r="BN19" s="17"/>
      <c r="BO19" s="18"/>
      <c r="BP19" s="18"/>
      <c r="BS19" s="17" t="s">
        <v>239</v>
      </c>
      <c r="BT19" s="18"/>
      <c r="BU19" s="18">
        <v>3314.51</v>
      </c>
      <c r="BV19" s="17" t="s">
        <v>239</v>
      </c>
      <c r="BW19" s="18"/>
      <c r="BX19" s="18">
        <v>3314.51</v>
      </c>
      <c r="BY19" s="17" t="s">
        <v>220</v>
      </c>
      <c r="BZ19" s="18" t="s">
        <v>219</v>
      </c>
      <c r="CA19" s="18">
        <v>7002.84</v>
      </c>
      <c r="CB19" s="17" t="s">
        <v>239</v>
      </c>
      <c r="CC19" s="18"/>
      <c r="CD19" s="18">
        <v>3314.51</v>
      </c>
      <c r="CE19" s="17" t="s">
        <v>239</v>
      </c>
      <c r="CF19" s="18"/>
      <c r="CG19" s="18">
        <v>3314.51</v>
      </c>
      <c r="CH19" s="17" t="s">
        <v>238</v>
      </c>
      <c r="CI19" s="18" t="s">
        <v>237</v>
      </c>
      <c r="CJ19" s="18">
        <v>306.6</v>
      </c>
      <c r="CK19" s="17"/>
      <c r="CL19" s="18"/>
      <c r="CM19" s="18"/>
      <c r="CN19" s="17"/>
      <c r="CO19" s="18"/>
      <c r="CP19" s="18"/>
      <c r="CQ19" s="17"/>
      <c r="CR19" s="18"/>
      <c r="CS19" s="18"/>
      <c r="CT19" s="17"/>
      <c r="CU19" s="18"/>
      <c r="CV19" s="18"/>
      <c r="CW19" s="17"/>
      <c r="CX19" s="18"/>
      <c r="CY19" s="18"/>
      <c r="CZ19" s="17"/>
      <c r="DA19" s="18"/>
      <c r="DB19" s="18"/>
      <c r="DE19" s="20" t="s">
        <v>356</v>
      </c>
      <c r="DF19" s="18"/>
      <c r="DG19" s="61">
        <v>276.63</v>
      </c>
      <c r="DH19" s="20" t="s">
        <v>356</v>
      </c>
      <c r="DI19" s="18"/>
      <c r="DJ19" s="61">
        <v>276.63</v>
      </c>
      <c r="DK19" s="17" t="s">
        <v>134</v>
      </c>
      <c r="DL19" s="18" t="s">
        <v>288</v>
      </c>
      <c r="DM19" s="110">
        <v>205.33</v>
      </c>
      <c r="DN19" s="20" t="s">
        <v>356</v>
      </c>
      <c r="DO19" s="18"/>
      <c r="DP19" s="61">
        <v>276.63</v>
      </c>
      <c r="DQ19" s="20" t="s">
        <v>356</v>
      </c>
      <c r="DR19" s="18"/>
      <c r="DS19" s="61">
        <v>276.63</v>
      </c>
      <c r="DT19" s="20" t="s">
        <v>356</v>
      </c>
      <c r="DU19" s="18"/>
      <c r="DV19" s="61">
        <v>276.63</v>
      </c>
      <c r="DW19" s="20" t="s">
        <v>356</v>
      </c>
      <c r="DX19" s="18"/>
      <c r="DY19" s="61">
        <v>276.63</v>
      </c>
      <c r="DZ19" s="20" t="s">
        <v>356</v>
      </c>
      <c r="EA19" s="18"/>
      <c r="EB19" s="61">
        <v>276.63</v>
      </c>
      <c r="EC19" s="20" t="s">
        <v>356</v>
      </c>
      <c r="ED19" s="18"/>
      <c r="EE19" s="61">
        <v>276.63</v>
      </c>
      <c r="EF19" s="20" t="s">
        <v>356</v>
      </c>
      <c r="EG19" s="18"/>
      <c r="EH19" s="61">
        <v>276.63</v>
      </c>
      <c r="EI19" s="20" t="s">
        <v>356</v>
      </c>
      <c r="EJ19" s="18"/>
      <c r="EK19" s="61">
        <v>276.63</v>
      </c>
      <c r="EL19" s="20" t="s">
        <v>356</v>
      </c>
      <c r="EM19" s="18"/>
      <c r="EN19" s="61">
        <v>276.63</v>
      </c>
      <c r="EO19" s="18"/>
      <c r="EP19" s="18"/>
    </row>
    <row r="20" spans="1:146" ht="16.5" customHeight="1">
      <c r="A20" s="17"/>
      <c r="B20" s="17" t="s">
        <v>17</v>
      </c>
      <c r="C20" s="18">
        <v>288.22</v>
      </c>
      <c r="D20" s="17" t="s">
        <v>17</v>
      </c>
      <c r="E20" s="18">
        <v>288.22</v>
      </c>
      <c r="F20" s="17" t="s">
        <v>17</v>
      </c>
      <c r="G20" s="18">
        <v>288.22</v>
      </c>
      <c r="H20" s="17" t="s">
        <v>17</v>
      </c>
      <c r="I20" s="18">
        <v>288.22</v>
      </c>
      <c r="J20" s="17" t="s">
        <v>17</v>
      </c>
      <c r="K20" s="18">
        <v>288.22</v>
      </c>
      <c r="L20" s="17" t="s">
        <v>17</v>
      </c>
      <c r="M20" s="18">
        <v>288.22</v>
      </c>
      <c r="N20" s="17" t="s">
        <v>17</v>
      </c>
      <c r="O20" s="18">
        <v>288.22</v>
      </c>
      <c r="P20" s="17" t="s">
        <v>17</v>
      </c>
      <c r="Q20" s="18">
        <v>288.22</v>
      </c>
      <c r="R20" s="17" t="s">
        <v>17</v>
      </c>
      <c r="S20" s="19">
        <f t="shared" si="0"/>
        <v>2305.76</v>
      </c>
      <c r="T20" s="17" t="s">
        <v>37</v>
      </c>
      <c r="U20" s="18"/>
      <c r="V20" s="18">
        <v>20.59</v>
      </c>
      <c r="W20" s="17"/>
      <c r="X20" s="18"/>
      <c r="Y20" s="24"/>
      <c r="Z20" s="17"/>
      <c r="AA20" s="18"/>
      <c r="AB20" s="24"/>
      <c r="AC20" s="17"/>
      <c r="AD20" s="17"/>
      <c r="AE20" s="17"/>
      <c r="AF20" s="17"/>
      <c r="AG20" s="17" t="s">
        <v>207</v>
      </c>
      <c r="AH20" s="18"/>
      <c r="AI20" s="18">
        <v>20.59</v>
      </c>
      <c r="AJ20" s="17"/>
      <c r="AK20" s="18"/>
      <c r="AL20" s="18"/>
      <c r="AM20" s="17" t="s">
        <v>206</v>
      </c>
      <c r="AN20" s="18"/>
      <c r="AO20" s="18">
        <v>20.59</v>
      </c>
      <c r="AP20" s="17"/>
      <c r="AQ20" s="18"/>
      <c r="AR20" s="27"/>
      <c r="AS20" s="17"/>
      <c r="AT20" s="18"/>
      <c r="AU20" s="27"/>
      <c r="AV20" s="17"/>
      <c r="AW20" s="18"/>
      <c r="AX20" s="18"/>
      <c r="AY20" s="17"/>
      <c r="AZ20" s="18"/>
      <c r="BA20" s="27"/>
      <c r="BB20" s="17"/>
      <c r="BC20" s="18"/>
      <c r="BD20" s="27"/>
      <c r="BE20" s="17"/>
      <c r="BF20" s="18"/>
      <c r="BG20" s="27"/>
      <c r="BH20" s="17"/>
      <c r="BI20" s="18"/>
      <c r="BJ20" s="27"/>
      <c r="BK20" s="17"/>
      <c r="BL20" s="18"/>
      <c r="BM20" s="27"/>
      <c r="BN20" s="17"/>
      <c r="BO20" s="18"/>
      <c r="BP20" s="27"/>
      <c r="BS20" s="17" t="s">
        <v>240</v>
      </c>
      <c r="BT20" s="18"/>
      <c r="BU20" s="27">
        <v>1029.35</v>
      </c>
      <c r="BV20" s="17" t="s">
        <v>240</v>
      </c>
      <c r="BW20" s="18"/>
      <c r="BX20" s="27">
        <v>1029.35</v>
      </c>
      <c r="BY20" s="17" t="s">
        <v>215</v>
      </c>
      <c r="BZ20" s="18" t="s">
        <v>219</v>
      </c>
      <c r="CA20" s="27">
        <v>577.12</v>
      </c>
      <c r="CB20" s="17" t="s">
        <v>240</v>
      </c>
      <c r="CC20" s="18"/>
      <c r="CD20" s="27">
        <v>1029.35</v>
      </c>
      <c r="CE20" s="17" t="s">
        <v>240</v>
      </c>
      <c r="CF20" s="18"/>
      <c r="CG20" s="27">
        <v>1029.35</v>
      </c>
      <c r="CH20" s="17" t="s">
        <v>239</v>
      </c>
      <c r="CI20" s="18"/>
      <c r="CJ20" s="18">
        <v>3314.51</v>
      </c>
      <c r="CK20" s="17" t="s">
        <v>239</v>
      </c>
      <c r="CL20" s="18"/>
      <c r="CM20" s="18">
        <v>3314.51</v>
      </c>
      <c r="CN20" s="17" t="s">
        <v>239</v>
      </c>
      <c r="CO20" s="18"/>
      <c r="CP20" s="18">
        <v>3314.51</v>
      </c>
      <c r="CQ20" s="17" t="s">
        <v>239</v>
      </c>
      <c r="CR20" s="18"/>
      <c r="CS20" s="18">
        <v>3314.51</v>
      </c>
      <c r="CT20" s="17" t="s">
        <v>239</v>
      </c>
      <c r="CU20" s="18"/>
      <c r="CV20" s="18">
        <v>3314.51</v>
      </c>
      <c r="CW20" s="17" t="s">
        <v>239</v>
      </c>
      <c r="CX20" s="18"/>
      <c r="CY20" s="18">
        <v>3314.51</v>
      </c>
      <c r="CZ20" s="17" t="s">
        <v>239</v>
      </c>
      <c r="DA20" s="18"/>
      <c r="DB20" s="18">
        <v>3314.51</v>
      </c>
      <c r="DE20" s="17" t="s">
        <v>239</v>
      </c>
      <c r="DF20" s="18"/>
      <c r="DG20" s="61">
        <v>3726.25</v>
      </c>
      <c r="DH20" s="73" t="s">
        <v>239</v>
      </c>
      <c r="DI20" s="18"/>
      <c r="DJ20" s="61">
        <v>3726.25</v>
      </c>
      <c r="DK20" s="73" t="s">
        <v>239</v>
      </c>
      <c r="DL20" s="18"/>
      <c r="DM20" s="61">
        <v>3726.25</v>
      </c>
      <c r="DN20" s="73" t="s">
        <v>239</v>
      </c>
      <c r="DO20" s="18"/>
      <c r="DP20" s="61">
        <v>3726.25</v>
      </c>
      <c r="DQ20" s="73" t="s">
        <v>239</v>
      </c>
      <c r="DR20" s="18"/>
      <c r="DS20" s="61">
        <v>3726.25</v>
      </c>
      <c r="DT20" s="73" t="s">
        <v>239</v>
      </c>
      <c r="DU20" s="18"/>
      <c r="DV20" s="61">
        <v>3726.25</v>
      </c>
      <c r="DW20" s="73" t="s">
        <v>239</v>
      </c>
      <c r="DX20" s="18"/>
      <c r="DY20" s="61">
        <v>3726.25</v>
      </c>
      <c r="DZ20" s="73" t="s">
        <v>239</v>
      </c>
      <c r="EA20" s="18"/>
      <c r="EB20" s="61">
        <v>3726.25</v>
      </c>
      <c r="EC20" s="73" t="s">
        <v>239</v>
      </c>
      <c r="ED20" s="18"/>
      <c r="EE20" s="61">
        <v>3726.25</v>
      </c>
      <c r="EF20" s="73" t="s">
        <v>239</v>
      </c>
      <c r="EG20" s="18"/>
      <c r="EH20" s="61">
        <v>3726.25</v>
      </c>
      <c r="EI20" s="73" t="s">
        <v>239</v>
      </c>
      <c r="EJ20" s="18"/>
      <c r="EK20" s="61">
        <v>3726.25</v>
      </c>
      <c r="EL20" s="73" t="s">
        <v>239</v>
      </c>
      <c r="EM20" s="18"/>
      <c r="EN20" s="61">
        <v>3726.25</v>
      </c>
      <c r="EO20" s="18"/>
      <c r="EP20" s="18"/>
    </row>
    <row r="21" spans="1:146" ht="22.5" customHeight="1">
      <c r="A21" s="17"/>
      <c r="B21" s="17" t="s">
        <v>17</v>
      </c>
      <c r="C21" s="18">
        <v>20.59</v>
      </c>
      <c r="D21" s="17" t="s">
        <v>17</v>
      </c>
      <c r="E21" s="18">
        <v>20.59</v>
      </c>
      <c r="F21" s="17" t="s">
        <v>17</v>
      </c>
      <c r="G21" s="18">
        <v>20.59</v>
      </c>
      <c r="H21" s="17" t="s">
        <v>17</v>
      </c>
      <c r="I21" s="18">
        <v>20.59</v>
      </c>
      <c r="J21" s="17" t="s">
        <v>17</v>
      </c>
      <c r="K21" s="18">
        <v>20.59</v>
      </c>
      <c r="L21" s="17" t="s">
        <v>17</v>
      </c>
      <c r="M21" s="18">
        <v>20.59</v>
      </c>
      <c r="N21" s="17" t="s">
        <v>17</v>
      </c>
      <c r="O21" s="18">
        <v>20.59</v>
      </c>
      <c r="P21" s="17" t="s">
        <v>17</v>
      </c>
      <c r="Q21" s="18">
        <v>20.59</v>
      </c>
      <c r="R21" s="17" t="s">
        <v>17</v>
      </c>
      <c r="S21" s="19">
        <f t="shared" si="0"/>
        <v>164.72</v>
      </c>
      <c r="T21" s="17" t="s">
        <v>40</v>
      </c>
      <c r="U21" s="18"/>
      <c r="V21" s="18">
        <v>20.59</v>
      </c>
      <c r="W21" s="17"/>
      <c r="X21" s="18"/>
      <c r="Y21" s="24"/>
      <c r="Z21" s="17"/>
      <c r="AA21" s="18"/>
      <c r="AB21" s="24"/>
      <c r="AC21" s="17"/>
      <c r="AD21" s="17"/>
      <c r="AE21" s="17"/>
      <c r="AF21" s="17"/>
      <c r="AG21" s="17" t="s">
        <v>171</v>
      </c>
      <c r="AH21" s="18"/>
      <c r="AI21" s="18">
        <v>61.77</v>
      </c>
      <c r="AJ21" s="17"/>
      <c r="AK21" s="18"/>
      <c r="AL21" s="18"/>
      <c r="AM21" s="17" t="s">
        <v>207</v>
      </c>
      <c r="AN21" s="18"/>
      <c r="AO21" s="18">
        <v>20.59</v>
      </c>
      <c r="AP21" s="17"/>
      <c r="AQ21" s="18"/>
      <c r="AR21" s="18"/>
      <c r="AS21" s="17"/>
      <c r="AT21" s="18"/>
      <c r="AU21" s="18"/>
      <c r="AV21" s="17"/>
      <c r="AW21" s="18"/>
      <c r="AX21" s="18"/>
      <c r="AY21" s="17"/>
      <c r="AZ21" s="18"/>
      <c r="BA21" s="18"/>
      <c r="BB21" s="17"/>
      <c r="BC21" s="18"/>
      <c r="BD21" s="18"/>
      <c r="BE21" s="17"/>
      <c r="BF21" s="18"/>
      <c r="BG21" s="18"/>
      <c r="BH21" s="17"/>
      <c r="BI21" s="18"/>
      <c r="BJ21" s="18"/>
      <c r="BK21" s="17"/>
      <c r="BL21" s="18"/>
      <c r="BM21" s="18"/>
      <c r="BN21" s="17"/>
      <c r="BO21" s="18"/>
      <c r="BP21" s="18"/>
      <c r="BS21" s="17"/>
      <c r="BT21" s="18"/>
      <c r="BU21" s="18"/>
      <c r="BV21" s="17"/>
      <c r="BW21" s="18"/>
      <c r="BX21" s="18"/>
      <c r="BY21" s="17" t="s">
        <v>221</v>
      </c>
      <c r="BZ21" s="18" t="s">
        <v>219</v>
      </c>
      <c r="CA21" s="18">
        <v>7621.62</v>
      </c>
      <c r="CB21" s="17"/>
      <c r="CC21" s="18"/>
      <c r="CD21" s="18"/>
      <c r="CE21" s="17"/>
      <c r="CF21" s="18"/>
      <c r="CG21" s="18"/>
      <c r="CH21" s="17" t="s">
        <v>240</v>
      </c>
      <c r="CI21" s="18"/>
      <c r="CJ21" s="27">
        <v>1029.35</v>
      </c>
      <c r="CK21" s="17" t="s">
        <v>240</v>
      </c>
      <c r="CL21" s="18"/>
      <c r="CM21" s="27">
        <v>1029.35</v>
      </c>
      <c r="CN21" s="17" t="s">
        <v>240</v>
      </c>
      <c r="CO21" s="18"/>
      <c r="CP21" s="27">
        <v>1029.35</v>
      </c>
      <c r="CQ21" s="17" t="s">
        <v>240</v>
      </c>
      <c r="CR21" s="18"/>
      <c r="CS21" s="27">
        <v>1029.35</v>
      </c>
      <c r="CT21" s="17" t="s">
        <v>240</v>
      </c>
      <c r="CU21" s="18"/>
      <c r="CV21" s="27">
        <v>1029.35</v>
      </c>
      <c r="CW21" s="17" t="s">
        <v>240</v>
      </c>
      <c r="CX21" s="18"/>
      <c r="CY21" s="27">
        <v>1029.35</v>
      </c>
      <c r="CZ21" s="17" t="s">
        <v>240</v>
      </c>
      <c r="DA21" s="18"/>
      <c r="DB21" s="27">
        <v>1029.35</v>
      </c>
      <c r="DE21" s="17" t="s">
        <v>240</v>
      </c>
      <c r="DF21" s="18"/>
      <c r="DG21" s="62">
        <v>1152.87</v>
      </c>
      <c r="DH21" s="73" t="s">
        <v>240</v>
      </c>
      <c r="DI21" s="18"/>
      <c r="DJ21" s="62">
        <v>1152.87</v>
      </c>
      <c r="DK21" s="73" t="s">
        <v>240</v>
      </c>
      <c r="DL21" s="18"/>
      <c r="DM21" s="62">
        <v>1152.87</v>
      </c>
      <c r="DN21" s="73" t="s">
        <v>240</v>
      </c>
      <c r="DO21" s="18"/>
      <c r="DP21" s="62">
        <v>1152.87</v>
      </c>
      <c r="DQ21" s="73" t="s">
        <v>240</v>
      </c>
      <c r="DR21" s="18"/>
      <c r="DS21" s="62">
        <v>1152.87</v>
      </c>
      <c r="DT21" s="73" t="s">
        <v>240</v>
      </c>
      <c r="DU21" s="18"/>
      <c r="DV21" s="62">
        <v>1152.87</v>
      </c>
      <c r="DW21" s="73" t="s">
        <v>240</v>
      </c>
      <c r="DX21" s="18"/>
      <c r="DY21" s="62">
        <v>1152.87</v>
      </c>
      <c r="DZ21" s="73" t="s">
        <v>240</v>
      </c>
      <c r="EA21" s="18"/>
      <c r="EB21" s="62">
        <v>1152.87</v>
      </c>
      <c r="EC21" s="73" t="s">
        <v>240</v>
      </c>
      <c r="ED21" s="18"/>
      <c r="EE21" s="62">
        <v>1152.87</v>
      </c>
      <c r="EF21" s="73" t="s">
        <v>240</v>
      </c>
      <c r="EG21" s="18"/>
      <c r="EH21" s="62">
        <v>1152.87</v>
      </c>
      <c r="EI21" s="73" t="s">
        <v>240</v>
      </c>
      <c r="EJ21" s="18"/>
      <c r="EK21" s="62">
        <v>1152.87</v>
      </c>
      <c r="EL21" s="73" t="s">
        <v>240</v>
      </c>
      <c r="EM21" s="18"/>
      <c r="EN21" s="62">
        <v>1152.87</v>
      </c>
      <c r="EO21" s="27"/>
      <c r="EP21" s="27"/>
    </row>
    <row r="22" spans="1:146" ht="22.5">
      <c r="A22" s="17"/>
      <c r="B22" s="17" t="s">
        <v>17</v>
      </c>
      <c r="C22" s="18">
        <v>20.59</v>
      </c>
      <c r="D22" s="17" t="s">
        <v>17</v>
      </c>
      <c r="E22" s="18">
        <v>20.59</v>
      </c>
      <c r="F22" s="17" t="s">
        <v>17</v>
      </c>
      <c r="G22" s="18">
        <v>20.59</v>
      </c>
      <c r="H22" s="17" t="s">
        <v>17</v>
      </c>
      <c r="I22" s="18">
        <v>20.59</v>
      </c>
      <c r="J22" s="17" t="s">
        <v>17</v>
      </c>
      <c r="K22" s="18">
        <v>20.59</v>
      </c>
      <c r="L22" s="17" t="s">
        <v>17</v>
      </c>
      <c r="M22" s="18">
        <v>20.59</v>
      </c>
      <c r="N22" s="17" t="s">
        <v>17</v>
      </c>
      <c r="O22" s="18">
        <v>20.59</v>
      </c>
      <c r="P22" s="17" t="s">
        <v>17</v>
      </c>
      <c r="Q22" s="18">
        <v>20.59</v>
      </c>
      <c r="R22" s="17" t="s">
        <v>17</v>
      </c>
      <c r="S22" s="19">
        <f t="shared" si="0"/>
        <v>164.72</v>
      </c>
      <c r="T22" s="17" t="s">
        <v>42</v>
      </c>
      <c r="U22" s="18"/>
      <c r="V22" s="18">
        <v>205.87</v>
      </c>
      <c r="W22" s="17"/>
      <c r="X22" s="18"/>
      <c r="Y22" s="24"/>
      <c r="Z22" s="17"/>
      <c r="AA22" s="18"/>
      <c r="AB22" s="24"/>
      <c r="AC22" s="17"/>
      <c r="AD22" s="17"/>
      <c r="AE22" s="17"/>
      <c r="AF22" s="17"/>
      <c r="AG22" s="64" t="s">
        <v>349</v>
      </c>
      <c r="AH22" s="65" t="s">
        <v>350</v>
      </c>
      <c r="AI22" s="65">
        <v>394.61</v>
      </c>
      <c r="AJ22" s="17"/>
      <c r="AK22" s="18"/>
      <c r="AL22" s="18"/>
      <c r="AM22" s="17" t="s">
        <v>208</v>
      </c>
      <c r="AN22" s="18"/>
      <c r="AO22" s="18">
        <v>349.98</v>
      </c>
      <c r="AP22" s="17"/>
      <c r="AQ22" s="18"/>
      <c r="AR22" s="18"/>
      <c r="AS22" s="17"/>
      <c r="AT22" s="18"/>
      <c r="AU22" s="18"/>
      <c r="AV22" s="17"/>
      <c r="AW22" s="18"/>
      <c r="AX22" s="18"/>
      <c r="AY22" s="17"/>
      <c r="AZ22" s="18"/>
      <c r="BA22" s="18"/>
      <c r="BB22" s="17"/>
      <c r="BC22" s="18"/>
      <c r="BD22" s="18"/>
      <c r="BE22" s="17"/>
      <c r="BF22" s="18"/>
      <c r="BG22" s="18"/>
      <c r="BH22" s="17"/>
      <c r="BI22" s="18"/>
      <c r="BJ22" s="18"/>
      <c r="BK22" s="17"/>
      <c r="BL22" s="18"/>
      <c r="BM22" s="18"/>
      <c r="BN22" s="17"/>
      <c r="BO22" s="18"/>
      <c r="BP22" s="18"/>
      <c r="BS22" s="17"/>
      <c r="BT22" s="18"/>
      <c r="BU22" s="18"/>
      <c r="BV22" s="17"/>
      <c r="BW22" s="18"/>
      <c r="BX22" s="18"/>
      <c r="BY22" s="17" t="s">
        <v>134</v>
      </c>
      <c r="BZ22" s="18" t="s">
        <v>222</v>
      </c>
      <c r="CA22" s="18">
        <v>180.46</v>
      </c>
      <c r="CB22" s="17"/>
      <c r="CC22" s="18"/>
      <c r="CD22" s="18"/>
      <c r="CE22" s="17"/>
      <c r="CF22" s="18"/>
      <c r="CG22" s="18"/>
      <c r="CH22" s="17" t="s">
        <v>207</v>
      </c>
      <c r="CI22" s="18"/>
      <c r="CJ22" s="18">
        <v>670.29</v>
      </c>
      <c r="CK22" s="17"/>
      <c r="CL22" s="18"/>
      <c r="CM22" s="18"/>
      <c r="CN22" s="17"/>
      <c r="CO22" s="18"/>
      <c r="CP22" s="18"/>
      <c r="CQ22" s="17"/>
      <c r="CR22" s="18"/>
      <c r="CS22" s="18"/>
      <c r="CT22" s="17"/>
      <c r="CU22" s="18"/>
      <c r="CV22" s="18"/>
      <c r="CW22" s="17"/>
      <c r="CX22" s="18"/>
      <c r="CY22" s="18"/>
      <c r="CZ22" s="17"/>
      <c r="DA22" s="18"/>
      <c r="DB22" s="18"/>
      <c r="DE22" s="17" t="s">
        <v>290</v>
      </c>
      <c r="DF22" s="18"/>
      <c r="DG22" s="61">
        <v>1362.77</v>
      </c>
      <c r="DH22" s="17"/>
      <c r="DI22" s="18"/>
      <c r="DJ22" s="18"/>
      <c r="DK22" s="20" t="s">
        <v>150</v>
      </c>
      <c r="DL22" s="22"/>
      <c r="DM22" s="72">
        <v>1049.94</v>
      </c>
      <c r="DN22" s="20" t="s">
        <v>150</v>
      </c>
      <c r="DO22" s="22"/>
      <c r="DP22" s="72">
        <v>1049.94</v>
      </c>
      <c r="DQ22" s="20" t="s">
        <v>150</v>
      </c>
      <c r="DR22" s="22"/>
      <c r="DS22" s="72">
        <v>1049.94</v>
      </c>
      <c r="DT22" s="20" t="s">
        <v>150</v>
      </c>
      <c r="DU22" s="22"/>
      <c r="DV22" s="72">
        <v>1049.94</v>
      </c>
      <c r="DW22" s="20" t="s">
        <v>150</v>
      </c>
      <c r="DX22" s="22"/>
      <c r="DY22" s="72">
        <v>1049.94</v>
      </c>
      <c r="DZ22" s="20" t="s">
        <v>150</v>
      </c>
      <c r="EA22" s="22"/>
      <c r="EB22" s="72">
        <v>1049.94</v>
      </c>
      <c r="EC22" s="20" t="s">
        <v>150</v>
      </c>
      <c r="ED22" s="22"/>
      <c r="EE22" s="72">
        <v>1049.94</v>
      </c>
      <c r="EF22" s="20" t="s">
        <v>150</v>
      </c>
      <c r="EG22" s="22"/>
      <c r="EH22" s="72">
        <v>1049.94</v>
      </c>
      <c r="EI22" s="20" t="s">
        <v>150</v>
      </c>
      <c r="EJ22" s="22"/>
      <c r="EK22" s="72">
        <v>1049.94</v>
      </c>
      <c r="EL22" s="20" t="s">
        <v>150</v>
      </c>
      <c r="EM22" s="22"/>
      <c r="EN22" s="72">
        <v>1049.94</v>
      </c>
      <c r="EO22" s="21"/>
      <c r="EP22" s="21"/>
    </row>
    <row r="23" spans="1:146" ht="22.5">
      <c r="A23" s="17"/>
      <c r="B23" s="17" t="s">
        <v>17</v>
      </c>
      <c r="C23" s="18">
        <v>205.87</v>
      </c>
      <c r="D23" s="17" t="s">
        <v>17</v>
      </c>
      <c r="E23" s="18">
        <v>205.87</v>
      </c>
      <c r="F23" s="17" t="s">
        <v>17</v>
      </c>
      <c r="G23" s="18">
        <v>205.87</v>
      </c>
      <c r="H23" s="17" t="s">
        <v>17</v>
      </c>
      <c r="I23" s="18">
        <v>205.87</v>
      </c>
      <c r="J23" s="17" t="s">
        <v>17</v>
      </c>
      <c r="K23" s="18">
        <v>205.87</v>
      </c>
      <c r="L23" s="17" t="s">
        <v>17</v>
      </c>
      <c r="M23" s="18">
        <v>205.87</v>
      </c>
      <c r="N23" s="17" t="s">
        <v>17</v>
      </c>
      <c r="O23" s="18">
        <v>205.87</v>
      </c>
      <c r="P23" s="17" t="s">
        <v>17</v>
      </c>
      <c r="Q23" s="18">
        <v>205.87</v>
      </c>
      <c r="R23" s="17" t="s">
        <v>17</v>
      </c>
      <c r="S23" s="19">
        <f t="shared" si="0"/>
        <v>1646.9599999999996</v>
      </c>
      <c r="T23" s="17" t="s">
        <v>41</v>
      </c>
      <c r="U23" s="18"/>
      <c r="V23" s="18">
        <v>576.44</v>
      </c>
      <c r="W23" s="17"/>
      <c r="X23" s="18"/>
      <c r="Y23" s="24"/>
      <c r="Z23" s="17"/>
      <c r="AA23" s="18"/>
      <c r="AB23" s="24"/>
      <c r="AC23" s="17"/>
      <c r="AD23" s="17"/>
      <c r="AE23" s="17"/>
      <c r="AF23" s="17"/>
      <c r="AG23" s="64" t="s">
        <v>351</v>
      </c>
      <c r="AH23" s="65" t="s">
        <v>352</v>
      </c>
      <c r="AI23" s="65">
        <v>748.06</v>
      </c>
      <c r="AJ23" s="17"/>
      <c r="AK23" s="18"/>
      <c r="AL23" s="18"/>
      <c r="AM23" s="17" t="s">
        <v>171</v>
      </c>
      <c r="AN23" s="18"/>
      <c r="AO23" s="18">
        <v>61.77</v>
      </c>
      <c r="AP23" s="17"/>
      <c r="AQ23" s="18"/>
      <c r="AR23" s="18"/>
      <c r="AS23" s="17"/>
      <c r="AT23" s="18"/>
      <c r="AU23" s="18"/>
      <c r="AV23" s="17"/>
      <c r="AW23" s="18"/>
      <c r="AX23" s="18"/>
      <c r="AY23" s="17"/>
      <c r="AZ23" s="18"/>
      <c r="BA23" s="18"/>
      <c r="BB23" s="17"/>
      <c r="BC23" s="18"/>
      <c r="BD23" s="18"/>
      <c r="BE23" s="17"/>
      <c r="BF23" s="18"/>
      <c r="BG23" s="18"/>
      <c r="BH23" s="17"/>
      <c r="BI23" s="18"/>
      <c r="BJ23" s="18"/>
      <c r="BK23" s="17"/>
      <c r="BL23" s="18"/>
      <c r="BM23" s="18"/>
      <c r="BN23" s="17"/>
      <c r="BO23" s="18"/>
      <c r="BP23" s="18"/>
      <c r="BS23" s="17"/>
      <c r="BT23" s="18"/>
      <c r="BU23" s="18"/>
      <c r="BV23" s="17"/>
      <c r="BW23" s="18"/>
      <c r="BX23" s="18"/>
      <c r="BY23" s="17"/>
      <c r="BZ23" s="20"/>
      <c r="CA23" s="18"/>
      <c r="CB23" s="17"/>
      <c r="CC23" s="18"/>
      <c r="CD23" s="18"/>
      <c r="CE23" s="17"/>
      <c r="CF23" s="18"/>
      <c r="CG23" s="18"/>
      <c r="CH23" s="17"/>
      <c r="CI23" s="18"/>
      <c r="CJ23" s="18"/>
      <c r="CK23" s="17"/>
      <c r="CL23" s="18"/>
      <c r="CM23" s="18"/>
      <c r="CN23" s="17"/>
      <c r="CO23" s="18"/>
      <c r="CP23" s="18"/>
      <c r="CQ23" s="17"/>
      <c r="CR23" s="18"/>
      <c r="CS23" s="18"/>
      <c r="CT23" s="17"/>
      <c r="CU23" s="18"/>
      <c r="CV23" s="18"/>
      <c r="CW23" s="17"/>
      <c r="CX23" s="18"/>
      <c r="CY23" s="18"/>
      <c r="CZ23" s="17"/>
      <c r="DA23" s="18"/>
      <c r="DB23" s="18"/>
      <c r="DE23" s="17"/>
      <c r="DF23" s="18"/>
      <c r="DG23" s="18"/>
      <c r="DH23" s="17"/>
      <c r="DI23" s="18"/>
      <c r="DJ23" s="18"/>
      <c r="DK23" s="73" t="s">
        <v>200</v>
      </c>
      <c r="DL23" s="18"/>
      <c r="DM23" s="61">
        <v>61.76</v>
      </c>
      <c r="DN23" s="73" t="s">
        <v>200</v>
      </c>
      <c r="DO23" s="18"/>
      <c r="DP23" s="61">
        <v>61.76</v>
      </c>
      <c r="DQ23" s="73" t="s">
        <v>200</v>
      </c>
      <c r="DR23" s="18"/>
      <c r="DS23" s="61">
        <v>61.76</v>
      </c>
      <c r="DT23" s="73" t="s">
        <v>200</v>
      </c>
      <c r="DU23" s="18"/>
      <c r="DV23" s="61">
        <v>61.76</v>
      </c>
      <c r="DW23" s="73" t="s">
        <v>200</v>
      </c>
      <c r="DX23" s="18"/>
      <c r="DY23" s="61">
        <v>61.76</v>
      </c>
      <c r="DZ23" s="73" t="s">
        <v>200</v>
      </c>
      <c r="EA23" s="18"/>
      <c r="EB23" s="61">
        <v>61.76</v>
      </c>
      <c r="EC23" s="73" t="s">
        <v>200</v>
      </c>
      <c r="ED23" s="18"/>
      <c r="EE23" s="61">
        <v>61.76</v>
      </c>
      <c r="EF23" s="73" t="s">
        <v>200</v>
      </c>
      <c r="EG23" s="18"/>
      <c r="EH23" s="61">
        <v>61.76</v>
      </c>
      <c r="EI23" s="73" t="s">
        <v>200</v>
      </c>
      <c r="EJ23" s="18"/>
      <c r="EK23" s="61">
        <v>61.76</v>
      </c>
      <c r="EL23" s="73" t="s">
        <v>200</v>
      </c>
      <c r="EM23" s="18"/>
      <c r="EN23" s="61">
        <v>61.76</v>
      </c>
      <c r="EO23" s="18"/>
      <c r="EP23" s="18"/>
    </row>
    <row r="24" spans="1:146" ht="20.25" customHeight="1">
      <c r="A24" s="17"/>
      <c r="B24" s="17" t="s">
        <v>17</v>
      </c>
      <c r="C24" s="18">
        <v>576.44</v>
      </c>
      <c r="D24" s="17" t="s">
        <v>17</v>
      </c>
      <c r="E24" s="18">
        <v>576.44</v>
      </c>
      <c r="F24" s="17" t="s">
        <v>17</v>
      </c>
      <c r="G24" s="18">
        <v>576.44</v>
      </c>
      <c r="H24" s="17" t="s">
        <v>17</v>
      </c>
      <c r="I24" s="18">
        <v>576.44</v>
      </c>
      <c r="J24" s="17" t="s">
        <v>17</v>
      </c>
      <c r="K24" s="18">
        <v>576.44</v>
      </c>
      <c r="L24" s="17" t="s">
        <v>17</v>
      </c>
      <c r="M24" s="18">
        <v>576.44</v>
      </c>
      <c r="N24" s="17" t="s">
        <v>17</v>
      </c>
      <c r="O24" s="18">
        <v>576.44</v>
      </c>
      <c r="P24" s="17" t="s">
        <v>17</v>
      </c>
      <c r="Q24" s="18">
        <v>576.44</v>
      </c>
      <c r="R24" s="17" t="s">
        <v>17</v>
      </c>
      <c r="S24" s="19">
        <f t="shared" si="0"/>
        <v>4611.52</v>
      </c>
      <c r="T24" s="17" t="s">
        <v>38</v>
      </c>
      <c r="U24" s="18"/>
      <c r="V24" s="18">
        <v>102.94</v>
      </c>
      <c r="W24" s="17"/>
      <c r="X24" s="18"/>
      <c r="Y24" s="24"/>
      <c r="Z24" s="17"/>
      <c r="AA24" s="18"/>
      <c r="AB24" s="24"/>
      <c r="AC24" s="17"/>
      <c r="AD24" s="17"/>
      <c r="AE24" s="17"/>
      <c r="AF24" s="17"/>
      <c r="AG24" s="17"/>
      <c r="AH24" s="18"/>
      <c r="AI24" s="18"/>
      <c r="AJ24" s="17"/>
      <c r="AK24" s="18"/>
      <c r="AL24" s="18"/>
      <c r="AM24" s="17"/>
      <c r="AN24" s="18"/>
      <c r="AO24" s="18"/>
      <c r="AP24" s="17"/>
      <c r="AQ24" s="18"/>
      <c r="AR24" s="18"/>
      <c r="AS24" s="17"/>
      <c r="AT24" s="18"/>
      <c r="AU24" s="18"/>
      <c r="AV24" s="17"/>
      <c r="AW24" s="18"/>
      <c r="AX24" s="18"/>
      <c r="AY24" s="17"/>
      <c r="AZ24" s="18"/>
      <c r="BA24" s="18"/>
      <c r="BB24" s="17"/>
      <c r="BC24" s="18"/>
      <c r="BD24" s="18"/>
      <c r="BE24" s="17"/>
      <c r="BF24" s="18"/>
      <c r="BG24" s="18"/>
      <c r="BH24" s="17"/>
      <c r="BI24" s="18"/>
      <c r="BJ24" s="18"/>
      <c r="BK24" s="17"/>
      <c r="BL24" s="18"/>
      <c r="BM24" s="18"/>
      <c r="BN24" s="17"/>
      <c r="BO24" s="18"/>
      <c r="BP24" s="18"/>
      <c r="BS24" s="17"/>
      <c r="BT24" s="18"/>
      <c r="BU24" s="18"/>
      <c r="BV24" s="17"/>
      <c r="BW24" s="18"/>
      <c r="BX24" s="18"/>
      <c r="BY24" s="17" t="s">
        <v>239</v>
      </c>
      <c r="BZ24" s="18"/>
      <c r="CA24" s="18">
        <v>3314.51</v>
      </c>
      <c r="CB24" s="17"/>
      <c r="CC24" s="18"/>
      <c r="CD24" s="18"/>
      <c r="CE24" s="17"/>
      <c r="CF24" s="18"/>
      <c r="CG24" s="18"/>
      <c r="CH24" s="17"/>
      <c r="CI24" s="18"/>
      <c r="CJ24" s="18"/>
      <c r="CK24" s="17"/>
      <c r="CL24" s="18"/>
      <c r="CM24" s="18"/>
      <c r="CN24" s="17"/>
      <c r="CO24" s="18"/>
      <c r="CP24" s="18"/>
      <c r="CQ24" s="17"/>
      <c r="CR24" s="18"/>
      <c r="CS24" s="18"/>
      <c r="CT24" s="17"/>
      <c r="CU24" s="18"/>
      <c r="CV24" s="18"/>
      <c r="CW24" s="17"/>
      <c r="CX24" s="18"/>
      <c r="CY24" s="18"/>
      <c r="CZ24" s="17"/>
      <c r="DA24" s="18"/>
      <c r="DB24" s="18"/>
      <c r="DE24" s="17"/>
      <c r="DF24" s="18"/>
      <c r="DG24" s="18"/>
      <c r="DH24" s="17"/>
      <c r="DI24" s="18"/>
      <c r="DJ24" s="18"/>
      <c r="DK24" s="20" t="s">
        <v>202</v>
      </c>
      <c r="DL24" s="20"/>
      <c r="DM24" s="61">
        <v>41.17</v>
      </c>
      <c r="DN24" s="20" t="s">
        <v>202</v>
      </c>
      <c r="DO24" s="20"/>
      <c r="DP24" s="61">
        <v>41.17</v>
      </c>
      <c r="DQ24" s="20" t="s">
        <v>202</v>
      </c>
      <c r="DR24" s="20"/>
      <c r="DS24" s="61">
        <v>41.17</v>
      </c>
      <c r="DT24" s="20" t="s">
        <v>202</v>
      </c>
      <c r="DU24" s="20"/>
      <c r="DV24" s="61">
        <v>41.17</v>
      </c>
      <c r="DW24" s="20" t="s">
        <v>202</v>
      </c>
      <c r="DX24" s="20"/>
      <c r="DY24" s="61">
        <v>41.17</v>
      </c>
      <c r="DZ24" s="20" t="s">
        <v>202</v>
      </c>
      <c r="EA24" s="20"/>
      <c r="EB24" s="61">
        <v>41.17</v>
      </c>
      <c r="EC24" s="20" t="s">
        <v>202</v>
      </c>
      <c r="ED24" s="20"/>
      <c r="EE24" s="61">
        <v>41.17</v>
      </c>
      <c r="EF24" s="20" t="s">
        <v>202</v>
      </c>
      <c r="EG24" s="20"/>
      <c r="EH24" s="61">
        <v>41.17</v>
      </c>
      <c r="EI24" s="20" t="s">
        <v>202</v>
      </c>
      <c r="EJ24" s="20"/>
      <c r="EK24" s="61">
        <v>41.17</v>
      </c>
      <c r="EL24" s="20" t="s">
        <v>202</v>
      </c>
      <c r="EM24" s="20"/>
      <c r="EN24" s="61">
        <v>41.17</v>
      </c>
      <c r="EO24" s="18"/>
      <c r="EP24" s="18"/>
    </row>
    <row r="25" spans="1:146" ht="22.5">
      <c r="A25" s="17"/>
      <c r="B25" s="17" t="s">
        <v>17</v>
      </c>
      <c r="C25" s="18">
        <v>102.94</v>
      </c>
      <c r="D25" s="17" t="s">
        <v>17</v>
      </c>
      <c r="E25" s="18">
        <v>102.94</v>
      </c>
      <c r="F25" s="17" t="s">
        <v>17</v>
      </c>
      <c r="G25" s="18">
        <v>102.94</v>
      </c>
      <c r="H25" s="17" t="s">
        <v>17</v>
      </c>
      <c r="I25" s="18">
        <v>102.94</v>
      </c>
      <c r="J25" s="17" t="s">
        <v>17</v>
      </c>
      <c r="K25" s="18">
        <v>102.94</v>
      </c>
      <c r="L25" s="17" t="s">
        <v>17</v>
      </c>
      <c r="M25" s="18">
        <v>102.94</v>
      </c>
      <c r="N25" s="17" t="s">
        <v>17</v>
      </c>
      <c r="O25" s="18">
        <v>102.94</v>
      </c>
      <c r="P25" s="17" t="s">
        <v>17</v>
      </c>
      <c r="Q25" s="18">
        <v>102.94</v>
      </c>
      <c r="R25" s="17" t="s">
        <v>17</v>
      </c>
      <c r="S25" s="19">
        <f t="shared" si="0"/>
        <v>823.5200000000002</v>
      </c>
      <c r="T25" s="13" t="s">
        <v>3</v>
      </c>
      <c r="U25" s="18"/>
      <c r="V25" s="18">
        <v>3273.33</v>
      </c>
      <c r="W25" s="17"/>
      <c r="X25" s="18"/>
      <c r="Y25" s="24"/>
      <c r="Z25" s="17"/>
      <c r="AA25" s="18"/>
      <c r="AB25" s="24"/>
      <c r="AC25" s="17"/>
      <c r="AD25" s="17"/>
      <c r="AE25" s="17"/>
      <c r="AF25" s="17"/>
      <c r="AG25" s="17"/>
      <c r="AH25" s="18"/>
      <c r="AI25" s="18"/>
      <c r="AJ25" s="17"/>
      <c r="AK25" s="18"/>
      <c r="AL25" s="18"/>
      <c r="AM25" s="17"/>
      <c r="AN25" s="18"/>
      <c r="AO25" s="18"/>
      <c r="AP25" s="17"/>
      <c r="AQ25" s="18"/>
      <c r="AR25" s="18"/>
      <c r="AS25" s="17"/>
      <c r="AT25" s="18"/>
      <c r="AU25" s="18"/>
      <c r="AV25" s="17"/>
      <c r="AW25" s="18"/>
      <c r="AX25" s="18"/>
      <c r="AY25" s="17"/>
      <c r="AZ25" s="18"/>
      <c r="BA25" s="18"/>
      <c r="BB25" s="17"/>
      <c r="BC25" s="18"/>
      <c r="BD25" s="18"/>
      <c r="BE25" s="17"/>
      <c r="BF25" s="18"/>
      <c r="BG25" s="18"/>
      <c r="BH25" s="17"/>
      <c r="BI25" s="18"/>
      <c r="BJ25" s="18"/>
      <c r="BK25" s="17"/>
      <c r="BL25" s="18"/>
      <c r="BM25" s="18"/>
      <c r="BN25" s="17"/>
      <c r="BO25" s="18"/>
      <c r="BP25" s="18"/>
      <c r="BS25" s="17"/>
      <c r="BT25" s="18"/>
      <c r="BU25" s="18"/>
      <c r="BV25" s="17"/>
      <c r="BW25" s="18"/>
      <c r="BX25" s="18"/>
      <c r="BY25" s="17" t="s">
        <v>240</v>
      </c>
      <c r="BZ25" s="18"/>
      <c r="CA25" s="27">
        <v>1029.35</v>
      </c>
      <c r="CB25" s="17"/>
      <c r="CC25" s="18"/>
      <c r="CD25" s="18"/>
      <c r="CE25" s="17"/>
      <c r="CF25" s="18"/>
      <c r="CG25" s="18"/>
      <c r="CH25" s="17"/>
      <c r="CI25" s="18"/>
      <c r="CJ25" s="18"/>
      <c r="CK25" s="17"/>
      <c r="CL25" s="18"/>
      <c r="CM25" s="18"/>
      <c r="CN25" s="17"/>
      <c r="CO25" s="18"/>
      <c r="CP25" s="18"/>
      <c r="CQ25" s="17"/>
      <c r="CR25" s="18"/>
      <c r="CS25" s="18"/>
      <c r="CT25" s="17"/>
      <c r="CU25" s="18"/>
      <c r="CV25" s="18"/>
      <c r="CW25" s="17"/>
      <c r="CX25" s="18"/>
      <c r="CY25" s="18"/>
      <c r="CZ25" s="17"/>
      <c r="DA25" s="18"/>
      <c r="DB25" s="18"/>
      <c r="DE25" s="17"/>
      <c r="DF25" s="18"/>
      <c r="DG25" s="18"/>
      <c r="DH25" s="17"/>
      <c r="DI25" s="18"/>
      <c r="DJ25" s="18"/>
      <c r="DK25" s="73" t="s">
        <v>289</v>
      </c>
      <c r="DL25" s="18"/>
      <c r="DM25" s="61">
        <v>384.87</v>
      </c>
      <c r="DN25" s="73" t="s">
        <v>289</v>
      </c>
      <c r="DO25" s="18"/>
      <c r="DP25" s="61">
        <v>384.87</v>
      </c>
      <c r="DQ25" s="73" t="s">
        <v>289</v>
      </c>
      <c r="DR25" s="18"/>
      <c r="DS25" s="61">
        <v>384.87</v>
      </c>
      <c r="DT25" s="73" t="s">
        <v>289</v>
      </c>
      <c r="DU25" s="18"/>
      <c r="DV25" s="61">
        <v>384.87</v>
      </c>
      <c r="DW25" s="73" t="s">
        <v>289</v>
      </c>
      <c r="DX25" s="18"/>
      <c r="DY25" s="61">
        <v>384.87</v>
      </c>
      <c r="DZ25" s="73" t="s">
        <v>289</v>
      </c>
      <c r="EA25" s="18"/>
      <c r="EB25" s="61">
        <v>384.87</v>
      </c>
      <c r="EC25" s="73" t="s">
        <v>289</v>
      </c>
      <c r="ED25" s="18"/>
      <c r="EE25" s="61">
        <v>384.87</v>
      </c>
      <c r="EF25" s="73" t="s">
        <v>289</v>
      </c>
      <c r="EG25" s="18"/>
      <c r="EH25" s="61">
        <v>384.87</v>
      </c>
      <c r="EI25" s="73" t="s">
        <v>289</v>
      </c>
      <c r="EJ25" s="18"/>
      <c r="EK25" s="61">
        <v>384.87</v>
      </c>
      <c r="EL25" s="73" t="s">
        <v>289</v>
      </c>
      <c r="EM25" s="18"/>
      <c r="EN25" s="61">
        <v>384.87</v>
      </c>
      <c r="EO25" s="18"/>
      <c r="EP25" s="18"/>
    </row>
    <row r="26" spans="1:146" s="1" customFormat="1" ht="22.5">
      <c r="A26" s="13"/>
      <c r="B26" s="17" t="s">
        <v>17</v>
      </c>
      <c r="C26" s="18">
        <v>3273.33</v>
      </c>
      <c r="D26" s="17" t="s">
        <v>17</v>
      </c>
      <c r="E26" s="18">
        <v>3273.33</v>
      </c>
      <c r="F26" s="17" t="s">
        <v>17</v>
      </c>
      <c r="G26" s="18">
        <v>3273.33</v>
      </c>
      <c r="H26" s="17" t="s">
        <v>17</v>
      </c>
      <c r="I26" s="18">
        <v>3273.33</v>
      </c>
      <c r="J26" s="17" t="s">
        <v>17</v>
      </c>
      <c r="K26" s="18">
        <v>3273.33</v>
      </c>
      <c r="L26" s="17" t="s">
        <v>17</v>
      </c>
      <c r="M26" s="18">
        <v>3273.33</v>
      </c>
      <c r="N26" s="17" t="s">
        <v>17</v>
      </c>
      <c r="O26" s="18">
        <v>3273.33</v>
      </c>
      <c r="P26" s="17" t="s">
        <v>17</v>
      </c>
      <c r="Q26" s="18">
        <v>3273.33</v>
      </c>
      <c r="R26" s="17" t="s">
        <v>17</v>
      </c>
      <c r="S26" s="19">
        <f t="shared" si="0"/>
        <v>26186.64</v>
      </c>
      <c r="T26" s="13" t="s">
        <v>5</v>
      </c>
      <c r="U26" s="18"/>
      <c r="V26" s="18">
        <v>1379.33</v>
      </c>
      <c r="W26" s="17"/>
      <c r="X26" s="18"/>
      <c r="Y26" s="24"/>
      <c r="Z26" s="17"/>
      <c r="AA26" s="18"/>
      <c r="AB26" s="24"/>
      <c r="AC26" s="17"/>
      <c r="AD26" s="17"/>
      <c r="AE26" s="17"/>
      <c r="AF26" s="17"/>
      <c r="AG26" s="17"/>
      <c r="AH26" s="18"/>
      <c r="AI26" s="18"/>
      <c r="AJ26" s="17"/>
      <c r="AK26" s="18"/>
      <c r="AL26" s="18"/>
      <c r="AM26" s="17"/>
      <c r="AN26" s="18"/>
      <c r="AO26" s="18"/>
      <c r="AP26" s="17"/>
      <c r="AQ26" s="18"/>
      <c r="AR26" s="18"/>
      <c r="AS26" s="17"/>
      <c r="AT26" s="18"/>
      <c r="AU26" s="18"/>
      <c r="AV26" s="17"/>
      <c r="AW26" s="18"/>
      <c r="AX26" s="18"/>
      <c r="AY26" s="17"/>
      <c r="AZ26" s="18"/>
      <c r="BA26" s="18"/>
      <c r="BB26" s="17"/>
      <c r="BC26" s="18"/>
      <c r="BD26" s="18"/>
      <c r="BE26" s="17"/>
      <c r="BF26" s="18"/>
      <c r="BG26" s="18"/>
      <c r="BH26" s="17"/>
      <c r="BI26" s="18"/>
      <c r="BJ26" s="18"/>
      <c r="BK26" s="17"/>
      <c r="BL26" s="18"/>
      <c r="BM26" s="18"/>
      <c r="BN26" s="17"/>
      <c r="BO26" s="18"/>
      <c r="BP26" s="18"/>
      <c r="BQ26" s="11"/>
      <c r="BR26" s="11"/>
      <c r="BS26" s="17"/>
      <c r="BT26" s="18"/>
      <c r="BU26" s="18"/>
      <c r="BV26" s="17"/>
      <c r="BW26" s="18"/>
      <c r="BX26" s="18"/>
      <c r="BY26" s="17"/>
      <c r="BZ26" s="18"/>
      <c r="CA26" s="18"/>
      <c r="CB26" s="17"/>
      <c r="CC26" s="18"/>
      <c r="CD26" s="18"/>
      <c r="CE26" s="17"/>
      <c r="CF26" s="18"/>
      <c r="CG26" s="18"/>
      <c r="CH26" s="17"/>
      <c r="CI26" s="18"/>
      <c r="CJ26" s="18"/>
      <c r="CK26" s="17"/>
      <c r="CL26" s="18"/>
      <c r="CM26" s="18"/>
      <c r="CN26" s="17"/>
      <c r="CO26" s="18"/>
      <c r="CP26" s="18"/>
      <c r="CQ26" s="17"/>
      <c r="CR26" s="18"/>
      <c r="CS26" s="18"/>
      <c r="CT26" s="17"/>
      <c r="CU26" s="18"/>
      <c r="CV26" s="18"/>
      <c r="CW26" s="17"/>
      <c r="CX26" s="18"/>
      <c r="CY26" s="18"/>
      <c r="CZ26" s="17"/>
      <c r="DA26" s="18"/>
      <c r="DB26" s="18"/>
      <c r="DC26" s="11"/>
      <c r="DD26" s="11"/>
      <c r="DE26" s="17"/>
      <c r="DF26" s="18"/>
      <c r="DG26" s="18"/>
      <c r="DH26" s="17"/>
      <c r="DI26" s="18"/>
      <c r="DJ26" s="18"/>
      <c r="DK26" s="20" t="s">
        <v>356</v>
      </c>
      <c r="DL26" s="18"/>
      <c r="DM26" s="61">
        <v>276.63</v>
      </c>
      <c r="DN26" s="17"/>
      <c r="DO26" s="18"/>
      <c r="DP26" s="18"/>
      <c r="DQ26" s="17"/>
      <c r="DR26" s="18"/>
      <c r="DS26" s="18"/>
      <c r="DT26" s="17"/>
      <c r="DU26" s="18"/>
      <c r="DV26" s="18"/>
      <c r="DW26" s="17"/>
      <c r="DX26" s="18"/>
      <c r="DY26" s="18"/>
      <c r="DZ26" s="17"/>
      <c r="EA26" s="18"/>
      <c r="EB26" s="18"/>
      <c r="EC26" s="17"/>
      <c r="ED26" s="18"/>
      <c r="EE26" s="18"/>
      <c r="EF26" s="17"/>
      <c r="EG26" s="18"/>
      <c r="EH26" s="18"/>
      <c r="EI26" s="17"/>
      <c r="EJ26" s="18"/>
      <c r="EK26" s="18"/>
      <c r="EL26" s="17"/>
      <c r="EM26" s="18"/>
      <c r="EN26" s="18"/>
      <c r="EO26" s="18"/>
      <c r="EP26" s="18"/>
    </row>
    <row r="27" spans="1:146" s="1" customFormat="1" ht="12.75">
      <c r="A27" s="13"/>
      <c r="B27" s="17" t="s">
        <v>17</v>
      </c>
      <c r="C27" s="18">
        <v>61.76</v>
      </c>
      <c r="D27" s="17" t="s">
        <v>17</v>
      </c>
      <c r="E27" s="18">
        <v>61.76</v>
      </c>
      <c r="F27" s="17" t="s">
        <v>17</v>
      </c>
      <c r="G27" s="18">
        <v>61.76</v>
      </c>
      <c r="H27" s="17" t="s">
        <v>17</v>
      </c>
      <c r="I27" s="18">
        <v>61.76</v>
      </c>
      <c r="J27" s="17" t="s">
        <v>17</v>
      </c>
      <c r="K27" s="18">
        <v>61.76</v>
      </c>
      <c r="L27" s="17" t="s">
        <v>17</v>
      </c>
      <c r="M27" s="18">
        <v>61.76</v>
      </c>
      <c r="N27" s="17" t="s">
        <v>17</v>
      </c>
      <c r="O27" s="18">
        <v>61.76</v>
      </c>
      <c r="P27" s="17" t="s">
        <v>17</v>
      </c>
      <c r="Q27" s="18">
        <v>61.76</v>
      </c>
      <c r="R27" s="17" t="s">
        <v>17</v>
      </c>
      <c r="S27" s="19">
        <f t="shared" si="0"/>
        <v>494.08</v>
      </c>
      <c r="T27" s="28"/>
      <c r="U27" s="18"/>
      <c r="V27" s="18"/>
      <c r="W27" s="28"/>
      <c r="X27" s="18"/>
      <c r="Y27" s="24"/>
      <c r="Z27" s="28"/>
      <c r="AA27" s="18"/>
      <c r="AB27" s="24"/>
      <c r="AC27" s="17"/>
      <c r="AD27" s="17"/>
      <c r="AE27" s="17"/>
      <c r="AF27" s="17"/>
      <c r="AG27" s="28"/>
      <c r="AH27" s="18"/>
      <c r="AI27" s="18"/>
      <c r="AJ27" s="28"/>
      <c r="AK27" s="18"/>
      <c r="AL27" s="18"/>
      <c r="AM27" s="28"/>
      <c r="AN27" s="18"/>
      <c r="AO27" s="18"/>
      <c r="AP27" s="28"/>
      <c r="AQ27" s="18"/>
      <c r="AR27" s="18"/>
      <c r="AS27" s="28"/>
      <c r="AT27" s="18"/>
      <c r="AU27" s="18"/>
      <c r="AV27" s="28"/>
      <c r="AW27" s="18"/>
      <c r="AX27" s="18"/>
      <c r="AY27" s="28"/>
      <c r="AZ27" s="18"/>
      <c r="BA27" s="18"/>
      <c r="BB27" s="28"/>
      <c r="BC27" s="18"/>
      <c r="BD27" s="18"/>
      <c r="BE27" s="28"/>
      <c r="BF27" s="18"/>
      <c r="BG27" s="18"/>
      <c r="BH27" s="28"/>
      <c r="BI27" s="18"/>
      <c r="BJ27" s="18"/>
      <c r="BK27" s="28"/>
      <c r="BL27" s="18"/>
      <c r="BM27" s="18"/>
      <c r="BN27" s="28"/>
      <c r="BO27" s="18"/>
      <c r="BP27" s="18"/>
      <c r="BQ27" s="11"/>
      <c r="BR27" s="11"/>
      <c r="BS27" s="28"/>
      <c r="BT27" s="18"/>
      <c r="BU27" s="18"/>
      <c r="BV27" s="28"/>
      <c r="BW27" s="18"/>
      <c r="BX27" s="18"/>
      <c r="BY27" s="28"/>
      <c r="BZ27" s="18"/>
      <c r="CA27" s="18"/>
      <c r="CB27" s="28"/>
      <c r="CC27" s="18"/>
      <c r="CD27" s="18"/>
      <c r="CE27" s="28"/>
      <c r="CF27" s="18"/>
      <c r="CG27" s="18"/>
      <c r="CH27" s="28"/>
      <c r="CI27" s="18"/>
      <c r="CJ27" s="18"/>
      <c r="CK27" s="28"/>
      <c r="CL27" s="18"/>
      <c r="CM27" s="18"/>
      <c r="CN27" s="28"/>
      <c r="CO27" s="18"/>
      <c r="CP27" s="18"/>
      <c r="CQ27" s="28"/>
      <c r="CR27" s="18"/>
      <c r="CS27" s="18"/>
      <c r="CT27" s="28"/>
      <c r="CU27" s="18"/>
      <c r="CV27" s="18"/>
      <c r="CW27" s="28"/>
      <c r="CX27" s="18"/>
      <c r="CY27" s="18"/>
      <c r="CZ27" s="28"/>
      <c r="DA27" s="18"/>
      <c r="DB27" s="18"/>
      <c r="DC27" s="11"/>
      <c r="DD27" s="11"/>
      <c r="DE27" s="28"/>
      <c r="DF27" s="18"/>
      <c r="DG27" s="18"/>
      <c r="DH27" s="28"/>
      <c r="DI27" s="18"/>
      <c r="DJ27" s="18"/>
      <c r="DK27" s="28"/>
      <c r="DL27" s="18"/>
      <c r="DM27" s="18"/>
      <c r="DN27" s="28"/>
      <c r="DO27" s="18"/>
      <c r="DP27" s="18"/>
      <c r="DQ27" s="28"/>
      <c r="DR27" s="18"/>
      <c r="DS27" s="18"/>
      <c r="DT27" s="28"/>
      <c r="DU27" s="18"/>
      <c r="DV27" s="18"/>
      <c r="DW27" s="28"/>
      <c r="DX27" s="18"/>
      <c r="DY27" s="18"/>
      <c r="DZ27" s="28"/>
      <c r="EA27" s="18"/>
      <c r="EB27" s="18"/>
      <c r="EC27" s="28"/>
      <c r="ED27" s="18"/>
      <c r="EE27" s="18"/>
      <c r="EF27" s="28"/>
      <c r="EG27" s="18"/>
      <c r="EH27" s="18"/>
      <c r="EI27" s="28"/>
      <c r="EJ27" s="18"/>
      <c r="EK27" s="18"/>
      <c r="EL27" s="28"/>
      <c r="EM27" s="18"/>
      <c r="EN27" s="18"/>
      <c r="EO27" s="18"/>
      <c r="EP27" s="18"/>
    </row>
    <row r="28" spans="1:146" s="1" customFormat="1" ht="12.75">
      <c r="A28" s="13"/>
      <c r="B28" s="17" t="s">
        <v>17</v>
      </c>
      <c r="C28" s="18">
        <v>41.17</v>
      </c>
      <c r="D28" s="17" t="s">
        <v>17</v>
      </c>
      <c r="E28" s="18">
        <v>41.17</v>
      </c>
      <c r="F28" s="17" t="s">
        <v>17</v>
      </c>
      <c r="G28" s="18">
        <v>41.17</v>
      </c>
      <c r="H28" s="17" t="s">
        <v>17</v>
      </c>
      <c r="I28" s="18">
        <v>41.17</v>
      </c>
      <c r="J28" s="17" t="s">
        <v>17</v>
      </c>
      <c r="K28" s="18">
        <v>41.17</v>
      </c>
      <c r="L28" s="17" t="s">
        <v>17</v>
      </c>
      <c r="M28" s="18">
        <v>41.17</v>
      </c>
      <c r="N28" s="17" t="s">
        <v>17</v>
      </c>
      <c r="O28" s="18">
        <v>41.17</v>
      </c>
      <c r="P28" s="17" t="s">
        <v>17</v>
      </c>
      <c r="Q28" s="18">
        <v>41.17</v>
      </c>
      <c r="R28" s="17" t="s">
        <v>17</v>
      </c>
      <c r="S28" s="19">
        <f t="shared" si="0"/>
        <v>329.36000000000007</v>
      </c>
      <c r="T28" s="17"/>
      <c r="U28" s="18"/>
      <c r="V28" s="18"/>
      <c r="W28" s="17"/>
      <c r="X28" s="18"/>
      <c r="Y28" s="24"/>
      <c r="Z28" s="17"/>
      <c r="AA28" s="18"/>
      <c r="AB28" s="24"/>
      <c r="AC28" s="17"/>
      <c r="AD28" s="17"/>
      <c r="AE28" s="17"/>
      <c r="AF28" s="17"/>
      <c r="AG28" s="17"/>
      <c r="AH28" s="18"/>
      <c r="AI28" s="18"/>
      <c r="AJ28" s="17"/>
      <c r="AK28" s="18"/>
      <c r="AL28" s="18"/>
      <c r="AM28" s="17"/>
      <c r="AN28" s="18"/>
      <c r="AO28" s="18"/>
      <c r="AP28" s="17"/>
      <c r="AQ28" s="18"/>
      <c r="AR28" s="18"/>
      <c r="AS28" s="17"/>
      <c r="AT28" s="18"/>
      <c r="AU28" s="18"/>
      <c r="AV28" s="17"/>
      <c r="AW28" s="18"/>
      <c r="AX28" s="18"/>
      <c r="AY28" s="17"/>
      <c r="AZ28" s="18"/>
      <c r="BA28" s="18"/>
      <c r="BB28" s="17"/>
      <c r="BC28" s="18"/>
      <c r="BD28" s="18"/>
      <c r="BE28" s="17"/>
      <c r="BF28" s="18"/>
      <c r="BG28" s="18"/>
      <c r="BH28" s="17"/>
      <c r="BI28" s="18"/>
      <c r="BJ28" s="18"/>
      <c r="BK28" s="17"/>
      <c r="BL28" s="18"/>
      <c r="BM28" s="18"/>
      <c r="BN28" s="17"/>
      <c r="BO28" s="18"/>
      <c r="BP28" s="18"/>
      <c r="BQ28" s="11"/>
      <c r="BR28" s="11"/>
      <c r="BS28" s="17"/>
      <c r="BT28" s="18"/>
      <c r="BU28" s="18"/>
      <c r="BV28" s="17"/>
      <c r="BW28" s="18"/>
      <c r="BX28" s="18"/>
      <c r="BY28" s="17"/>
      <c r="BZ28" s="18"/>
      <c r="CA28" s="18"/>
      <c r="CB28" s="17"/>
      <c r="CC28" s="18"/>
      <c r="CD28" s="18"/>
      <c r="CE28" s="17"/>
      <c r="CF28" s="18"/>
      <c r="CG28" s="18"/>
      <c r="CH28" s="17"/>
      <c r="CI28" s="18"/>
      <c r="CJ28" s="18"/>
      <c r="CK28" s="17"/>
      <c r="CL28" s="18"/>
      <c r="CM28" s="18"/>
      <c r="CN28" s="17"/>
      <c r="CO28" s="18"/>
      <c r="CP28" s="18"/>
      <c r="CQ28" s="17"/>
      <c r="CR28" s="18"/>
      <c r="CS28" s="18"/>
      <c r="CT28" s="17"/>
      <c r="CU28" s="18"/>
      <c r="CV28" s="18"/>
      <c r="CW28" s="17"/>
      <c r="CX28" s="18"/>
      <c r="CY28" s="18"/>
      <c r="CZ28" s="17"/>
      <c r="DA28" s="18"/>
      <c r="DB28" s="18"/>
      <c r="DC28" s="11"/>
      <c r="DD28" s="11"/>
      <c r="DE28" s="17"/>
      <c r="DF28" s="18"/>
      <c r="DG28" s="18"/>
      <c r="DH28" s="17"/>
      <c r="DI28" s="18"/>
      <c r="DJ28" s="18"/>
      <c r="DK28" s="17"/>
      <c r="DL28" s="18"/>
      <c r="DM28" s="18"/>
      <c r="DN28" s="17"/>
      <c r="DO28" s="18"/>
      <c r="DP28" s="18"/>
      <c r="DQ28" s="17"/>
      <c r="DR28" s="18"/>
      <c r="DS28" s="18"/>
      <c r="DT28" s="17"/>
      <c r="DU28" s="18"/>
      <c r="DV28" s="18"/>
      <c r="DW28" s="17"/>
      <c r="DX28" s="18"/>
      <c r="DY28" s="18"/>
      <c r="DZ28" s="17"/>
      <c r="EA28" s="18"/>
      <c r="EB28" s="18"/>
      <c r="EC28" s="17"/>
      <c r="ED28" s="18"/>
      <c r="EE28" s="18"/>
      <c r="EF28" s="17"/>
      <c r="EG28" s="18"/>
      <c r="EH28" s="18"/>
      <c r="EI28" s="17"/>
      <c r="EJ28" s="18"/>
      <c r="EK28" s="18"/>
      <c r="EL28" s="17"/>
      <c r="EM28" s="18"/>
      <c r="EN28" s="18"/>
      <c r="EO28" s="18"/>
      <c r="EP28" s="18"/>
    </row>
    <row r="29" spans="1:146" s="1" customFormat="1" ht="12.75">
      <c r="A29" s="13"/>
      <c r="B29" s="17" t="s">
        <v>17</v>
      </c>
      <c r="C29" s="18">
        <v>1379.33</v>
      </c>
      <c r="D29" s="17" t="s">
        <v>17</v>
      </c>
      <c r="E29" s="18">
        <v>1379.33</v>
      </c>
      <c r="F29" s="17" t="s">
        <v>17</v>
      </c>
      <c r="G29" s="18">
        <v>1379.33</v>
      </c>
      <c r="H29" s="17" t="s">
        <v>17</v>
      </c>
      <c r="I29" s="18">
        <v>1379.33</v>
      </c>
      <c r="J29" s="17" t="s">
        <v>17</v>
      </c>
      <c r="K29" s="18">
        <v>1379.33</v>
      </c>
      <c r="L29" s="17" t="s">
        <v>17</v>
      </c>
      <c r="M29" s="18">
        <v>1379.33</v>
      </c>
      <c r="N29" s="17" t="s">
        <v>17</v>
      </c>
      <c r="O29" s="18">
        <v>1379.33</v>
      </c>
      <c r="P29" s="17" t="s">
        <v>17</v>
      </c>
      <c r="Q29" s="18">
        <v>1379.33</v>
      </c>
      <c r="R29" s="17" t="s">
        <v>17</v>
      </c>
      <c r="S29" s="19">
        <f t="shared" si="0"/>
        <v>11034.64</v>
      </c>
      <c r="T29" s="17"/>
      <c r="U29" s="18"/>
      <c r="V29" s="18"/>
      <c r="W29" s="17"/>
      <c r="X29" s="18"/>
      <c r="Y29" s="24"/>
      <c r="Z29" s="17"/>
      <c r="AA29" s="18"/>
      <c r="AB29" s="24"/>
      <c r="AC29" s="17"/>
      <c r="AD29" s="17"/>
      <c r="AE29" s="17"/>
      <c r="AF29" s="17"/>
      <c r="AG29" s="17"/>
      <c r="AH29" s="18"/>
      <c r="AI29" s="18"/>
      <c r="AJ29" s="17"/>
      <c r="AK29" s="18"/>
      <c r="AL29" s="18"/>
      <c r="AM29" s="17"/>
      <c r="AN29" s="18"/>
      <c r="AO29" s="18"/>
      <c r="AP29" s="17"/>
      <c r="AQ29" s="18"/>
      <c r="AR29" s="18"/>
      <c r="AS29" s="17"/>
      <c r="AT29" s="18"/>
      <c r="AU29" s="18"/>
      <c r="AV29" s="17"/>
      <c r="AW29" s="18"/>
      <c r="AX29" s="18"/>
      <c r="AY29" s="17"/>
      <c r="AZ29" s="18"/>
      <c r="BA29" s="18"/>
      <c r="BB29" s="17"/>
      <c r="BC29" s="18"/>
      <c r="BD29" s="18"/>
      <c r="BE29" s="17"/>
      <c r="BF29" s="18"/>
      <c r="BG29" s="18"/>
      <c r="BH29" s="17"/>
      <c r="BI29" s="18"/>
      <c r="BJ29" s="18"/>
      <c r="BK29" s="17"/>
      <c r="BL29" s="18"/>
      <c r="BM29" s="18"/>
      <c r="BN29" s="17"/>
      <c r="BO29" s="18"/>
      <c r="BP29" s="18"/>
      <c r="BQ29" s="11"/>
      <c r="BR29" s="11"/>
      <c r="BS29" s="17"/>
      <c r="BT29" s="18"/>
      <c r="BU29" s="18"/>
      <c r="BV29" s="17"/>
      <c r="BW29" s="18"/>
      <c r="BX29" s="18"/>
      <c r="BY29" s="17"/>
      <c r="BZ29" s="18"/>
      <c r="CA29" s="18"/>
      <c r="CB29" s="17"/>
      <c r="CC29" s="18"/>
      <c r="CD29" s="18"/>
      <c r="CE29" s="17"/>
      <c r="CF29" s="18"/>
      <c r="CG29" s="18"/>
      <c r="CH29" s="17"/>
      <c r="CI29" s="18"/>
      <c r="CJ29" s="18"/>
      <c r="CK29" s="17"/>
      <c r="CL29" s="18"/>
      <c r="CM29" s="18"/>
      <c r="CN29" s="17"/>
      <c r="CO29" s="18"/>
      <c r="CP29" s="18"/>
      <c r="CQ29" s="17"/>
      <c r="CR29" s="18"/>
      <c r="CS29" s="18"/>
      <c r="CT29" s="17"/>
      <c r="CU29" s="18"/>
      <c r="CV29" s="18"/>
      <c r="CW29" s="17"/>
      <c r="CX29" s="18"/>
      <c r="CY29" s="18"/>
      <c r="CZ29" s="17"/>
      <c r="DA29" s="18"/>
      <c r="DB29" s="18"/>
      <c r="DC29" s="11"/>
      <c r="DD29" s="11"/>
      <c r="DE29" s="17"/>
      <c r="DF29" s="18"/>
      <c r="DG29" s="18"/>
      <c r="DH29" s="17"/>
      <c r="DI29" s="18"/>
      <c r="DJ29" s="18"/>
      <c r="DK29" s="17"/>
      <c r="DL29" s="18"/>
      <c r="DM29" s="18"/>
      <c r="DN29" s="17"/>
      <c r="DO29" s="18"/>
      <c r="DP29" s="18"/>
      <c r="DQ29" s="17"/>
      <c r="DR29" s="18"/>
      <c r="DS29" s="18"/>
      <c r="DT29" s="17"/>
      <c r="DU29" s="18"/>
      <c r="DV29" s="18"/>
      <c r="DW29" s="17"/>
      <c r="DX29" s="18"/>
      <c r="DY29" s="18"/>
      <c r="DZ29" s="17"/>
      <c r="EA29" s="18"/>
      <c r="EB29" s="18"/>
      <c r="EC29" s="17"/>
      <c r="ED29" s="18"/>
      <c r="EE29" s="18"/>
      <c r="EF29" s="17"/>
      <c r="EG29" s="18"/>
      <c r="EH29" s="18"/>
      <c r="EI29" s="17"/>
      <c r="EJ29" s="18"/>
      <c r="EK29" s="18"/>
      <c r="EL29" s="17"/>
      <c r="EM29" s="18"/>
      <c r="EN29" s="18"/>
      <c r="EO29" s="18"/>
      <c r="EP29" s="18"/>
    </row>
    <row r="30" spans="1:146" s="1" customFormat="1" ht="12.75">
      <c r="A30" s="13"/>
      <c r="B30" s="17" t="s">
        <v>21</v>
      </c>
      <c r="C30" s="18">
        <v>1149.12</v>
      </c>
      <c r="D30" s="17" t="s">
        <v>21</v>
      </c>
      <c r="E30" s="18">
        <v>1149.12</v>
      </c>
      <c r="F30" s="17" t="s">
        <v>22</v>
      </c>
      <c r="G30" s="18">
        <v>1133.16</v>
      </c>
      <c r="H30" s="17" t="s">
        <v>23</v>
      </c>
      <c r="I30" s="18">
        <v>1069.32</v>
      </c>
      <c r="J30" s="17" t="s">
        <v>24</v>
      </c>
      <c r="K30" s="18">
        <v>1037.4</v>
      </c>
      <c r="L30" s="18" t="s">
        <v>26</v>
      </c>
      <c r="M30" s="18">
        <v>1053.36</v>
      </c>
      <c r="N30" s="18" t="s">
        <v>24</v>
      </c>
      <c r="O30" s="18">
        <v>1037.4</v>
      </c>
      <c r="P30" s="18" t="s">
        <v>23</v>
      </c>
      <c r="Q30" s="18">
        <v>1069.32</v>
      </c>
      <c r="R30" s="17" t="s">
        <v>28</v>
      </c>
      <c r="S30" s="19">
        <f t="shared" si="0"/>
        <v>8698.199999999999</v>
      </c>
      <c r="T30" s="28"/>
      <c r="U30" s="18"/>
      <c r="V30" s="18"/>
      <c r="W30" s="28"/>
      <c r="X30" s="18"/>
      <c r="Y30" s="24"/>
      <c r="Z30" s="28"/>
      <c r="AA30" s="18"/>
      <c r="AB30" s="24"/>
      <c r="AC30" s="17"/>
      <c r="AD30" s="17"/>
      <c r="AE30" s="17"/>
      <c r="AF30" s="17"/>
      <c r="AG30" s="28"/>
      <c r="AH30" s="18"/>
      <c r="AI30" s="18"/>
      <c r="AJ30" s="28"/>
      <c r="AK30" s="18"/>
      <c r="AL30" s="18"/>
      <c r="AM30" s="28"/>
      <c r="AN30" s="18"/>
      <c r="AO30" s="18"/>
      <c r="AP30" s="28"/>
      <c r="AQ30" s="18"/>
      <c r="AR30" s="18"/>
      <c r="AS30" s="28"/>
      <c r="AT30" s="18"/>
      <c r="AU30" s="18"/>
      <c r="AV30" s="28"/>
      <c r="AW30" s="18"/>
      <c r="AX30" s="18"/>
      <c r="AY30" s="28"/>
      <c r="AZ30" s="18"/>
      <c r="BA30" s="18"/>
      <c r="BB30" s="28"/>
      <c r="BC30" s="18"/>
      <c r="BD30" s="18"/>
      <c r="BE30" s="28"/>
      <c r="BF30" s="18"/>
      <c r="BG30" s="18"/>
      <c r="BH30" s="28"/>
      <c r="BI30" s="18"/>
      <c r="BJ30" s="18"/>
      <c r="BK30" s="28"/>
      <c r="BL30" s="18"/>
      <c r="BM30" s="18"/>
      <c r="BN30" s="28"/>
      <c r="BO30" s="18"/>
      <c r="BP30" s="18"/>
      <c r="BQ30" s="11"/>
      <c r="BR30" s="11"/>
      <c r="BS30" s="28"/>
      <c r="BT30" s="18"/>
      <c r="BU30" s="18"/>
      <c r="BV30" s="28"/>
      <c r="BW30" s="18"/>
      <c r="BX30" s="18"/>
      <c r="BY30" s="28"/>
      <c r="BZ30" s="18"/>
      <c r="CA30" s="18"/>
      <c r="CB30" s="28"/>
      <c r="CC30" s="18"/>
      <c r="CD30" s="18"/>
      <c r="CE30" s="28"/>
      <c r="CF30" s="18"/>
      <c r="CG30" s="18"/>
      <c r="CH30" s="28"/>
      <c r="CI30" s="18"/>
      <c r="CJ30" s="18"/>
      <c r="CK30" s="28"/>
      <c r="CL30" s="18"/>
      <c r="CM30" s="18"/>
      <c r="CN30" s="28"/>
      <c r="CO30" s="18"/>
      <c r="CP30" s="18"/>
      <c r="CQ30" s="28"/>
      <c r="CR30" s="18"/>
      <c r="CS30" s="18"/>
      <c r="CT30" s="28"/>
      <c r="CU30" s="18"/>
      <c r="CV30" s="18"/>
      <c r="CW30" s="28"/>
      <c r="CX30" s="18"/>
      <c r="CY30" s="18"/>
      <c r="CZ30" s="28"/>
      <c r="DA30" s="18"/>
      <c r="DB30" s="18"/>
      <c r="DC30" s="11"/>
      <c r="DD30" s="11"/>
      <c r="DE30" s="28"/>
      <c r="DF30" s="18"/>
      <c r="DG30" s="18"/>
      <c r="DH30" s="28"/>
      <c r="DI30" s="18"/>
      <c r="DJ30" s="18"/>
      <c r="DK30" s="28"/>
      <c r="DL30" s="18"/>
      <c r="DM30" s="18"/>
      <c r="DN30" s="28"/>
      <c r="DO30" s="18"/>
      <c r="DP30" s="18"/>
      <c r="DQ30" s="28"/>
      <c r="DR30" s="18"/>
      <c r="DS30" s="18"/>
      <c r="DT30" s="28"/>
      <c r="DU30" s="18"/>
      <c r="DV30" s="18"/>
      <c r="DW30" s="28"/>
      <c r="DX30" s="18"/>
      <c r="DY30" s="18"/>
      <c r="DZ30" s="28"/>
      <c r="EA30" s="18"/>
      <c r="EB30" s="18"/>
      <c r="EC30" s="28"/>
      <c r="ED30" s="18"/>
      <c r="EE30" s="18"/>
      <c r="EF30" s="28"/>
      <c r="EG30" s="18"/>
      <c r="EH30" s="18"/>
      <c r="EI30" s="28"/>
      <c r="EJ30" s="18"/>
      <c r="EK30" s="18"/>
      <c r="EL30" s="28"/>
      <c r="EM30" s="18"/>
      <c r="EN30" s="18"/>
      <c r="EO30" s="18"/>
      <c r="EP30" s="18"/>
    </row>
    <row r="31" spans="1:146" ht="18" customHeight="1">
      <c r="A31" s="15"/>
      <c r="B31" s="80" t="s">
        <v>7</v>
      </c>
      <c r="C31" s="80"/>
      <c r="D31" s="80" t="s">
        <v>7</v>
      </c>
      <c r="E31" s="80"/>
      <c r="F31" s="80" t="s">
        <v>7</v>
      </c>
      <c r="G31" s="80"/>
      <c r="H31" s="80" t="s">
        <v>7</v>
      </c>
      <c r="I31" s="80"/>
      <c r="J31" s="80" t="s">
        <v>7</v>
      </c>
      <c r="K31" s="80"/>
      <c r="L31" s="80" t="s">
        <v>7</v>
      </c>
      <c r="M31" s="80"/>
      <c r="N31" s="80" t="s">
        <v>7</v>
      </c>
      <c r="O31" s="80"/>
      <c r="P31" s="80" t="s">
        <v>7</v>
      </c>
      <c r="Q31" s="80"/>
      <c r="R31" s="80" t="s">
        <v>7</v>
      </c>
      <c r="S31" s="80"/>
      <c r="T31" s="18"/>
      <c r="U31" s="18"/>
      <c r="V31" s="18"/>
      <c r="W31" s="18"/>
      <c r="X31" s="18"/>
      <c r="Y31" s="24"/>
      <c r="Z31" s="18"/>
      <c r="AA31" s="18"/>
      <c r="AB31" s="24"/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</row>
    <row r="32" spans="1:146" ht="18" customHeight="1">
      <c r="A32" s="17"/>
      <c r="B32" s="17"/>
      <c r="C32" s="18"/>
      <c r="D32" s="17" t="s">
        <v>18</v>
      </c>
      <c r="E32" s="18">
        <v>9801.04</v>
      </c>
      <c r="F32" s="17"/>
      <c r="G32" s="18"/>
      <c r="H32" s="17"/>
      <c r="I32" s="18"/>
      <c r="J32" s="17"/>
      <c r="K32" s="18"/>
      <c r="L32" s="18"/>
      <c r="M32" s="18"/>
      <c r="N32" s="18"/>
      <c r="O32" s="18"/>
      <c r="P32" s="18"/>
      <c r="Q32" s="18"/>
      <c r="R32" s="29"/>
      <c r="S32" s="19">
        <f t="shared" si="0"/>
        <v>9801.04</v>
      </c>
      <c r="T32" s="18"/>
      <c r="U32" s="18"/>
      <c r="V32" s="18"/>
      <c r="W32" s="18"/>
      <c r="X32" s="18"/>
      <c r="Y32" s="24"/>
      <c r="Z32" s="18"/>
      <c r="AA32" s="18"/>
      <c r="AB32" s="24"/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</row>
    <row r="33" spans="1:146" ht="77.25" customHeight="1">
      <c r="A33" s="17"/>
      <c r="B33" s="17"/>
      <c r="C33" s="18"/>
      <c r="D33" s="17"/>
      <c r="E33" s="18"/>
      <c r="F33" s="17" t="s">
        <v>19</v>
      </c>
      <c r="G33" s="18">
        <v>92.04</v>
      </c>
      <c r="H33" s="17" t="s">
        <v>20</v>
      </c>
      <c r="I33" s="18">
        <v>5882.7</v>
      </c>
      <c r="J33" s="17"/>
      <c r="K33" s="18"/>
      <c r="L33" s="18"/>
      <c r="M33" s="18"/>
      <c r="N33" s="18"/>
      <c r="O33" s="18"/>
      <c r="P33" s="18"/>
      <c r="Q33" s="18"/>
      <c r="R33" s="29"/>
      <c r="S33" s="19">
        <f t="shared" si="0"/>
        <v>5974.74</v>
      </c>
      <c r="T33" s="18"/>
      <c r="U33" s="18"/>
      <c r="V33" s="18"/>
      <c r="W33" s="18"/>
      <c r="X33" s="18"/>
      <c r="Y33" s="24"/>
      <c r="Z33" s="18"/>
      <c r="AA33" s="18"/>
      <c r="AB33" s="24"/>
      <c r="AC33" s="17"/>
      <c r="AD33" s="17"/>
      <c r="AE33" s="17"/>
      <c r="AF33" s="30" t="s">
        <v>203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31" t="s">
        <v>204</v>
      </c>
      <c r="BR33" s="31" t="s">
        <v>205</v>
      </c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31" t="s">
        <v>266</v>
      </c>
      <c r="DD33" s="31" t="s">
        <v>267</v>
      </c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</row>
    <row r="34" spans="1:146" s="6" customFormat="1" ht="12.75">
      <c r="A34" s="32" t="s">
        <v>8</v>
      </c>
      <c r="B34" s="32"/>
      <c r="C34" s="32">
        <f>SUM(C7:C8)+C14+SUM(C26:C30)+SUM(C32:C33)</f>
        <v>12245.529999999999</v>
      </c>
      <c r="D34" s="32"/>
      <c r="E34" s="32">
        <f>SUM(E7:E8)+E14+SUM(E26:E30)+SUM(E32:E33)</f>
        <v>22046.57</v>
      </c>
      <c r="F34" s="19"/>
      <c r="G34" s="32">
        <f>SUM(G7:G8)+G14+SUM(G26:G30)+SUM(G32:G33)</f>
        <v>12321.61</v>
      </c>
      <c r="H34" s="19"/>
      <c r="I34" s="32">
        <f>SUM(I7:I8)+I14+SUM(I26:I30)+SUM(I32:I33)</f>
        <v>18048.43</v>
      </c>
      <c r="J34" s="19"/>
      <c r="K34" s="32">
        <f>SUM(K7:K8)+K14+SUM(K26:K30)+SUM(K32:K33)</f>
        <v>12133.81</v>
      </c>
      <c r="L34" s="32"/>
      <c r="M34" s="32">
        <f>SUM(M7:M8)+M14+SUM(M26:M30)+SUM(M32:M33)</f>
        <v>12149.77</v>
      </c>
      <c r="N34" s="32"/>
      <c r="O34" s="32">
        <f>SUM(O7:O8)+O14+SUM(O26:O30)+SUM(O32:O33)</f>
        <v>12133.81</v>
      </c>
      <c r="P34" s="32"/>
      <c r="Q34" s="32">
        <f>SUM(Q7:Q8)+Q14+SUM(Q26:Q30)+SUM(Q32:Q33)</f>
        <v>12165.73</v>
      </c>
      <c r="R34" s="19"/>
      <c r="S34" s="19">
        <f t="shared" si="0"/>
        <v>113245.26</v>
      </c>
      <c r="T34" s="88"/>
      <c r="U34" s="88"/>
      <c r="V34" s="33">
        <f>SUM(V7:V33)</f>
        <v>11039.28</v>
      </c>
      <c r="W34" s="33">
        <f aca="true" t="shared" si="1" ref="W34:AL34">SUM(W7:W33)</f>
        <v>0</v>
      </c>
      <c r="X34" s="33">
        <f t="shared" si="1"/>
        <v>0</v>
      </c>
      <c r="Y34" s="33">
        <f t="shared" si="1"/>
        <v>16437.329999999998</v>
      </c>
      <c r="Z34" s="33">
        <f t="shared" si="1"/>
        <v>0</v>
      </c>
      <c r="AA34" s="33">
        <f t="shared" si="1"/>
        <v>0</v>
      </c>
      <c r="AB34" s="33">
        <f t="shared" si="1"/>
        <v>17711.08</v>
      </c>
      <c r="AC34" s="33">
        <f t="shared" si="1"/>
        <v>0</v>
      </c>
      <c r="AD34" s="33">
        <f t="shared" si="1"/>
        <v>0</v>
      </c>
      <c r="AE34" s="33">
        <f t="shared" si="1"/>
        <v>18547.7875</v>
      </c>
      <c r="AF34" s="34">
        <f>AE34+AB34+Y34+V34+S34</f>
        <v>176980.7375</v>
      </c>
      <c r="AG34" s="33">
        <f t="shared" si="1"/>
        <v>0</v>
      </c>
      <c r="AH34" s="33">
        <f t="shared" si="1"/>
        <v>0</v>
      </c>
      <c r="AI34" s="33">
        <f t="shared" si="1"/>
        <v>15045.949027777779</v>
      </c>
      <c r="AJ34" s="33">
        <f t="shared" si="1"/>
        <v>0</v>
      </c>
      <c r="AK34" s="33">
        <f t="shared" si="1"/>
        <v>0</v>
      </c>
      <c r="AL34" s="33">
        <f t="shared" si="1"/>
        <v>14784.06</v>
      </c>
      <c r="AM34" s="80"/>
      <c r="AN34" s="80"/>
      <c r="AO34" s="9">
        <f>SUM(AO7:AO33)</f>
        <v>26257.930000000004</v>
      </c>
      <c r="AP34" s="9">
        <f aca="true" t="shared" si="2" ref="AP34:AU34">SUM(AP7:AP33)</f>
        <v>0</v>
      </c>
      <c r="AQ34" s="9">
        <f t="shared" si="2"/>
        <v>0</v>
      </c>
      <c r="AR34" s="9">
        <f t="shared" si="2"/>
        <v>23845.15</v>
      </c>
      <c r="AS34" s="9">
        <f t="shared" si="2"/>
        <v>0</v>
      </c>
      <c r="AT34" s="9">
        <f t="shared" si="2"/>
        <v>0</v>
      </c>
      <c r="AU34" s="9">
        <f t="shared" si="2"/>
        <v>14019.410000000002</v>
      </c>
      <c r="AV34" s="9"/>
      <c r="AW34" s="9"/>
      <c r="AX34" s="9">
        <f>SUM(AX7:AX33)</f>
        <v>12823.230000000001</v>
      </c>
      <c r="AY34" s="9">
        <f aca="true" t="shared" si="3" ref="AY34:BD34">SUM(AY7:AY33)</f>
        <v>0</v>
      </c>
      <c r="AZ34" s="9">
        <f t="shared" si="3"/>
        <v>0</v>
      </c>
      <c r="BA34" s="9">
        <f t="shared" si="3"/>
        <v>11590.14</v>
      </c>
      <c r="BB34" s="9">
        <f t="shared" si="3"/>
        <v>0</v>
      </c>
      <c r="BC34" s="9">
        <f t="shared" si="3"/>
        <v>0</v>
      </c>
      <c r="BD34" s="9">
        <f t="shared" si="3"/>
        <v>12601.410000000003</v>
      </c>
      <c r="BE34" s="9">
        <f aca="true" t="shared" si="4" ref="BE34:BM34">SUM(BE7:BE33)</f>
        <v>0</v>
      </c>
      <c r="BF34" s="9">
        <f t="shared" si="4"/>
        <v>0</v>
      </c>
      <c r="BG34" s="9">
        <f t="shared" si="4"/>
        <v>11940.12</v>
      </c>
      <c r="BH34" s="9">
        <f t="shared" si="4"/>
        <v>0</v>
      </c>
      <c r="BI34" s="9">
        <f t="shared" si="4"/>
        <v>0</v>
      </c>
      <c r="BJ34" s="9">
        <f t="shared" si="4"/>
        <v>11590.140000000001</v>
      </c>
      <c r="BK34" s="9">
        <f t="shared" si="4"/>
        <v>0</v>
      </c>
      <c r="BL34" s="9">
        <f t="shared" si="4"/>
        <v>0</v>
      </c>
      <c r="BM34" s="9">
        <f t="shared" si="4"/>
        <v>15523.220000000003</v>
      </c>
      <c r="BN34" s="9">
        <f>SUM(BN7:BN33)</f>
        <v>0</v>
      </c>
      <c r="BO34" s="9">
        <f>SUM(BO7:BO33)</f>
        <v>0</v>
      </c>
      <c r="BP34" s="9">
        <f>SUM(BP7:BP33)</f>
        <v>21298.99</v>
      </c>
      <c r="BQ34" s="34">
        <f>BP34+BM34+BJ34+BG34+BD34+BA34+AX34+AU34+AR34+AO34+AL34+AI34</f>
        <v>191319.74902777775</v>
      </c>
      <c r="BR34" s="34">
        <f>BQ34+AF34</f>
        <v>368300.48652777774</v>
      </c>
      <c r="BS34" s="9"/>
      <c r="BT34" s="9"/>
      <c r="BU34" s="9">
        <f>SUM(BU7:BU33)</f>
        <v>15950.52</v>
      </c>
      <c r="BV34" s="9"/>
      <c r="BW34" s="9"/>
      <c r="BX34" s="9">
        <f>SUM(BX7:BX33)</f>
        <v>15017.980000000001</v>
      </c>
      <c r="BY34" s="9"/>
      <c r="BZ34" s="9"/>
      <c r="CA34" s="9">
        <f>SUM(CA7:CA33)</f>
        <v>39312.82</v>
      </c>
      <c r="CB34" s="9"/>
      <c r="CC34" s="9"/>
      <c r="CD34" s="9">
        <f>SUM(CD7:CD33)</f>
        <v>19938.04</v>
      </c>
      <c r="CE34" s="9"/>
      <c r="CF34" s="9"/>
      <c r="CG34" s="9">
        <f>SUM(CG7:CG33)</f>
        <v>15150.980000000003</v>
      </c>
      <c r="CH34" s="9"/>
      <c r="CI34" s="9"/>
      <c r="CJ34" s="9">
        <f>SUM(CJ7:CJ33)</f>
        <v>20060.13</v>
      </c>
      <c r="CK34" s="9"/>
      <c r="CL34" s="9"/>
      <c r="CM34" s="9">
        <f>SUM(CM7:CM33)</f>
        <v>15780.820000000002</v>
      </c>
      <c r="CN34" s="9"/>
      <c r="CO34" s="9"/>
      <c r="CP34" s="9">
        <f>SUM(CP7:CP33)</f>
        <v>14935.740000000002</v>
      </c>
      <c r="CQ34" s="9"/>
      <c r="CR34" s="9"/>
      <c r="CS34" s="9">
        <f>SUM(CS7:CS33)</f>
        <v>52574</v>
      </c>
      <c r="CT34" s="9"/>
      <c r="CU34" s="9"/>
      <c r="CV34" s="9">
        <f>SUM(CV7:CV33)</f>
        <v>20196.1</v>
      </c>
      <c r="CW34" s="9"/>
      <c r="CX34" s="9"/>
      <c r="CY34" s="9">
        <f>SUM(CY7:CY33)</f>
        <v>20760.1</v>
      </c>
      <c r="CZ34" s="9"/>
      <c r="DA34" s="9"/>
      <c r="DB34" s="9">
        <f>SUM(DB7:DB33)</f>
        <v>15537.830000000002</v>
      </c>
      <c r="DC34" s="11">
        <f>DB34+CY34+CV34+CS34+CP34+CM34+CJ34+CG34+CD34+CA34+BX34+BU34</f>
        <v>265215.06000000006</v>
      </c>
      <c r="DD34" s="35">
        <f>DC34+BR34</f>
        <v>633515.5465277778</v>
      </c>
      <c r="DE34" s="9"/>
      <c r="DF34" s="9"/>
      <c r="DG34" s="9">
        <f>SUM(DG7:DG33)</f>
        <v>18795.05</v>
      </c>
      <c r="DH34" s="9"/>
      <c r="DI34" s="9"/>
      <c r="DJ34" s="9">
        <f>SUM(DJ7:DJ33)</f>
        <v>17125.1</v>
      </c>
      <c r="DK34" s="9"/>
      <c r="DL34" s="9"/>
      <c r="DM34" s="9">
        <f>SUM(DM7:DM33)</f>
        <v>36982.30000000001</v>
      </c>
      <c r="DN34" s="9"/>
      <c r="DO34" s="9"/>
      <c r="DP34" s="9">
        <f>SUM(DP7:DP33)</f>
        <v>74456.84999999999</v>
      </c>
      <c r="DQ34" s="9"/>
      <c r="DR34" s="9"/>
      <c r="DS34" s="9">
        <f>SUM(DS7:DS33)</f>
        <v>18125.799999999996</v>
      </c>
      <c r="DT34" s="9"/>
      <c r="DU34" s="9"/>
      <c r="DV34" s="9">
        <f>SUM(DV7:DV33)</f>
        <v>15669.420000000002</v>
      </c>
      <c r="DW34" s="9"/>
      <c r="DX34" s="9"/>
      <c r="DY34" s="9">
        <f>SUM(DY7:DY33)</f>
        <v>16765.100000000002</v>
      </c>
      <c r="DZ34" s="9"/>
      <c r="EA34" s="9"/>
      <c r="EB34" s="9">
        <f>SUM(EB7:EB33)</f>
        <v>15930.440000000002</v>
      </c>
      <c r="EC34" s="9"/>
      <c r="ED34" s="9"/>
      <c r="EE34" s="9">
        <f>SUM(EE7:EE33)</f>
        <v>25328.899999999998</v>
      </c>
      <c r="EF34" s="9"/>
      <c r="EG34" s="9"/>
      <c r="EH34" s="9">
        <f>SUM(EH7:EH33)</f>
        <v>16967.959999999995</v>
      </c>
      <c r="EI34" s="9"/>
      <c r="EJ34" s="9"/>
      <c r="EK34" s="9">
        <f>SUM(EK7:EK33)</f>
        <v>27142.989999999994</v>
      </c>
      <c r="EL34" s="9"/>
      <c r="EM34" s="9"/>
      <c r="EN34" s="9">
        <f>SUM(EN7:EN33)</f>
        <v>17128.959999999995</v>
      </c>
      <c r="EO34" s="36"/>
      <c r="EP34" s="36"/>
    </row>
    <row r="35" spans="1:146" s="7" customFormat="1" ht="53.25" customHeight="1">
      <c r="A35" s="37" t="s">
        <v>56</v>
      </c>
      <c r="B35" s="38" t="s">
        <v>43</v>
      </c>
      <c r="C35" s="38"/>
      <c r="D35" s="38"/>
      <c r="E35" s="38"/>
      <c r="F35" s="39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 t="s">
        <v>44</v>
      </c>
      <c r="S35" s="38"/>
      <c r="T35" s="40"/>
      <c r="U35" s="40"/>
      <c r="V35" s="40"/>
      <c r="W35" s="40"/>
      <c r="X35" s="40"/>
      <c r="Y35" s="41"/>
      <c r="Z35" s="40"/>
      <c r="AA35" s="40"/>
      <c r="AB35" s="41"/>
      <c r="AC35" s="38"/>
      <c r="AD35" s="38"/>
      <c r="AE35" s="38"/>
      <c r="AF35" s="34">
        <f aca="true" t="shared" si="5" ref="AF35:AF50">AE35+AB35+Y35+V35+S35</f>
        <v>0</v>
      </c>
      <c r="AG35" s="40"/>
      <c r="AH35" s="40"/>
      <c r="AI35" s="40"/>
      <c r="AJ35" s="40"/>
      <c r="AK35" s="40"/>
      <c r="AL35" s="40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4">
        <f aca="true" t="shared" si="6" ref="BQ35:BQ50">BP35+BM35+BJ35+BG35+BD35+BA35+AX35+AU35+AR35+AO35+AL35+AI35</f>
        <v>0</v>
      </c>
      <c r="BR35" s="34">
        <f aca="true" t="shared" si="7" ref="BR35:BR50">BQ35+AF35</f>
        <v>0</v>
      </c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11">
        <f aca="true" t="shared" si="8" ref="DC35:DC50">DB35+CY35+CV35+CS35+CP35+CM35+CJ35+CG35+CD35+CA35+BX35+BU35</f>
        <v>0</v>
      </c>
      <c r="DD35" s="35">
        <f aca="true" t="shared" si="9" ref="DD35:DD50">DC35+BR35</f>
        <v>0</v>
      </c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42" t="s">
        <v>334</v>
      </c>
      <c r="EP35" s="42" t="s">
        <v>335</v>
      </c>
    </row>
    <row r="36" spans="1:146" s="8" customFormat="1" ht="21">
      <c r="A36" s="43" t="s">
        <v>45</v>
      </c>
      <c r="B36" s="32"/>
      <c r="C36" s="19">
        <f>C34-C30</f>
        <v>11096.41</v>
      </c>
      <c r="D36" s="19"/>
      <c r="E36" s="19">
        <f aca="true" t="shared" si="10" ref="E36:Q36">E34-E30</f>
        <v>20897.45</v>
      </c>
      <c r="F36" s="19"/>
      <c r="G36" s="19">
        <f t="shared" si="10"/>
        <v>11188.45</v>
      </c>
      <c r="H36" s="19"/>
      <c r="I36" s="19">
        <f t="shared" si="10"/>
        <v>16979.11</v>
      </c>
      <c r="J36" s="19"/>
      <c r="K36" s="19">
        <f t="shared" si="10"/>
        <v>11096.41</v>
      </c>
      <c r="L36" s="19"/>
      <c r="M36" s="19">
        <f t="shared" si="10"/>
        <v>11096.41</v>
      </c>
      <c r="N36" s="19"/>
      <c r="O36" s="19">
        <f t="shared" si="10"/>
        <v>11096.41</v>
      </c>
      <c r="P36" s="19"/>
      <c r="Q36" s="19">
        <f t="shared" si="10"/>
        <v>11096.41</v>
      </c>
      <c r="R36" s="19"/>
      <c r="S36" s="19">
        <f>C36+E36+G36+I36+K36+M36+O36+Q36</f>
        <v>104547.06000000001</v>
      </c>
      <c r="T36" s="40"/>
      <c r="U36" s="40"/>
      <c r="V36" s="40">
        <f>V34</f>
        <v>11039.28</v>
      </c>
      <c r="W36" s="40">
        <f aca="true" t="shared" si="11" ref="W36:AL36">W34</f>
        <v>0</v>
      </c>
      <c r="X36" s="40">
        <f t="shared" si="11"/>
        <v>0</v>
      </c>
      <c r="Y36" s="40">
        <f t="shared" si="11"/>
        <v>16437.329999999998</v>
      </c>
      <c r="Z36" s="40">
        <f t="shared" si="11"/>
        <v>0</v>
      </c>
      <c r="AA36" s="40">
        <f t="shared" si="11"/>
        <v>0</v>
      </c>
      <c r="AB36" s="40">
        <f t="shared" si="11"/>
        <v>17711.08</v>
      </c>
      <c r="AC36" s="40">
        <f t="shared" si="11"/>
        <v>0</v>
      </c>
      <c r="AD36" s="40">
        <f t="shared" si="11"/>
        <v>0</v>
      </c>
      <c r="AE36" s="40">
        <f t="shared" si="11"/>
        <v>18547.7875</v>
      </c>
      <c r="AF36" s="34">
        <f t="shared" si="5"/>
        <v>168282.5375</v>
      </c>
      <c r="AG36" s="40">
        <f t="shared" si="11"/>
        <v>0</v>
      </c>
      <c r="AH36" s="40">
        <f t="shared" si="11"/>
        <v>0</v>
      </c>
      <c r="AI36" s="40">
        <f t="shared" si="11"/>
        <v>15045.949027777779</v>
      </c>
      <c r="AJ36" s="40">
        <f t="shared" si="11"/>
        <v>0</v>
      </c>
      <c r="AK36" s="40">
        <f t="shared" si="11"/>
        <v>0</v>
      </c>
      <c r="AL36" s="40">
        <f t="shared" si="11"/>
        <v>14784.06</v>
      </c>
      <c r="AM36" s="36"/>
      <c r="AN36" s="36"/>
      <c r="AO36" s="36">
        <f>AO34</f>
        <v>26257.930000000004</v>
      </c>
      <c r="AP36" s="36">
        <f aca="true" t="shared" si="12" ref="AP36:AU36">AP34</f>
        <v>0</v>
      </c>
      <c r="AQ36" s="36">
        <f t="shared" si="12"/>
        <v>0</v>
      </c>
      <c r="AR36" s="36">
        <f t="shared" si="12"/>
        <v>23845.15</v>
      </c>
      <c r="AS36" s="36">
        <f t="shared" si="12"/>
        <v>0</v>
      </c>
      <c r="AT36" s="36">
        <f t="shared" si="12"/>
        <v>0</v>
      </c>
      <c r="AU36" s="36">
        <f t="shared" si="12"/>
        <v>14019.410000000002</v>
      </c>
      <c r="AV36" s="36"/>
      <c r="AW36" s="36"/>
      <c r="AX36" s="36">
        <f>AX34</f>
        <v>12823.230000000001</v>
      </c>
      <c r="AY36" s="36">
        <f aca="true" t="shared" si="13" ref="AY36:BD36">AY34</f>
        <v>0</v>
      </c>
      <c r="AZ36" s="36">
        <f t="shared" si="13"/>
        <v>0</v>
      </c>
      <c r="BA36" s="36">
        <f t="shared" si="13"/>
        <v>11590.14</v>
      </c>
      <c r="BB36" s="36">
        <f t="shared" si="13"/>
        <v>0</v>
      </c>
      <c r="BC36" s="36">
        <f t="shared" si="13"/>
        <v>0</v>
      </c>
      <c r="BD36" s="36">
        <f t="shared" si="13"/>
        <v>12601.410000000003</v>
      </c>
      <c r="BE36" s="36">
        <f aca="true" t="shared" si="14" ref="BE36:BM36">BE34</f>
        <v>0</v>
      </c>
      <c r="BF36" s="36">
        <f t="shared" si="14"/>
        <v>0</v>
      </c>
      <c r="BG36" s="36">
        <f t="shared" si="14"/>
        <v>11940.12</v>
      </c>
      <c r="BH36" s="36">
        <f t="shared" si="14"/>
        <v>0</v>
      </c>
      <c r="BI36" s="36">
        <f t="shared" si="14"/>
        <v>0</v>
      </c>
      <c r="BJ36" s="36">
        <f t="shared" si="14"/>
        <v>11590.140000000001</v>
      </c>
      <c r="BK36" s="36">
        <f t="shared" si="14"/>
        <v>0</v>
      </c>
      <c r="BL36" s="36">
        <f t="shared" si="14"/>
        <v>0</v>
      </c>
      <c r="BM36" s="36">
        <f t="shared" si="14"/>
        <v>15523.220000000003</v>
      </c>
      <c r="BN36" s="36">
        <f>BN34</f>
        <v>0</v>
      </c>
      <c r="BO36" s="36">
        <f>BO34</f>
        <v>0</v>
      </c>
      <c r="BP36" s="36">
        <f>BP34</f>
        <v>21298.99</v>
      </c>
      <c r="BQ36" s="34">
        <f t="shared" si="6"/>
        <v>191319.74902777775</v>
      </c>
      <c r="BR36" s="34">
        <f t="shared" si="7"/>
        <v>359602.2865277778</v>
      </c>
      <c r="BS36" s="36"/>
      <c r="BT36" s="36"/>
      <c r="BU36" s="36">
        <f>BU34</f>
        <v>15950.52</v>
      </c>
      <c r="BV36" s="36"/>
      <c r="BW36" s="36"/>
      <c r="BX36" s="36">
        <f>BX34</f>
        <v>15017.980000000001</v>
      </c>
      <c r="BY36" s="36"/>
      <c r="BZ36" s="36"/>
      <c r="CA36" s="36">
        <f>CA34</f>
        <v>39312.82</v>
      </c>
      <c r="CB36" s="36"/>
      <c r="CC36" s="36"/>
      <c r="CD36" s="36">
        <f>CD34</f>
        <v>19938.04</v>
      </c>
      <c r="CE36" s="36"/>
      <c r="CF36" s="36"/>
      <c r="CG36" s="36">
        <f>CG34</f>
        <v>15150.980000000003</v>
      </c>
      <c r="CH36" s="36"/>
      <c r="CI36" s="36"/>
      <c r="CJ36" s="36">
        <f>CJ34</f>
        <v>20060.13</v>
      </c>
      <c r="CK36" s="36"/>
      <c r="CL36" s="36"/>
      <c r="CM36" s="36">
        <f>CM34</f>
        <v>15780.820000000002</v>
      </c>
      <c r="CN36" s="36"/>
      <c r="CO36" s="36"/>
      <c r="CP36" s="36">
        <f>CP34</f>
        <v>14935.740000000002</v>
      </c>
      <c r="CQ36" s="36"/>
      <c r="CR36" s="36"/>
      <c r="CS36" s="36">
        <f>CS34</f>
        <v>52574</v>
      </c>
      <c r="CT36" s="36"/>
      <c r="CU36" s="36"/>
      <c r="CV36" s="36">
        <f>CV34</f>
        <v>20196.1</v>
      </c>
      <c r="CW36" s="36"/>
      <c r="CX36" s="36"/>
      <c r="CY36" s="36">
        <f>CY34</f>
        <v>20760.1</v>
      </c>
      <c r="CZ36" s="36"/>
      <c r="DA36" s="36"/>
      <c r="DB36" s="36">
        <f>DB34</f>
        <v>15537.830000000002</v>
      </c>
      <c r="DC36" s="11">
        <f t="shared" si="8"/>
        <v>265215.06000000006</v>
      </c>
      <c r="DD36" s="35">
        <f t="shared" si="9"/>
        <v>624817.3465277778</v>
      </c>
      <c r="DE36" s="36"/>
      <c r="DF36" s="36"/>
      <c r="DG36" s="36">
        <f>DG34</f>
        <v>18795.05</v>
      </c>
      <c r="DH36" s="36"/>
      <c r="DI36" s="36"/>
      <c r="DJ36" s="36">
        <f>DJ34</f>
        <v>17125.1</v>
      </c>
      <c r="DK36" s="36"/>
      <c r="DL36" s="36"/>
      <c r="DM36" s="36">
        <f>DM34</f>
        <v>36982.30000000001</v>
      </c>
      <c r="DN36" s="36"/>
      <c r="DO36" s="36"/>
      <c r="DP36" s="36">
        <f>DP34</f>
        <v>74456.84999999999</v>
      </c>
      <c r="DQ36" s="36"/>
      <c r="DR36" s="36"/>
      <c r="DS36" s="36">
        <f>DS34</f>
        <v>18125.799999999996</v>
      </c>
      <c r="DT36" s="36"/>
      <c r="DU36" s="36"/>
      <c r="DV36" s="36">
        <f>DV34</f>
        <v>15669.420000000002</v>
      </c>
      <c r="DW36" s="36"/>
      <c r="DX36" s="36"/>
      <c r="DY36" s="36">
        <f>DY34</f>
        <v>16765.100000000002</v>
      </c>
      <c r="DZ36" s="36"/>
      <c r="EA36" s="36"/>
      <c r="EB36" s="36">
        <f>EB34</f>
        <v>15930.440000000002</v>
      </c>
      <c r="EC36" s="36"/>
      <c r="ED36" s="36"/>
      <c r="EE36" s="36">
        <f>EE34</f>
        <v>25328.899999999998</v>
      </c>
      <c r="EF36" s="36"/>
      <c r="EG36" s="36"/>
      <c r="EH36" s="36">
        <f>EH34</f>
        <v>16967.959999999995</v>
      </c>
      <c r="EI36" s="36"/>
      <c r="EJ36" s="36"/>
      <c r="EK36" s="36">
        <f>EK34</f>
        <v>27142.989999999994</v>
      </c>
      <c r="EL36" s="36"/>
      <c r="EM36" s="36"/>
      <c r="EN36" s="36">
        <f>EN34</f>
        <v>17128.959999999995</v>
      </c>
      <c r="EO36" s="40">
        <f>EN36+EK36+EH36+EE36+EB36+DY36+DV36+DS36+DP36+DM36+DJ36+DG36</f>
        <v>300418.86999999994</v>
      </c>
      <c r="EP36" s="40">
        <f>EO36+DD36</f>
        <v>925236.2165277777</v>
      </c>
    </row>
    <row r="37" spans="1:146" s="102" customFormat="1" ht="12.75">
      <c r="A37" s="91" t="s">
        <v>46</v>
      </c>
      <c r="B37" s="67"/>
      <c r="C37" s="92">
        <v>14897.91</v>
      </c>
      <c r="D37" s="92"/>
      <c r="E37" s="92">
        <v>14897.91</v>
      </c>
      <c r="F37" s="92"/>
      <c r="G37" s="92">
        <v>14897.91</v>
      </c>
      <c r="H37" s="92"/>
      <c r="I37" s="92">
        <v>14897.91</v>
      </c>
      <c r="J37" s="93"/>
      <c r="K37" s="92">
        <v>14897.91</v>
      </c>
      <c r="L37" s="92"/>
      <c r="M37" s="92">
        <v>14630.42</v>
      </c>
      <c r="N37" s="93"/>
      <c r="O37" s="92">
        <v>14668.63</v>
      </c>
      <c r="P37" s="92"/>
      <c r="Q37" s="92">
        <v>14668.63</v>
      </c>
      <c r="R37" s="93"/>
      <c r="S37" s="94">
        <f>C37+E37+G37+I37+K37+M37+O37+Q37</f>
        <v>118457.23000000001</v>
      </c>
      <c r="T37" s="95"/>
      <c r="U37" s="95"/>
      <c r="V37" s="95">
        <v>16304.9</v>
      </c>
      <c r="W37" s="95"/>
      <c r="X37" s="95"/>
      <c r="Y37" s="96">
        <v>16304.9</v>
      </c>
      <c r="Z37" s="95"/>
      <c r="AA37" s="95"/>
      <c r="AB37" s="96">
        <v>16304.9</v>
      </c>
      <c r="AC37" s="67"/>
      <c r="AD37" s="67"/>
      <c r="AE37" s="67">
        <v>16304.9</v>
      </c>
      <c r="AF37" s="97">
        <f t="shared" si="5"/>
        <v>183676.83000000002</v>
      </c>
      <c r="AG37" s="95"/>
      <c r="AH37" s="95"/>
      <c r="AI37" s="95">
        <v>16819.58</v>
      </c>
      <c r="AJ37" s="95"/>
      <c r="AK37" s="95"/>
      <c r="AL37" s="95">
        <v>16819.58</v>
      </c>
      <c r="AM37" s="98"/>
      <c r="AN37" s="98"/>
      <c r="AO37" s="98">
        <v>16819.58</v>
      </c>
      <c r="AP37" s="98"/>
      <c r="AQ37" s="98"/>
      <c r="AR37" s="98">
        <v>16819.58</v>
      </c>
      <c r="AS37" s="98"/>
      <c r="AT37" s="98"/>
      <c r="AU37" s="98">
        <v>16819.58</v>
      </c>
      <c r="AV37" s="98"/>
      <c r="AW37" s="98"/>
      <c r="AX37" s="98">
        <v>1298.15</v>
      </c>
      <c r="AY37" s="98"/>
      <c r="AZ37" s="98"/>
      <c r="BA37" s="98">
        <v>16819.58</v>
      </c>
      <c r="BB37" s="98"/>
      <c r="BC37" s="98"/>
      <c r="BD37" s="98">
        <v>16819.58</v>
      </c>
      <c r="BE37" s="98"/>
      <c r="BF37" s="98"/>
      <c r="BG37" s="98">
        <v>16819.58</v>
      </c>
      <c r="BH37" s="98"/>
      <c r="BI37" s="98"/>
      <c r="BJ37" s="98">
        <v>16819.58</v>
      </c>
      <c r="BK37" s="98"/>
      <c r="BL37" s="98"/>
      <c r="BM37" s="98">
        <v>16819.58</v>
      </c>
      <c r="BN37" s="98"/>
      <c r="BO37" s="98"/>
      <c r="BP37" s="98">
        <v>16819.58</v>
      </c>
      <c r="BQ37" s="97">
        <f t="shared" si="6"/>
        <v>186313.53000000003</v>
      </c>
      <c r="BR37" s="97">
        <f t="shared" si="7"/>
        <v>369990.36000000004</v>
      </c>
      <c r="BS37" s="98"/>
      <c r="BT37" s="98"/>
      <c r="BU37" s="98">
        <v>16819.58</v>
      </c>
      <c r="BV37" s="98"/>
      <c r="BW37" s="98"/>
      <c r="BX37" s="98">
        <v>26907.32</v>
      </c>
      <c r="BY37" s="98"/>
      <c r="BZ37" s="98"/>
      <c r="CA37" s="98">
        <v>21863.39</v>
      </c>
      <c r="CB37" s="98"/>
      <c r="CC37" s="98"/>
      <c r="CD37" s="98">
        <v>21863.39</v>
      </c>
      <c r="CE37" s="98"/>
      <c r="CF37" s="98"/>
      <c r="CG37" s="98">
        <v>21863.39</v>
      </c>
      <c r="CH37" s="98"/>
      <c r="CI37" s="98"/>
      <c r="CJ37" s="98">
        <v>21863.39</v>
      </c>
      <c r="CK37" s="98"/>
      <c r="CL37" s="98"/>
      <c r="CM37" s="98">
        <v>21863.39</v>
      </c>
      <c r="CN37" s="98"/>
      <c r="CO37" s="98"/>
      <c r="CP37" s="98">
        <v>21863.39</v>
      </c>
      <c r="CQ37" s="98"/>
      <c r="CR37" s="98"/>
      <c r="CS37" s="98">
        <v>21863.39</v>
      </c>
      <c r="CT37" s="98"/>
      <c r="CU37" s="98"/>
      <c r="CV37" s="98">
        <v>21863.39</v>
      </c>
      <c r="CW37" s="98"/>
      <c r="CX37" s="98"/>
      <c r="CY37" s="98">
        <v>21863.39</v>
      </c>
      <c r="CZ37" s="98"/>
      <c r="DA37" s="98"/>
      <c r="DB37" s="98">
        <v>21863.39</v>
      </c>
      <c r="DC37" s="99">
        <f t="shared" si="8"/>
        <v>262360.80000000005</v>
      </c>
      <c r="DD37" s="100">
        <f t="shared" si="9"/>
        <v>632351.1600000001</v>
      </c>
      <c r="DE37" s="98"/>
      <c r="DF37" s="98"/>
      <c r="DG37" s="98">
        <v>26413.15</v>
      </c>
      <c r="DH37" s="98"/>
      <c r="DI37" s="98"/>
      <c r="DJ37" s="98">
        <v>26413.15</v>
      </c>
      <c r="DK37" s="98"/>
      <c r="DL37" s="98"/>
      <c r="DM37" s="98">
        <v>26413.15</v>
      </c>
      <c r="DN37" s="98"/>
      <c r="DO37" s="98"/>
      <c r="DP37" s="98">
        <v>26413.15</v>
      </c>
      <c r="DQ37" s="98"/>
      <c r="DR37" s="98"/>
      <c r="DS37" s="98">
        <v>26413.15</v>
      </c>
      <c r="DT37" s="98"/>
      <c r="DU37" s="98"/>
      <c r="DV37" s="98">
        <v>26413.15</v>
      </c>
      <c r="DW37" s="98"/>
      <c r="DX37" s="98"/>
      <c r="DY37" s="98">
        <v>26413.15</v>
      </c>
      <c r="DZ37" s="98"/>
      <c r="EA37" s="98"/>
      <c r="EB37" s="98">
        <v>26413.15</v>
      </c>
      <c r="EC37" s="98"/>
      <c r="ED37" s="98"/>
      <c r="EE37" s="98">
        <v>26413.15</v>
      </c>
      <c r="EF37" s="98"/>
      <c r="EG37" s="98"/>
      <c r="EH37" s="98">
        <v>26413.15</v>
      </c>
      <c r="EI37" s="98"/>
      <c r="EJ37" s="98"/>
      <c r="EK37" s="98">
        <v>26413.15</v>
      </c>
      <c r="EL37" s="98"/>
      <c r="EM37" s="98"/>
      <c r="EN37" s="98">
        <v>26413.15</v>
      </c>
      <c r="EO37" s="101">
        <f aca="true" t="shared" si="15" ref="EO37:EO50">EN37+EK37+EH37+EE37+EB37+DY37+DV37+DS37+DP37+DM37+DJ37+DG37</f>
        <v>316957.80000000005</v>
      </c>
      <c r="EP37" s="101">
        <f aca="true" t="shared" si="16" ref="EP37:EP50">EO37+DD37</f>
        <v>949308.9600000002</v>
      </c>
    </row>
    <row r="38" spans="1:146" s="102" customFormat="1" ht="12.75">
      <c r="A38" s="91" t="s">
        <v>47</v>
      </c>
      <c r="B38" s="67"/>
      <c r="C38" s="92">
        <v>14272.11</v>
      </c>
      <c r="D38" s="92"/>
      <c r="E38" s="92">
        <v>15351.85</v>
      </c>
      <c r="F38" s="92"/>
      <c r="G38" s="92">
        <v>15163.27</v>
      </c>
      <c r="H38" s="92"/>
      <c r="I38" s="92">
        <v>14392.35</v>
      </c>
      <c r="J38" s="93"/>
      <c r="K38" s="92">
        <v>17275.43</v>
      </c>
      <c r="L38" s="92"/>
      <c r="M38" s="92">
        <v>16253.39</v>
      </c>
      <c r="N38" s="93"/>
      <c r="O38" s="92">
        <v>12566.94</v>
      </c>
      <c r="P38" s="92"/>
      <c r="Q38" s="92">
        <v>14527.77</v>
      </c>
      <c r="R38" s="93"/>
      <c r="S38" s="94">
        <f>C38+E38+G38+I38+K38+M38+O38+Q38</f>
        <v>119803.11</v>
      </c>
      <c r="T38" s="95"/>
      <c r="U38" s="95"/>
      <c r="V38" s="95">
        <v>15338.18</v>
      </c>
      <c r="W38" s="95"/>
      <c r="X38" s="95"/>
      <c r="Y38" s="96">
        <v>9094.67</v>
      </c>
      <c r="Z38" s="95"/>
      <c r="AA38" s="95"/>
      <c r="AB38" s="96">
        <v>17607.4</v>
      </c>
      <c r="AC38" s="67"/>
      <c r="AD38" s="67"/>
      <c r="AE38" s="67">
        <v>16884.38</v>
      </c>
      <c r="AF38" s="97">
        <f t="shared" si="5"/>
        <v>178727.74</v>
      </c>
      <c r="AG38" s="95"/>
      <c r="AH38" s="95"/>
      <c r="AI38" s="95">
        <v>14293.04</v>
      </c>
      <c r="AJ38" s="95"/>
      <c r="AK38" s="95"/>
      <c r="AL38" s="95">
        <v>14746.61</v>
      </c>
      <c r="AM38" s="103"/>
      <c r="AN38" s="103"/>
      <c r="AO38" s="103">
        <f>1687.94+12807.66</f>
        <v>14495.6</v>
      </c>
      <c r="AP38" s="103"/>
      <c r="AQ38" s="103"/>
      <c r="AR38" s="103">
        <f>1687.94+14946.81</f>
        <v>16634.75</v>
      </c>
      <c r="AS38" s="103"/>
      <c r="AT38" s="103"/>
      <c r="AU38" s="103">
        <f>1687.94+17137.24</f>
        <v>18825.18</v>
      </c>
      <c r="AV38" s="103"/>
      <c r="AW38" s="103"/>
      <c r="AX38" s="103">
        <f>198.54+1031.97</f>
        <v>1230.51</v>
      </c>
      <c r="AY38" s="103"/>
      <c r="AZ38" s="103"/>
      <c r="BA38" s="103">
        <f>1687.94+15744.01</f>
        <v>17431.95</v>
      </c>
      <c r="BB38" s="103"/>
      <c r="BC38" s="103"/>
      <c r="BD38" s="103">
        <v>26612.23</v>
      </c>
      <c r="BE38" s="103"/>
      <c r="BF38" s="103"/>
      <c r="BG38" s="103">
        <v>16259.53</v>
      </c>
      <c r="BH38" s="103"/>
      <c r="BI38" s="103"/>
      <c r="BJ38" s="103">
        <v>16221.52</v>
      </c>
      <c r="BK38" s="103"/>
      <c r="BL38" s="103"/>
      <c r="BM38" s="103">
        <v>16532.87</v>
      </c>
      <c r="BN38" s="103"/>
      <c r="BO38" s="103"/>
      <c r="BP38" s="103">
        <v>16669.45</v>
      </c>
      <c r="BQ38" s="97">
        <f t="shared" si="6"/>
        <v>189953.24000000002</v>
      </c>
      <c r="BR38" s="97">
        <f t="shared" si="7"/>
        <v>368680.98</v>
      </c>
      <c r="BS38" s="103"/>
      <c r="BT38" s="103"/>
      <c r="BU38" s="103">
        <v>16043.9</v>
      </c>
      <c r="BV38" s="103"/>
      <c r="BW38" s="103"/>
      <c r="BX38" s="103">
        <v>16760.07</v>
      </c>
      <c r="BY38" s="103"/>
      <c r="BZ38" s="103"/>
      <c r="CA38" s="103">
        <v>27294.31</v>
      </c>
      <c r="CB38" s="103"/>
      <c r="CC38" s="103"/>
      <c r="CD38" s="103">
        <v>19663.99</v>
      </c>
      <c r="CE38" s="103"/>
      <c r="CF38" s="103"/>
      <c r="CG38" s="103">
        <v>23674.96</v>
      </c>
      <c r="CH38" s="103"/>
      <c r="CI38" s="103"/>
      <c r="CJ38" s="103">
        <v>22234.57</v>
      </c>
      <c r="CK38" s="103"/>
      <c r="CL38" s="103"/>
      <c r="CM38" s="103">
        <v>22414.86</v>
      </c>
      <c r="CN38" s="103"/>
      <c r="CO38" s="103"/>
      <c r="CP38" s="103">
        <v>22537.89</v>
      </c>
      <c r="CQ38" s="103"/>
      <c r="CR38" s="103"/>
      <c r="CS38" s="103">
        <v>22282.51</v>
      </c>
      <c r="CT38" s="103"/>
      <c r="CU38" s="103"/>
      <c r="CV38" s="103">
        <v>21292.94</v>
      </c>
      <c r="CW38" s="103"/>
      <c r="CX38" s="103"/>
      <c r="CY38" s="103">
        <v>21249.53</v>
      </c>
      <c r="CZ38" s="103"/>
      <c r="DA38" s="103"/>
      <c r="DB38" s="103">
        <v>22012.38</v>
      </c>
      <c r="DC38" s="99">
        <f t="shared" si="8"/>
        <v>257461.90999999997</v>
      </c>
      <c r="DD38" s="100">
        <f t="shared" si="9"/>
        <v>626142.8899999999</v>
      </c>
      <c r="DE38" s="103"/>
      <c r="DF38" s="103"/>
      <c r="DG38" s="103">
        <v>21015.82</v>
      </c>
      <c r="DH38" s="103"/>
      <c r="DI38" s="103"/>
      <c r="DJ38" s="103">
        <v>25935.26</v>
      </c>
      <c r="DK38" s="103"/>
      <c r="DL38" s="103"/>
      <c r="DM38" s="103">
        <v>29289.69</v>
      </c>
      <c r="DN38" s="103"/>
      <c r="DO38" s="103"/>
      <c r="DP38" s="103">
        <v>23713.4</v>
      </c>
      <c r="DQ38" s="103"/>
      <c r="DR38" s="103"/>
      <c r="DS38" s="103">
        <v>28044.45</v>
      </c>
      <c r="DT38" s="103"/>
      <c r="DU38" s="103"/>
      <c r="DV38" s="103">
        <v>28872.09</v>
      </c>
      <c r="DW38" s="103"/>
      <c r="DX38" s="103"/>
      <c r="DY38" s="103">
        <v>25661.92</v>
      </c>
      <c r="DZ38" s="103"/>
      <c r="EA38" s="103"/>
      <c r="EB38" s="103">
        <v>26882.1</v>
      </c>
      <c r="EC38" s="103"/>
      <c r="ED38" s="103"/>
      <c r="EE38" s="103">
        <v>23838.55</v>
      </c>
      <c r="EF38" s="103"/>
      <c r="EG38" s="103"/>
      <c r="EH38" s="103">
        <v>26054.74</v>
      </c>
      <c r="EI38" s="103"/>
      <c r="EJ38" s="103"/>
      <c r="EK38" s="103">
        <v>27015.67</v>
      </c>
      <c r="EL38" s="103"/>
      <c r="EM38" s="103"/>
      <c r="EN38" s="103">
        <v>25656.3</v>
      </c>
      <c r="EO38" s="101">
        <f t="shared" si="15"/>
        <v>311979.99000000005</v>
      </c>
      <c r="EP38" s="101">
        <f t="shared" si="16"/>
        <v>938122.8799999999</v>
      </c>
    </row>
    <row r="39" spans="1:146" s="2" customFormat="1" ht="18" customHeight="1">
      <c r="A39" s="44" t="s">
        <v>48</v>
      </c>
      <c r="B39" s="20">
        <v>17042.9</v>
      </c>
      <c r="C39" s="45">
        <f>C37-C38</f>
        <v>625.7999999999993</v>
      </c>
      <c r="D39" s="45"/>
      <c r="E39" s="45">
        <f aca="true" t="shared" si="17" ref="E39:Q39">E37-E38</f>
        <v>-453.9400000000005</v>
      </c>
      <c r="F39" s="45"/>
      <c r="G39" s="45">
        <f t="shared" si="17"/>
        <v>-265.3600000000006</v>
      </c>
      <c r="H39" s="45"/>
      <c r="I39" s="45">
        <f t="shared" si="17"/>
        <v>505.5599999999995</v>
      </c>
      <c r="J39" s="45"/>
      <c r="K39" s="45">
        <f t="shared" si="17"/>
        <v>-2377.5200000000004</v>
      </c>
      <c r="L39" s="45"/>
      <c r="M39" s="45">
        <f t="shared" si="17"/>
        <v>-1622.9699999999993</v>
      </c>
      <c r="N39" s="45"/>
      <c r="O39" s="45">
        <f t="shared" si="17"/>
        <v>2101.6899999999987</v>
      </c>
      <c r="P39" s="45"/>
      <c r="Q39" s="45">
        <f t="shared" si="17"/>
        <v>140.85999999999876</v>
      </c>
      <c r="R39" s="45"/>
      <c r="S39" s="19">
        <f>C39+E39+G39+I39+K39+M39+O39+Q39</f>
        <v>-1345.8800000000047</v>
      </c>
      <c r="T39" s="47"/>
      <c r="U39" s="47"/>
      <c r="V39" s="47">
        <f>V37-V38</f>
        <v>966.7199999999993</v>
      </c>
      <c r="W39" s="47">
        <f aca="true" t="shared" si="18" ref="W39:AL39">W37-W38</f>
        <v>0</v>
      </c>
      <c r="X39" s="47">
        <f t="shared" si="18"/>
        <v>0</v>
      </c>
      <c r="Y39" s="47">
        <f t="shared" si="18"/>
        <v>7210.23</v>
      </c>
      <c r="Z39" s="47">
        <f t="shared" si="18"/>
        <v>0</v>
      </c>
      <c r="AA39" s="47">
        <f t="shared" si="18"/>
        <v>0</v>
      </c>
      <c r="AB39" s="47">
        <f t="shared" si="18"/>
        <v>-1302.5000000000018</v>
      </c>
      <c r="AC39" s="47">
        <f t="shared" si="18"/>
        <v>0</v>
      </c>
      <c r="AD39" s="47">
        <f t="shared" si="18"/>
        <v>0</v>
      </c>
      <c r="AE39" s="47">
        <f t="shared" si="18"/>
        <v>-579.4800000000014</v>
      </c>
      <c r="AF39" s="34">
        <f t="shared" si="5"/>
        <v>4949.089999999991</v>
      </c>
      <c r="AG39" s="47">
        <f t="shared" si="18"/>
        <v>0</v>
      </c>
      <c r="AH39" s="47">
        <f t="shared" si="18"/>
        <v>0</v>
      </c>
      <c r="AI39" s="47">
        <f t="shared" si="18"/>
        <v>2526.540000000001</v>
      </c>
      <c r="AJ39" s="47">
        <f t="shared" si="18"/>
        <v>0</v>
      </c>
      <c r="AK39" s="47">
        <f t="shared" si="18"/>
        <v>0</v>
      </c>
      <c r="AL39" s="47">
        <f t="shared" si="18"/>
        <v>2072.970000000001</v>
      </c>
      <c r="AM39" s="48"/>
      <c r="AN39" s="36"/>
      <c r="AO39" s="48">
        <f>AO37-AO38</f>
        <v>2323.9800000000014</v>
      </c>
      <c r="AP39" s="48">
        <f aca="true" t="shared" si="19" ref="AP39:AU39">AP37-AP38</f>
        <v>0</v>
      </c>
      <c r="AQ39" s="48">
        <f t="shared" si="19"/>
        <v>0</v>
      </c>
      <c r="AR39" s="48">
        <f t="shared" si="19"/>
        <v>184.83000000000175</v>
      </c>
      <c r="AS39" s="48">
        <f t="shared" si="19"/>
        <v>0</v>
      </c>
      <c r="AT39" s="48">
        <f t="shared" si="19"/>
        <v>0</v>
      </c>
      <c r="AU39" s="48">
        <f t="shared" si="19"/>
        <v>-2005.5999999999985</v>
      </c>
      <c r="AV39" s="48"/>
      <c r="AW39" s="48"/>
      <c r="AX39" s="48">
        <f>AX37-AX38</f>
        <v>67.6400000000001</v>
      </c>
      <c r="AY39" s="48">
        <f aca="true" t="shared" si="20" ref="AY39:BD39">AY37-AY38</f>
        <v>0</v>
      </c>
      <c r="AZ39" s="48">
        <f t="shared" si="20"/>
        <v>0</v>
      </c>
      <c r="BA39" s="48">
        <f t="shared" si="20"/>
        <v>-612.369999999999</v>
      </c>
      <c r="BB39" s="48">
        <f t="shared" si="20"/>
        <v>0</v>
      </c>
      <c r="BC39" s="48">
        <f t="shared" si="20"/>
        <v>0</v>
      </c>
      <c r="BD39" s="48">
        <f t="shared" si="20"/>
        <v>-9792.649999999998</v>
      </c>
      <c r="BE39" s="48">
        <f aca="true" t="shared" si="21" ref="BE39:BM39">BE37-BE38</f>
        <v>0</v>
      </c>
      <c r="BF39" s="48">
        <f t="shared" si="21"/>
        <v>0</v>
      </c>
      <c r="BG39" s="48">
        <f t="shared" si="21"/>
        <v>560.0500000000011</v>
      </c>
      <c r="BH39" s="48">
        <f t="shared" si="21"/>
        <v>0</v>
      </c>
      <c r="BI39" s="48">
        <f t="shared" si="21"/>
        <v>0</v>
      </c>
      <c r="BJ39" s="48">
        <f t="shared" si="21"/>
        <v>598.0600000000013</v>
      </c>
      <c r="BK39" s="48">
        <f t="shared" si="21"/>
        <v>0</v>
      </c>
      <c r="BL39" s="48">
        <f t="shared" si="21"/>
        <v>0</v>
      </c>
      <c r="BM39" s="48">
        <f t="shared" si="21"/>
        <v>286.71000000000276</v>
      </c>
      <c r="BN39" s="48">
        <f>BN37-BN38</f>
        <v>0</v>
      </c>
      <c r="BO39" s="48">
        <f>BO37-BO38</f>
        <v>0</v>
      </c>
      <c r="BP39" s="48">
        <f>BP37-BP38</f>
        <v>150.13000000000102</v>
      </c>
      <c r="BQ39" s="34">
        <f t="shared" si="6"/>
        <v>-3639.7099999999846</v>
      </c>
      <c r="BR39" s="34">
        <f t="shared" si="7"/>
        <v>1309.3800000000065</v>
      </c>
      <c r="BS39" s="48"/>
      <c r="BT39" s="48"/>
      <c r="BU39" s="48">
        <f>BU37-BU38</f>
        <v>775.6800000000021</v>
      </c>
      <c r="BV39" s="48"/>
      <c r="BW39" s="48"/>
      <c r="BX39" s="48">
        <f>BX37-BX38</f>
        <v>10147.25</v>
      </c>
      <c r="BY39" s="48"/>
      <c r="BZ39" s="48"/>
      <c r="CA39" s="48">
        <f>CA37-CA38</f>
        <v>-5430.920000000002</v>
      </c>
      <c r="CB39" s="48"/>
      <c r="CC39" s="48"/>
      <c r="CD39" s="48">
        <f>CD37-CD38</f>
        <v>2199.399999999998</v>
      </c>
      <c r="CE39" s="48"/>
      <c r="CF39" s="48"/>
      <c r="CG39" s="48">
        <f>CG37-CG38</f>
        <v>-1811.5699999999997</v>
      </c>
      <c r="CH39" s="48"/>
      <c r="CI39" s="48"/>
      <c r="CJ39" s="48">
        <f>CJ37-CJ38</f>
        <v>-371.1800000000003</v>
      </c>
      <c r="CK39" s="48"/>
      <c r="CL39" s="48"/>
      <c r="CM39" s="48">
        <f>CM37-CM38</f>
        <v>-551.4700000000012</v>
      </c>
      <c r="CN39" s="48"/>
      <c r="CO39" s="48"/>
      <c r="CP39" s="48">
        <f>CP37-CP38</f>
        <v>-674.5</v>
      </c>
      <c r="CQ39" s="48"/>
      <c r="CR39" s="48"/>
      <c r="CS39" s="48">
        <f>CS37-CS38</f>
        <v>-419.119999999999</v>
      </c>
      <c r="CT39" s="48"/>
      <c r="CU39" s="48"/>
      <c r="CV39" s="48">
        <f>CV37-CV38</f>
        <v>570.4500000000007</v>
      </c>
      <c r="CW39" s="48"/>
      <c r="CX39" s="48"/>
      <c r="CY39" s="48">
        <f>CY37-CY38</f>
        <v>613.8600000000006</v>
      </c>
      <c r="CZ39" s="48"/>
      <c r="DA39" s="48"/>
      <c r="DB39" s="48">
        <f>DB37-DB38</f>
        <v>-148.9900000000016</v>
      </c>
      <c r="DC39" s="11">
        <f t="shared" si="8"/>
        <v>4898.889999999998</v>
      </c>
      <c r="DD39" s="35">
        <f t="shared" si="9"/>
        <v>6208.270000000004</v>
      </c>
      <c r="DE39" s="48"/>
      <c r="DF39" s="48"/>
      <c r="DG39" s="48">
        <f>DG37-DG38</f>
        <v>5397.330000000002</v>
      </c>
      <c r="DH39" s="48"/>
      <c r="DI39" s="48"/>
      <c r="DJ39" s="48">
        <f>DJ37-DJ38</f>
        <v>477.89000000000306</v>
      </c>
      <c r="DK39" s="48"/>
      <c r="DL39" s="48"/>
      <c r="DM39" s="48">
        <f>DM37-DM38</f>
        <v>-2876.5399999999972</v>
      </c>
      <c r="DN39" s="48"/>
      <c r="DO39" s="48"/>
      <c r="DP39" s="48">
        <f>DP37-DP38</f>
        <v>2699.75</v>
      </c>
      <c r="DQ39" s="48"/>
      <c r="DR39" s="48"/>
      <c r="DS39" s="48">
        <f>DS37-DS38</f>
        <v>-1631.2999999999993</v>
      </c>
      <c r="DT39" s="48"/>
      <c r="DU39" s="48"/>
      <c r="DV39" s="48">
        <f>DV37-DV38</f>
        <v>-2458.9399999999987</v>
      </c>
      <c r="DW39" s="48"/>
      <c r="DX39" s="48"/>
      <c r="DY39" s="48">
        <f>DY37-DY38</f>
        <v>751.2300000000032</v>
      </c>
      <c r="DZ39" s="48"/>
      <c r="EA39" s="48"/>
      <c r="EB39" s="48">
        <f>EB37-EB38</f>
        <v>-468.9499999999971</v>
      </c>
      <c r="EC39" s="48"/>
      <c r="ED39" s="48"/>
      <c r="EE39" s="48">
        <f>EE37-EE38</f>
        <v>2574.600000000002</v>
      </c>
      <c r="EF39" s="48"/>
      <c r="EG39" s="48"/>
      <c r="EH39" s="48">
        <f>EH37-EH38</f>
        <v>358.40999999999985</v>
      </c>
      <c r="EI39" s="48"/>
      <c r="EJ39" s="48"/>
      <c r="EK39" s="48">
        <f>EK37-EK38</f>
        <v>-602.5199999999968</v>
      </c>
      <c r="EL39" s="48"/>
      <c r="EM39" s="48"/>
      <c r="EN39" s="48">
        <f>EN37-EN38</f>
        <v>756.8500000000022</v>
      </c>
      <c r="EO39" s="40">
        <f t="shared" si="15"/>
        <v>4977.810000000023</v>
      </c>
      <c r="EP39" s="40">
        <f t="shared" si="16"/>
        <v>11186.080000000027</v>
      </c>
    </row>
    <row r="40" spans="1:146" s="2" customFormat="1" ht="22.5" hidden="1">
      <c r="A40" s="44" t="s">
        <v>49</v>
      </c>
      <c r="B40" s="20"/>
      <c r="C40" s="45"/>
      <c r="D40" s="45"/>
      <c r="E40" s="45"/>
      <c r="F40" s="45"/>
      <c r="G40" s="45"/>
      <c r="H40" s="45"/>
      <c r="I40" s="45"/>
      <c r="J40" s="46"/>
      <c r="K40" s="45"/>
      <c r="L40" s="45"/>
      <c r="M40" s="45"/>
      <c r="N40" s="46"/>
      <c r="O40" s="45"/>
      <c r="P40" s="45"/>
      <c r="Q40" s="45"/>
      <c r="R40" s="46">
        <v>15697.02</v>
      </c>
      <c r="S40" s="45">
        <v>-1345.88</v>
      </c>
      <c r="T40" s="36"/>
      <c r="U40" s="36"/>
      <c r="V40" s="36"/>
      <c r="W40" s="36"/>
      <c r="X40" s="36"/>
      <c r="Y40" s="49"/>
      <c r="Z40" s="36"/>
      <c r="AA40" s="36"/>
      <c r="AB40" s="49"/>
      <c r="AC40" s="20"/>
      <c r="AD40" s="20"/>
      <c r="AE40" s="20"/>
      <c r="AF40" s="34">
        <f t="shared" si="5"/>
        <v>-1345.88</v>
      </c>
      <c r="AG40" s="36"/>
      <c r="AH40" s="36"/>
      <c r="AI40" s="36"/>
      <c r="AJ40" s="36"/>
      <c r="AK40" s="36"/>
      <c r="AL40" s="36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34">
        <f t="shared" si="6"/>
        <v>0</v>
      </c>
      <c r="BR40" s="34">
        <f t="shared" si="7"/>
        <v>-1345.88</v>
      </c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11">
        <f t="shared" si="8"/>
        <v>0</v>
      </c>
      <c r="DD40" s="35">
        <f t="shared" si="9"/>
        <v>-1345.88</v>
      </c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0">
        <f t="shared" si="15"/>
        <v>0</v>
      </c>
      <c r="EP40" s="40">
        <f t="shared" si="16"/>
        <v>-1345.88</v>
      </c>
    </row>
    <row r="41" spans="1:146" s="2" customFormat="1" ht="22.5">
      <c r="A41" s="44" t="s">
        <v>50</v>
      </c>
      <c r="B41" s="20"/>
      <c r="C41" s="45">
        <f>C38-C36</f>
        <v>3175.7000000000007</v>
      </c>
      <c r="D41" s="45"/>
      <c r="E41" s="45">
        <f aca="true" t="shared" si="22" ref="E41:Q41">E38-E36</f>
        <v>-5545.6</v>
      </c>
      <c r="F41" s="45">
        <f t="shared" si="22"/>
        <v>0</v>
      </c>
      <c r="G41" s="45">
        <f t="shared" si="22"/>
        <v>3974.8199999999997</v>
      </c>
      <c r="H41" s="45">
        <f t="shared" si="22"/>
        <v>0</v>
      </c>
      <c r="I41" s="45">
        <f t="shared" si="22"/>
        <v>-2586.76</v>
      </c>
      <c r="J41" s="45">
        <f t="shared" si="22"/>
        <v>0</v>
      </c>
      <c r="K41" s="45">
        <f t="shared" si="22"/>
        <v>6179.02</v>
      </c>
      <c r="L41" s="45">
        <f t="shared" si="22"/>
        <v>0</v>
      </c>
      <c r="M41" s="45">
        <f t="shared" si="22"/>
        <v>5156.98</v>
      </c>
      <c r="N41" s="45">
        <f t="shared" si="22"/>
        <v>0</v>
      </c>
      <c r="O41" s="45">
        <f t="shared" si="22"/>
        <v>1470.5300000000007</v>
      </c>
      <c r="P41" s="45">
        <f t="shared" si="22"/>
        <v>0</v>
      </c>
      <c r="Q41" s="45">
        <f t="shared" si="22"/>
        <v>3431.3600000000006</v>
      </c>
      <c r="R41" s="45"/>
      <c r="S41" s="19">
        <f>C41+E41+G41+I41+K41+M41+O41+Q41</f>
        <v>15256.050000000001</v>
      </c>
      <c r="T41" s="21"/>
      <c r="U41" s="34"/>
      <c r="V41" s="34">
        <f>V38-V36</f>
        <v>4298.9</v>
      </c>
      <c r="W41" s="34">
        <f aca="true" t="shared" si="23" ref="W41:AL41">W38-W36</f>
        <v>0</v>
      </c>
      <c r="X41" s="34">
        <f t="shared" si="23"/>
        <v>0</v>
      </c>
      <c r="Y41" s="34">
        <f t="shared" si="23"/>
        <v>-7342.659999999998</v>
      </c>
      <c r="Z41" s="34">
        <f t="shared" si="23"/>
        <v>0</v>
      </c>
      <c r="AA41" s="34">
        <f t="shared" si="23"/>
        <v>0</v>
      </c>
      <c r="AB41" s="34">
        <f t="shared" si="23"/>
        <v>-103.68000000000029</v>
      </c>
      <c r="AC41" s="34">
        <f t="shared" si="23"/>
        <v>0</v>
      </c>
      <c r="AD41" s="34">
        <f t="shared" si="23"/>
        <v>0</v>
      </c>
      <c r="AE41" s="34">
        <f t="shared" si="23"/>
        <v>-1663.4074999999975</v>
      </c>
      <c r="AF41" s="34">
        <f t="shared" si="5"/>
        <v>10445.202500000005</v>
      </c>
      <c r="AG41" s="34">
        <f t="shared" si="23"/>
        <v>0</v>
      </c>
      <c r="AH41" s="34">
        <f t="shared" si="23"/>
        <v>0</v>
      </c>
      <c r="AI41" s="34">
        <f t="shared" si="23"/>
        <v>-752.9090277777777</v>
      </c>
      <c r="AJ41" s="34">
        <f t="shared" si="23"/>
        <v>0</v>
      </c>
      <c r="AK41" s="34">
        <f t="shared" si="23"/>
        <v>0</v>
      </c>
      <c r="AL41" s="34">
        <f t="shared" si="23"/>
        <v>-37.44999999999891</v>
      </c>
      <c r="AM41" s="21"/>
      <c r="AN41" s="34"/>
      <c r="AO41" s="34">
        <f>AO38-AO36</f>
        <v>-11762.330000000004</v>
      </c>
      <c r="AP41" s="34">
        <f aca="true" t="shared" si="24" ref="AP41:AU41">AP38-AP36</f>
        <v>0</v>
      </c>
      <c r="AQ41" s="34">
        <f t="shared" si="24"/>
        <v>0</v>
      </c>
      <c r="AR41" s="34">
        <f t="shared" si="24"/>
        <v>-7210.4000000000015</v>
      </c>
      <c r="AS41" s="34">
        <f t="shared" si="24"/>
        <v>0</v>
      </c>
      <c r="AT41" s="34">
        <f t="shared" si="24"/>
        <v>0</v>
      </c>
      <c r="AU41" s="34">
        <f t="shared" si="24"/>
        <v>4805.769999999999</v>
      </c>
      <c r="AV41" s="34"/>
      <c r="AW41" s="34"/>
      <c r="AX41" s="34">
        <f>AX38-AX36</f>
        <v>-11592.720000000001</v>
      </c>
      <c r="AY41" s="34">
        <f aca="true" t="shared" si="25" ref="AY41:BD41">AY38-AY36</f>
        <v>0</v>
      </c>
      <c r="AZ41" s="34">
        <f t="shared" si="25"/>
        <v>0</v>
      </c>
      <c r="BA41" s="34">
        <f t="shared" si="25"/>
        <v>5841.810000000001</v>
      </c>
      <c r="BB41" s="34">
        <f t="shared" si="25"/>
        <v>0</v>
      </c>
      <c r="BC41" s="34">
        <f t="shared" si="25"/>
        <v>0</v>
      </c>
      <c r="BD41" s="34">
        <f t="shared" si="25"/>
        <v>14010.819999999996</v>
      </c>
      <c r="BE41" s="34">
        <f aca="true" t="shared" si="26" ref="BE41:BM41">BE38-BE36</f>
        <v>0</v>
      </c>
      <c r="BF41" s="34">
        <f t="shared" si="26"/>
        <v>0</v>
      </c>
      <c r="BG41" s="34">
        <f t="shared" si="26"/>
        <v>4319.41</v>
      </c>
      <c r="BH41" s="34">
        <f t="shared" si="26"/>
        <v>0</v>
      </c>
      <c r="BI41" s="34">
        <f t="shared" si="26"/>
        <v>0</v>
      </c>
      <c r="BJ41" s="34">
        <f t="shared" si="26"/>
        <v>4631.379999999999</v>
      </c>
      <c r="BK41" s="34">
        <f t="shared" si="26"/>
        <v>0</v>
      </c>
      <c r="BL41" s="34">
        <f t="shared" si="26"/>
        <v>0</v>
      </c>
      <c r="BM41" s="34">
        <f t="shared" si="26"/>
        <v>1009.649999999996</v>
      </c>
      <c r="BN41" s="34">
        <f>BN38-BN36</f>
        <v>0</v>
      </c>
      <c r="BO41" s="34">
        <f>BO38-BO36</f>
        <v>0</v>
      </c>
      <c r="BP41" s="34">
        <f>BP38-BP36</f>
        <v>-4629.540000000001</v>
      </c>
      <c r="BQ41" s="34">
        <f t="shared" si="6"/>
        <v>-1366.5090277777945</v>
      </c>
      <c r="BR41" s="34">
        <f t="shared" si="7"/>
        <v>9078.69347222221</v>
      </c>
      <c r="BS41" s="34"/>
      <c r="BT41" s="34"/>
      <c r="BU41" s="34">
        <f>BU38-BU36</f>
        <v>93.3799999999992</v>
      </c>
      <c r="BV41" s="34"/>
      <c r="BW41" s="34"/>
      <c r="BX41" s="34">
        <f>BX38-BX36</f>
        <v>1742.0899999999983</v>
      </c>
      <c r="BY41" s="34"/>
      <c r="BZ41" s="34"/>
      <c r="CA41" s="34">
        <f>CA38-CA36</f>
        <v>-12018.509999999998</v>
      </c>
      <c r="CB41" s="34"/>
      <c r="CC41" s="34"/>
      <c r="CD41" s="34">
        <f>CD38-CD36</f>
        <v>-274.0499999999993</v>
      </c>
      <c r="CE41" s="34"/>
      <c r="CF41" s="34"/>
      <c r="CG41" s="34">
        <f>CG38-CG36</f>
        <v>8523.979999999996</v>
      </c>
      <c r="CH41" s="34"/>
      <c r="CI41" s="34"/>
      <c r="CJ41" s="34">
        <f>CJ38-CJ36</f>
        <v>2174.4399999999987</v>
      </c>
      <c r="CK41" s="34"/>
      <c r="CL41" s="34"/>
      <c r="CM41" s="34">
        <f>CM38-CM36</f>
        <v>6634.039999999999</v>
      </c>
      <c r="CN41" s="34"/>
      <c r="CO41" s="34"/>
      <c r="CP41" s="34">
        <f>CP38-CP36</f>
        <v>7602.149999999998</v>
      </c>
      <c r="CQ41" s="34"/>
      <c r="CR41" s="34"/>
      <c r="CS41" s="34">
        <f>CS38-CS36</f>
        <v>-30291.49</v>
      </c>
      <c r="CT41" s="34"/>
      <c r="CU41" s="34"/>
      <c r="CV41" s="34">
        <f>CV38-CV36</f>
        <v>1096.8400000000001</v>
      </c>
      <c r="CW41" s="34"/>
      <c r="CX41" s="34"/>
      <c r="CY41" s="34">
        <f>CY38-CY36</f>
        <v>489.4300000000003</v>
      </c>
      <c r="CZ41" s="34"/>
      <c r="DA41" s="34"/>
      <c r="DB41" s="34">
        <f>DB38-DB36</f>
        <v>6474.549999999999</v>
      </c>
      <c r="DC41" s="11">
        <f t="shared" si="8"/>
        <v>-7753.150000000011</v>
      </c>
      <c r="DD41" s="35">
        <f t="shared" si="9"/>
        <v>1325.5434722221999</v>
      </c>
      <c r="DE41" s="34"/>
      <c r="DF41" s="34"/>
      <c r="DG41" s="34">
        <f>DG38-DG36</f>
        <v>2220.7700000000004</v>
      </c>
      <c r="DH41" s="34"/>
      <c r="DI41" s="34"/>
      <c r="DJ41" s="34">
        <f>DJ38-DJ36</f>
        <v>8810.16</v>
      </c>
      <c r="DK41" s="34"/>
      <c r="DL41" s="34"/>
      <c r="DM41" s="34">
        <f>DM38-DM36</f>
        <v>-7692.6100000000115</v>
      </c>
      <c r="DN41" s="34"/>
      <c r="DO41" s="34"/>
      <c r="DP41" s="34">
        <f>DP38-DP36</f>
        <v>-50743.44999999999</v>
      </c>
      <c r="DQ41" s="34"/>
      <c r="DR41" s="34"/>
      <c r="DS41" s="34">
        <f>DS38-DS36</f>
        <v>9918.650000000005</v>
      </c>
      <c r="DT41" s="34"/>
      <c r="DU41" s="34"/>
      <c r="DV41" s="34">
        <f>DV38-DV36</f>
        <v>13202.669999999998</v>
      </c>
      <c r="DW41" s="34"/>
      <c r="DX41" s="34"/>
      <c r="DY41" s="34">
        <f>DY38-DY36</f>
        <v>8896.819999999996</v>
      </c>
      <c r="DZ41" s="34"/>
      <c r="EA41" s="34"/>
      <c r="EB41" s="34">
        <f>EB38-EB36</f>
        <v>10951.659999999996</v>
      </c>
      <c r="EC41" s="34"/>
      <c r="ED41" s="34"/>
      <c r="EE41" s="34">
        <f>EE38-EE36</f>
        <v>-1490.3499999999985</v>
      </c>
      <c r="EF41" s="34"/>
      <c r="EG41" s="34"/>
      <c r="EH41" s="34">
        <f>EH38-EH36</f>
        <v>9086.780000000006</v>
      </c>
      <c r="EI41" s="34"/>
      <c r="EJ41" s="34"/>
      <c r="EK41" s="34">
        <f>EK38-EK36</f>
        <v>-127.31999999999607</v>
      </c>
      <c r="EL41" s="34"/>
      <c r="EM41" s="34"/>
      <c r="EN41" s="34">
        <f>EN38-EN36</f>
        <v>8527.340000000004</v>
      </c>
      <c r="EO41" s="40">
        <f t="shared" si="15"/>
        <v>11561.120000000014</v>
      </c>
      <c r="EP41" s="40">
        <f t="shared" si="16"/>
        <v>12886.663472222213</v>
      </c>
    </row>
    <row r="42" spans="1:146" s="3" customFormat="1" ht="12.75">
      <c r="A42" s="17"/>
      <c r="B42" s="17"/>
      <c r="C42" s="17"/>
      <c r="D42" s="17"/>
      <c r="E42" s="17"/>
      <c r="F42" s="1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34"/>
      <c r="U42" s="34"/>
      <c r="V42" s="34"/>
      <c r="W42" s="34"/>
      <c r="X42" s="34"/>
      <c r="Y42" s="50"/>
      <c r="Z42" s="34"/>
      <c r="AA42" s="34"/>
      <c r="AB42" s="50"/>
      <c r="AC42" s="17"/>
      <c r="AD42" s="17"/>
      <c r="AE42" s="17"/>
      <c r="AF42" s="34">
        <f t="shared" si="5"/>
        <v>0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>
        <f t="shared" si="6"/>
        <v>0</v>
      </c>
      <c r="BR42" s="34">
        <f t="shared" si="7"/>
        <v>0</v>
      </c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11">
        <f t="shared" si="8"/>
        <v>0</v>
      </c>
      <c r="DD42" s="35">
        <f t="shared" si="9"/>
        <v>0</v>
      </c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40"/>
      <c r="EP42" s="40"/>
    </row>
    <row r="43" spans="1:146" s="3" customFormat="1" ht="12.75">
      <c r="A43" s="51" t="s">
        <v>51</v>
      </c>
      <c r="B43" s="17"/>
      <c r="C43" s="18">
        <v>1149.12</v>
      </c>
      <c r="D43" s="18"/>
      <c r="E43" s="18">
        <v>1149.12</v>
      </c>
      <c r="F43" s="17"/>
      <c r="G43" s="18">
        <v>1133.16</v>
      </c>
      <c r="H43" s="18"/>
      <c r="I43" s="18">
        <v>1069.32</v>
      </c>
      <c r="J43" s="47"/>
      <c r="K43" s="18">
        <v>1037.4</v>
      </c>
      <c r="L43" s="18"/>
      <c r="M43" s="18">
        <v>1053.36</v>
      </c>
      <c r="N43" s="47"/>
      <c r="O43" s="18">
        <v>1037.4</v>
      </c>
      <c r="P43" s="18"/>
      <c r="Q43" s="18">
        <v>1069.32</v>
      </c>
      <c r="R43" s="47"/>
      <c r="S43" s="19">
        <f>C43+E43+G43+I43+K43+M43+O43+Q43</f>
        <v>8698.199999999999</v>
      </c>
      <c r="T43" s="34"/>
      <c r="U43" s="34"/>
      <c r="V43" s="34">
        <v>1764.17</v>
      </c>
      <c r="W43" s="34"/>
      <c r="X43" s="34"/>
      <c r="Y43" s="50">
        <v>1719.91</v>
      </c>
      <c r="Z43" s="34"/>
      <c r="AA43" s="34"/>
      <c r="AB43" s="50">
        <v>1724.01</v>
      </c>
      <c r="AC43" s="17"/>
      <c r="AD43" s="17"/>
      <c r="AE43" s="17">
        <v>1421.05</v>
      </c>
      <c r="AF43" s="34">
        <f t="shared" si="5"/>
        <v>15327.34</v>
      </c>
      <c r="AG43" s="34"/>
      <c r="AH43" s="34"/>
      <c r="AI43" s="34">
        <v>1462.06</v>
      </c>
      <c r="AJ43" s="34"/>
      <c r="AK43" s="34"/>
      <c r="AL43" s="34">
        <v>1478.02</v>
      </c>
      <c r="AM43" s="34"/>
      <c r="AN43" s="34"/>
      <c r="AO43" s="34">
        <v>1544.2</v>
      </c>
      <c r="AP43" s="34"/>
      <c r="AQ43" s="34"/>
      <c r="AR43" s="34">
        <v>1507.91</v>
      </c>
      <c r="AS43" s="34"/>
      <c r="AT43" s="34"/>
      <c r="AU43" s="34">
        <v>1564.05</v>
      </c>
      <c r="AV43" s="34"/>
      <c r="AW43" s="34"/>
      <c r="AX43" s="34">
        <v>1298.15</v>
      </c>
      <c r="AY43" s="34"/>
      <c r="AZ43" s="34"/>
      <c r="BA43" s="34">
        <v>1486.47</v>
      </c>
      <c r="BB43" s="34"/>
      <c r="BC43" s="34"/>
      <c r="BD43" s="34">
        <v>1478.02</v>
      </c>
      <c r="BE43" s="34"/>
      <c r="BF43" s="34"/>
      <c r="BG43" s="34">
        <v>1582.63</v>
      </c>
      <c r="BH43" s="34"/>
      <c r="BI43" s="34"/>
      <c r="BJ43" s="34">
        <v>1496.38</v>
      </c>
      <c r="BK43" s="34"/>
      <c r="BL43" s="34"/>
      <c r="BM43" s="34">
        <v>1478.02</v>
      </c>
      <c r="BN43" s="34"/>
      <c r="BO43" s="34"/>
      <c r="BP43" s="34">
        <v>1458.49</v>
      </c>
      <c r="BQ43" s="34">
        <f t="shared" si="6"/>
        <v>17834.4</v>
      </c>
      <c r="BR43" s="34">
        <f t="shared" si="7"/>
        <v>33161.740000000005</v>
      </c>
      <c r="BS43" s="34"/>
      <c r="BT43" s="34"/>
      <c r="BU43" s="34">
        <v>1816</v>
      </c>
      <c r="BV43" s="34"/>
      <c r="BW43" s="34"/>
      <c r="BX43" s="34">
        <v>1826.44</v>
      </c>
      <c r="BY43" s="34"/>
      <c r="BZ43" s="34"/>
      <c r="CA43" s="34">
        <v>1820.62</v>
      </c>
      <c r="CB43" s="34"/>
      <c r="CC43" s="34"/>
      <c r="CD43" s="34">
        <v>1845.56</v>
      </c>
      <c r="CE43" s="34"/>
      <c r="CF43" s="34"/>
      <c r="CG43" s="34">
        <v>1596.42</v>
      </c>
      <c r="CH43" s="34"/>
      <c r="CI43" s="34"/>
      <c r="CJ43" s="34">
        <v>1820.62</v>
      </c>
      <c r="CK43" s="34"/>
      <c r="CL43" s="34"/>
      <c r="CM43" s="34">
        <v>1854.7</v>
      </c>
      <c r="CN43" s="34"/>
      <c r="CO43" s="34"/>
      <c r="CP43" s="34">
        <v>1832.69</v>
      </c>
      <c r="CQ43" s="34"/>
      <c r="CR43" s="34"/>
      <c r="CS43" s="34">
        <v>1889</v>
      </c>
      <c r="CT43" s="34"/>
      <c r="CU43" s="34"/>
      <c r="CV43" s="34">
        <v>1920.38</v>
      </c>
      <c r="CW43" s="34"/>
      <c r="CX43" s="34"/>
      <c r="CY43" s="34">
        <v>1920.38</v>
      </c>
      <c r="CZ43" s="34"/>
      <c r="DA43" s="34"/>
      <c r="DB43" s="34">
        <v>1920.38</v>
      </c>
      <c r="DC43" s="11">
        <f t="shared" si="8"/>
        <v>22063.19</v>
      </c>
      <c r="DD43" s="35">
        <f t="shared" si="9"/>
        <v>55224.93000000001</v>
      </c>
      <c r="DE43" s="34"/>
      <c r="DF43" s="34"/>
      <c r="DG43" s="34">
        <v>1935.34</v>
      </c>
      <c r="DH43" s="34"/>
      <c r="DI43" s="34"/>
      <c r="DJ43" s="34">
        <v>1945.32</v>
      </c>
      <c r="DK43" s="34"/>
      <c r="DL43" s="34"/>
      <c r="DM43" s="34">
        <v>1945.32</v>
      </c>
      <c r="DN43" s="34"/>
      <c r="DO43" s="34"/>
      <c r="DP43" s="34">
        <v>1945.32</v>
      </c>
      <c r="DQ43" s="34"/>
      <c r="DR43" s="34"/>
      <c r="DS43" s="34">
        <v>1945.22</v>
      </c>
      <c r="DT43" s="34"/>
      <c r="DU43" s="34"/>
      <c r="DV43" s="34">
        <v>1945.32</v>
      </c>
      <c r="DW43" s="34"/>
      <c r="DX43" s="34"/>
      <c r="DY43" s="34">
        <v>1945.32</v>
      </c>
      <c r="DZ43" s="34"/>
      <c r="EA43" s="34"/>
      <c r="EB43" s="34">
        <v>1945.32</v>
      </c>
      <c r="EC43" s="34"/>
      <c r="ED43" s="34"/>
      <c r="EE43" s="34">
        <v>1927.62</v>
      </c>
      <c r="EF43" s="34"/>
      <c r="EG43" s="34"/>
      <c r="EH43" s="34">
        <v>1939.3</v>
      </c>
      <c r="EI43" s="34"/>
      <c r="EJ43" s="34"/>
      <c r="EK43" s="34">
        <v>1974.28</v>
      </c>
      <c r="EL43" s="34"/>
      <c r="EM43" s="34"/>
      <c r="EN43" s="34">
        <v>1995.2</v>
      </c>
      <c r="EO43" s="40">
        <f t="shared" si="15"/>
        <v>23388.879999999997</v>
      </c>
      <c r="EP43" s="40">
        <f t="shared" si="16"/>
        <v>78613.81</v>
      </c>
    </row>
    <row r="44" spans="1:146" s="105" customFormat="1" ht="12.75">
      <c r="A44" s="91" t="s">
        <v>52</v>
      </c>
      <c r="B44" s="60"/>
      <c r="C44" s="60">
        <v>1021.44</v>
      </c>
      <c r="D44" s="60"/>
      <c r="E44" s="60">
        <v>1002.9</v>
      </c>
      <c r="F44" s="60"/>
      <c r="G44" s="95">
        <v>999.82</v>
      </c>
      <c r="H44" s="95"/>
      <c r="I44" s="95">
        <v>947.05</v>
      </c>
      <c r="J44" s="95"/>
      <c r="K44" s="95">
        <v>894.27</v>
      </c>
      <c r="L44" s="95"/>
      <c r="M44" s="95">
        <v>916.37</v>
      </c>
      <c r="N44" s="95"/>
      <c r="O44" s="95">
        <v>869.82</v>
      </c>
      <c r="P44" s="95"/>
      <c r="Q44" s="95">
        <v>913.71</v>
      </c>
      <c r="R44" s="95"/>
      <c r="S44" s="94">
        <f aca="true" t="shared" si="27" ref="S44:S50">C44+E44+G44+I44+K44+M44+O44+Q44</f>
        <v>7565.379999999999</v>
      </c>
      <c r="T44" s="97"/>
      <c r="U44" s="97"/>
      <c r="V44" s="97">
        <v>947.81</v>
      </c>
      <c r="W44" s="97"/>
      <c r="X44" s="97"/>
      <c r="Y44" s="104">
        <v>1069.32</v>
      </c>
      <c r="Z44" s="97"/>
      <c r="AA44" s="97"/>
      <c r="AB44" s="104">
        <v>1053.36</v>
      </c>
      <c r="AC44" s="60"/>
      <c r="AD44" s="60"/>
      <c r="AE44" s="60">
        <v>965.14</v>
      </c>
      <c r="AF44" s="97">
        <f t="shared" si="5"/>
        <v>11601.009999999998</v>
      </c>
      <c r="AG44" s="97"/>
      <c r="AH44" s="97"/>
      <c r="AI44" s="97">
        <v>1462.06</v>
      </c>
      <c r="AJ44" s="97"/>
      <c r="AK44" s="97"/>
      <c r="AL44" s="97">
        <v>1478.02</v>
      </c>
      <c r="AM44" s="97"/>
      <c r="AN44" s="97"/>
      <c r="AO44" s="97">
        <v>1544.2</v>
      </c>
      <c r="AP44" s="97"/>
      <c r="AQ44" s="97"/>
      <c r="AR44" s="97">
        <v>1507.91</v>
      </c>
      <c r="AS44" s="97"/>
      <c r="AT44" s="97"/>
      <c r="AU44" s="97">
        <v>1564.05</v>
      </c>
      <c r="AV44" s="97"/>
      <c r="AW44" s="97"/>
      <c r="AX44" s="97">
        <v>1298.15</v>
      </c>
      <c r="AY44" s="97"/>
      <c r="AZ44" s="97"/>
      <c r="BA44" s="97">
        <v>1486.47</v>
      </c>
      <c r="BB44" s="97"/>
      <c r="BC44" s="97"/>
      <c r="BD44" s="97">
        <v>1478.02</v>
      </c>
      <c r="BE44" s="97"/>
      <c r="BF44" s="97"/>
      <c r="BG44" s="97">
        <v>1582.63</v>
      </c>
      <c r="BH44" s="97"/>
      <c r="BI44" s="97"/>
      <c r="BJ44" s="97">
        <v>1496.38</v>
      </c>
      <c r="BK44" s="97"/>
      <c r="BL44" s="97"/>
      <c r="BM44" s="97">
        <v>1478.02</v>
      </c>
      <c r="BN44" s="97"/>
      <c r="BO44" s="97"/>
      <c r="BP44" s="97">
        <v>1458.49</v>
      </c>
      <c r="BQ44" s="97">
        <f t="shared" si="6"/>
        <v>17834.4</v>
      </c>
      <c r="BR44" s="97">
        <f t="shared" si="7"/>
        <v>29435.41</v>
      </c>
      <c r="BS44" s="97"/>
      <c r="BT44" s="97"/>
      <c r="BU44" s="97">
        <v>1816</v>
      </c>
      <c r="BV44" s="97"/>
      <c r="BW44" s="97"/>
      <c r="BX44" s="97">
        <v>1826.44</v>
      </c>
      <c r="BY44" s="97"/>
      <c r="BZ44" s="97"/>
      <c r="CA44" s="97">
        <v>1820.62</v>
      </c>
      <c r="CB44" s="97"/>
      <c r="CC44" s="97"/>
      <c r="CD44" s="97">
        <v>1845.56</v>
      </c>
      <c r="CE44" s="97"/>
      <c r="CF44" s="97"/>
      <c r="CG44" s="97">
        <v>1596.42</v>
      </c>
      <c r="CH44" s="97"/>
      <c r="CI44" s="97"/>
      <c r="CJ44" s="97">
        <v>1820.62</v>
      </c>
      <c r="CK44" s="97"/>
      <c r="CL44" s="97"/>
      <c r="CM44" s="97">
        <v>1854.7</v>
      </c>
      <c r="CN44" s="97"/>
      <c r="CO44" s="97"/>
      <c r="CP44" s="97">
        <v>1832.69</v>
      </c>
      <c r="CQ44" s="97"/>
      <c r="CR44" s="97"/>
      <c r="CS44" s="97">
        <v>1889</v>
      </c>
      <c r="CT44" s="97"/>
      <c r="CU44" s="97"/>
      <c r="CV44" s="97">
        <v>1920.38</v>
      </c>
      <c r="CW44" s="97"/>
      <c r="CX44" s="97"/>
      <c r="CY44" s="97">
        <v>1920.38</v>
      </c>
      <c r="CZ44" s="97"/>
      <c r="DA44" s="97"/>
      <c r="DB44" s="97">
        <v>1920.38</v>
      </c>
      <c r="DC44" s="99">
        <f t="shared" si="8"/>
        <v>22063.19</v>
      </c>
      <c r="DD44" s="100">
        <f t="shared" si="9"/>
        <v>51498.6</v>
      </c>
      <c r="DE44" s="97"/>
      <c r="DF44" s="97"/>
      <c r="DG44" s="97">
        <v>1935.34</v>
      </c>
      <c r="DH44" s="97"/>
      <c r="DI44" s="97"/>
      <c r="DJ44" s="97">
        <v>1945.32</v>
      </c>
      <c r="DK44" s="97"/>
      <c r="DL44" s="97"/>
      <c r="DM44" s="97">
        <v>1945.32</v>
      </c>
      <c r="DN44" s="97"/>
      <c r="DO44" s="97"/>
      <c r="DP44" s="97">
        <v>1945.32</v>
      </c>
      <c r="DQ44" s="97"/>
      <c r="DR44" s="97"/>
      <c r="DS44" s="97">
        <v>1945.22</v>
      </c>
      <c r="DT44" s="97"/>
      <c r="DU44" s="97"/>
      <c r="DV44" s="97">
        <v>1945.32</v>
      </c>
      <c r="DW44" s="97"/>
      <c r="DX44" s="97"/>
      <c r="DY44" s="97">
        <v>1945.32</v>
      </c>
      <c r="DZ44" s="97"/>
      <c r="EA44" s="97"/>
      <c r="EB44" s="97">
        <v>1945.32</v>
      </c>
      <c r="EC44" s="97"/>
      <c r="ED44" s="97"/>
      <c r="EE44" s="97">
        <v>1927.62</v>
      </c>
      <c r="EF44" s="97"/>
      <c r="EG44" s="97"/>
      <c r="EH44" s="97">
        <v>1939.3</v>
      </c>
      <c r="EI44" s="97"/>
      <c r="EJ44" s="97"/>
      <c r="EK44" s="97">
        <v>1974.28</v>
      </c>
      <c r="EL44" s="97"/>
      <c r="EM44" s="97"/>
      <c r="EN44" s="97">
        <v>1995.2</v>
      </c>
      <c r="EO44" s="101">
        <f t="shared" si="15"/>
        <v>23388.879999999997</v>
      </c>
      <c r="EP44" s="101">
        <f t="shared" si="16"/>
        <v>74887.48</v>
      </c>
    </row>
    <row r="45" spans="1:146" s="105" customFormat="1" ht="12.75">
      <c r="A45" s="91" t="s">
        <v>47</v>
      </c>
      <c r="B45" s="60"/>
      <c r="C45" s="60">
        <v>945.58</v>
      </c>
      <c r="D45" s="60"/>
      <c r="E45" s="60">
        <v>1075.82</v>
      </c>
      <c r="F45" s="60"/>
      <c r="G45" s="95">
        <v>1003.03</v>
      </c>
      <c r="H45" s="95"/>
      <c r="I45" s="95">
        <v>972.23</v>
      </c>
      <c r="J45" s="95"/>
      <c r="K45" s="95">
        <v>972.83</v>
      </c>
      <c r="L45" s="95"/>
      <c r="M45" s="95">
        <v>906.99</v>
      </c>
      <c r="N45" s="95"/>
      <c r="O45" s="95">
        <v>770.89</v>
      </c>
      <c r="P45" s="95"/>
      <c r="Q45" s="95">
        <v>878.21</v>
      </c>
      <c r="R45" s="95"/>
      <c r="S45" s="94">
        <f t="shared" si="27"/>
        <v>7525.580000000001</v>
      </c>
      <c r="T45" s="97"/>
      <c r="U45" s="97"/>
      <c r="V45" s="97">
        <v>746.18</v>
      </c>
      <c r="W45" s="97"/>
      <c r="X45" s="97"/>
      <c r="Y45" s="104">
        <v>822.74</v>
      </c>
      <c r="Z45" s="97"/>
      <c r="AA45" s="97"/>
      <c r="AB45" s="104">
        <v>1055.06</v>
      </c>
      <c r="AC45" s="60"/>
      <c r="AD45" s="60"/>
      <c r="AE45" s="60">
        <v>950.33</v>
      </c>
      <c r="AF45" s="97">
        <f t="shared" si="5"/>
        <v>11099.890000000001</v>
      </c>
      <c r="AG45" s="97"/>
      <c r="AH45" s="97"/>
      <c r="AI45" s="97">
        <v>887.86</v>
      </c>
      <c r="AJ45" s="97"/>
      <c r="AK45" s="97"/>
      <c r="AL45" s="97">
        <v>1277.42</v>
      </c>
      <c r="AM45" s="97"/>
      <c r="AN45" s="97"/>
      <c r="AO45" s="97">
        <f>198.54+1104.58</f>
        <v>1303.12</v>
      </c>
      <c r="AP45" s="97"/>
      <c r="AQ45" s="97"/>
      <c r="AR45" s="97">
        <f>198.54+1281.3</f>
        <v>1479.84</v>
      </c>
      <c r="AS45" s="97"/>
      <c r="AT45" s="97"/>
      <c r="AU45" s="97">
        <f>198.54+1449.27</f>
        <v>1647.81</v>
      </c>
      <c r="AV45" s="97"/>
      <c r="AW45" s="97"/>
      <c r="AX45" s="97">
        <f>198.54+1031.97</f>
        <v>1230.51</v>
      </c>
      <c r="AY45" s="97"/>
      <c r="AZ45" s="97"/>
      <c r="BA45" s="97">
        <f>193.2+1365.33</f>
        <v>1558.53</v>
      </c>
      <c r="BB45" s="97"/>
      <c r="BC45" s="97"/>
      <c r="BD45" s="97">
        <v>2202.21</v>
      </c>
      <c r="BE45" s="97"/>
      <c r="BF45" s="97"/>
      <c r="BG45" s="97">
        <v>1560.03</v>
      </c>
      <c r="BH45" s="97"/>
      <c r="BI45" s="97"/>
      <c r="BJ45" s="97">
        <v>1404.06</v>
      </c>
      <c r="BK45" s="97"/>
      <c r="BL45" s="97"/>
      <c r="BM45" s="97">
        <v>1449.79</v>
      </c>
      <c r="BN45" s="97"/>
      <c r="BO45" s="97"/>
      <c r="BP45" s="97">
        <v>1556.71</v>
      </c>
      <c r="BQ45" s="97">
        <f t="shared" si="6"/>
        <v>17557.89</v>
      </c>
      <c r="BR45" s="97">
        <f t="shared" si="7"/>
        <v>28657.78</v>
      </c>
      <c r="BS45" s="97"/>
      <c r="BT45" s="97"/>
      <c r="BU45" s="97">
        <v>1371.53</v>
      </c>
      <c r="BV45" s="97"/>
      <c r="BW45" s="97"/>
      <c r="BX45" s="97">
        <v>1774.91</v>
      </c>
      <c r="BY45" s="97"/>
      <c r="BZ45" s="97"/>
      <c r="CA45" s="97">
        <v>1878.65</v>
      </c>
      <c r="CB45" s="97"/>
      <c r="CC45" s="97"/>
      <c r="CD45" s="97">
        <v>1683.02</v>
      </c>
      <c r="CE45" s="97"/>
      <c r="CF45" s="97"/>
      <c r="CG45" s="97">
        <v>1922.23</v>
      </c>
      <c r="CH45" s="97"/>
      <c r="CI45" s="97"/>
      <c r="CJ45" s="97">
        <v>1655.27</v>
      </c>
      <c r="CK45" s="97"/>
      <c r="CL45" s="97"/>
      <c r="CM45" s="97">
        <v>1777.77</v>
      </c>
      <c r="CN45" s="97"/>
      <c r="CO45" s="97"/>
      <c r="CP45" s="97">
        <v>1832.93</v>
      </c>
      <c r="CQ45" s="97"/>
      <c r="CR45" s="97"/>
      <c r="CS45" s="97">
        <v>1866.73</v>
      </c>
      <c r="CT45" s="97"/>
      <c r="CU45" s="97"/>
      <c r="CV45" s="97">
        <v>1861.33</v>
      </c>
      <c r="CW45" s="97"/>
      <c r="CX45" s="97"/>
      <c r="CY45" s="97">
        <v>1918.35</v>
      </c>
      <c r="CZ45" s="97"/>
      <c r="DA45" s="97"/>
      <c r="DB45" s="97">
        <v>1926.53</v>
      </c>
      <c r="DC45" s="99">
        <f t="shared" si="8"/>
        <v>21469.25</v>
      </c>
      <c r="DD45" s="100">
        <f t="shared" si="9"/>
        <v>50127.03</v>
      </c>
      <c r="DE45" s="97"/>
      <c r="DF45" s="97"/>
      <c r="DG45" s="97">
        <v>1912.58</v>
      </c>
      <c r="DH45" s="97"/>
      <c r="DI45" s="97"/>
      <c r="DJ45" s="97">
        <v>1952.06</v>
      </c>
      <c r="DK45" s="97"/>
      <c r="DL45" s="97"/>
      <c r="DM45" s="97">
        <v>2136.75</v>
      </c>
      <c r="DN45" s="97"/>
      <c r="DO45" s="97"/>
      <c r="DP45" s="97">
        <v>1792.82</v>
      </c>
      <c r="DQ45" s="97"/>
      <c r="DR45" s="97"/>
      <c r="DS45" s="97">
        <v>1926.47</v>
      </c>
      <c r="DT45" s="97"/>
      <c r="DU45" s="97"/>
      <c r="DV45" s="97">
        <v>2146.28</v>
      </c>
      <c r="DW45" s="97"/>
      <c r="DX45" s="97"/>
      <c r="DY45" s="97">
        <v>1845.46</v>
      </c>
      <c r="DZ45" s="97"/>
      <c r="EA45" s="97"/>
      <c r="EB45" s="97">
        <v>2007.65</v>
      </c>
      <c r="EC45" s="97"/>
      <c r="ED45" s="97"/>
      <c r="EE45" s="97">
        <v>1695.97</v>
      </c>
      <c r="EF45" s="97"/>
      <c r="EG45" s="97"/>
      <c r="EH45" s="97">
        <v>1899.07</v>
      </c>
      <c r="EI45" s="97"/>
      <c r="EJ45" s="97"/>
      <c r="EK45" s="97">
        <v>1998.46</v>
      </c>
      <c r="EL45" s="97"/>
      <c r="EM45" s="97"/>
      <c r="EN45" s="97">
        <v>1902.61</v>
      </c>
      <c r="EO45" s="101">
        <f t="shared" si="15"/>
        <v>23216.18</v>
      </c>
      <c r="EP45" s="101">
        <f t="shared" si="16"/>
        <v>73343.20999999999</v>
      </c>
    </row>
    <row r="46" spans="1:146" s="3" customFormat="1" ht="12.75">
      <c r="A46" s="44" t="s">
        <v>48</v>
      </c>
      <c r="B46" s="17">
        <v>1010.25</v>
      </c>
      <c r="C46" s="17">
        <f>C44-C45</f>
        <v>75.86000000000001</v>
      </c>
      <c r="D46" s="17"/>
      <c r="E46" s="17">
        <f aca="true" t="shared" si="28" ref="E46:Q46">E44-E45</f>
        <v>-72.91999999999996</v>
      </c>
      <c r="F46" s="17"/>
      <c r="G46" s="17">
        <f t="shared" si="28"/>
        <v>-3.2099999999999227</v>
      </c>
      <c r="H46" s="17"/>
      <c r="I46" s="17">
        <f t="shared" si="28"/>
        <v>-25.180000000000064</v>
      </c>
      <c r="J46" s="17"/>
      <c r="K46" s="17">
        <f t="shared" si="28"/>
        <v>-78.56000000000006</v>
      </c>
      <c r="L46" s="17"/>
      <c r="M46" s="17">
        <f t="shared" si="28"/>
        <v>9.379999999999995</v>
      </c>
      <c r="N46" s="17"/>
      <c r="O46" s="17">
        <f t="shared" si="28"/>
        <v>98.93000000000006</v>
      </c>
      <c r="P46" s="17"/>
      <c r="Q46" s="17">
        <f t="shared" si="28"/>
        <v>35.5</v>
      </c>
      <c r="R46" s="17">
        <v>1050.05</v>
      </c>
      <c r="S46" s="19">
        <f t="shared" si="27"/>
        <v>39.80000000000007</v>
      </c>
      <c r="T46" s="34"/>
      <c r="U46" s="34"/>
      <c r="V46" s="34">
        <f>V44-V45</f>
        <v>201.63</v>
      </c>
      <c r="W46" s="34">
        <f aca="true" t="shared" si="29" ref="W46:AL46">W44-W45</f>
        <v>0</v>
      </c>
      <c r="X46" s="34">
        <f t="shared" si="29"/>
        <v>0</v>
      </c>
      <c r="Y46" s="34">
        <f t="shared" si="29"/>
        <v>246.57999999999993</v>
      </c>
      <c r="Z46" s="34">
        <f t="shared" si="29"/>
        <v>0</v>
      </c>
      <c r="AA46" s="34">
        <f t="shared" si="29"/>
        <v>0</v>
      </c>
      <c r="AB46" s="34">
        <f t="shared" si="29"/>
        <v>-1.7000000000000455</v>
      </c>
      <c r="AC46" s="34">
        <f t="shared" si="29"/>
        <v>0</v>
      </c>
      <c r="AD46" s="34">
        <f t="shared" si="29"/>
        <v>0</v>
      </c>
      <c r="AE46" s="34">
        <f t="shared" si="29"/>
        <v>14.809999999999945</v>
      </c>
      <c r="AF46" s="34">
        <f t="shared" si="5"/>
        <v>501.1199999999999</v>
      </c>
      <c r="AG46" s="34">
        <f t="shared" si="29"/>
        <v>0</v>
      </c>
      <c r="AH46" s="34">
        <f t="shared" si="29"/>
        <v>0</v>
      </c>
      <c r="AI46" s="34">
        <f t="shared" si="29"/>
        <v>574.1999999999999</v>
      </c>
      <c r="AJ46" s="34">
        <f t="shared" si="29"/>
        <v>0</v>
      </c>
      <c r="AK46" s="34">
        <f t="shared" si="29"/>
        <v>0</v>
      </c>
      <c r="AL46" s="34">
        <f t="shared" si="29"/>
        <v>200.5999999999999</v>
      </c>
      <c r="AM46" s="34"/>
      <c r="AN46" s="34"/>
      <c r="AO46" s="34">
        <f>AO44-AO45</f>
        <v>241.08000000000015</v>
      </c>
      <c r="AP46" s="34">
        <f aca="true" t="shared" si="30" ref="AP46:AU46">AP44-AP45</f>
        <v>0</v>
      </c>
      <c r="AQ46" s="34">
        <f t="shared" si="30"/>
        <v>0</v>
      </c>
      <c r="AR46" s="34">
        <f t="shared" si="30"/>
        <v>28.070000000000164</v>
      </c>
      <c r="AS46" s="34">
        <f t="shared" si="30"/>
        <v>0</v>
      </c>
      <c r="AT46" s="34">
        <f t="shared" si="30"/>
        <v>0</v>
      </c>
      <c r="AU46" s="34">
        <f t="shared" si="30"/>
        <v>-83.75999999999999</v>
      </c>
      <c r="AV46" s="34"/>
      <c r="AW46" s="34"/>
      <c r="AX46" s="34">
        <f>AX44-AX45</f>
        <v>67.6400000000001</v>
      </c>
      <c r="AY46" s="34">
        <f aca="true" t="shared" si="31" ref="AY46:BD46">AY44-AY45</f>
        <v>0</v>
      </c>
      <c r="AZ46" s="34">
        <f t="shared" si="31"/>
        <v>0</v>
      </c>
      <c r="BA46" s="34">
        <f t="shared" si="31"/>
        <v>-72.05999999999995</v>
      </c>
      <c r="BB46" s="34">
        <f t="shared" si="31"/>
        <v>0</v>
      </c>
      <c r="BC46" s="34">
        <f t="shared" si="31"/>
        <v>0</v>
      </c>
      <c r="BD46" s="34">
        <f t="shared" si="31"/>
        <v>-724.19</v>
      </c>
      <c r="BE46" s="34">
        <f aca="true" t="shared" si="32" ref="BE46:BM46">BE44-BE45</f>
        <v>0</v>
      </c>
      <c r="BF46" s="34">
        <f t="shared" si="32"/>
        <v>0</v>
      </c>
      <c r="BG46" s="34">
        <f t="shared" si="32"/>
        <v>22.600000000000136</v>
      </c>
      <c r="BH46" s="34">
        <f t="shared" si="32"/>
        <v>0</v>
      </c>
      <c r="BI46" s="34">
        <f t="shared" si="32"/>
        <v>0</v>
      </c>
      <c r="BJ46" s="34">
        <f t="shared" si="32"/>
        <v>92.32000000000016</v>
      </c>
      <c r="BK46" s="34">
        <f t="shared" si="32"/>
        <v>0</v>
      </c>
      <c r="BL46" s="34">
        <f t="shared" si="32"/>
        <v>0</v>
      </c>
      <c r="BM46" s="34">
        <f t="shared" si="32"/>
        <v>28.230000000000018</v>
      </c>
      <c r="BN46" s="34">
        <f>BN44-BN45</f>
        <v>0</v>
      </c>
      <c r="BO46" s="34">
        <f>BO44-BO45</f>
        <v>0</v>
      </c>
      <c r="BP46" s="34">
        <f>BP44-BP45</f>
        <v>-98.22000000000003</v>
      </c>
      <c r="BQ46" s="34">
        <f t="shared" si="6"/>
        <v>276.51000000000056</v>
      </c>
      <c r="BR46" s="34">
        <f t="shared" si="7"/>
        <v>777.6300000000005</v>
      </c>
      <c r="BS46" s="34"/>
      <c r="BT46" s="34"/>
      <c r="BU46" s="34">
        <f>BU44-BU45</f>
        <v>444.47</v>
      </c>
      <c r="BV46" s="34"/>
      <c r="BW46" s="34"/>
      <c r="BX46" s="34">
        <f>BX44-BX45</f>
        <v>51.52999999999997</v>
      </c>
      <c r="BY46" s="34"/>
      <c r="BZ46" s="34"/>
      <c r="CA46" s="34">
        <f>CA44-CA45</f>
        <v>-58.0300000000002</v>
      </c>
      <c r="CB46" s="34"/>
      <c r="CC46" s="34"/>
      <c r="CD46" s="34">
        <f>CD44-CD45</f>
        <v>162.53999999999996</v>
      </c>
      <c r="CE46" s="34"/>
      <c r="CF46" s="34"/>
      <c r="CG46" s="34">
        <f>CG44-CG45</f>
        <v>-325.80999999999995</v>
      </c>
      <c r="CH46" s="34"/>
      <c r="CI46" s="34"/>
      <c r="CJ46" s="34">
        <f>CJ44-CJ45</f>
        <v>165.3499999999999</v>
      </c>
      <c r="CK46" s="34"/>
      <c r="CL46" s="34"/>
      <c r="CM46" s="34">
        <f>CM44-CM45</f>
        <v>76.93000000000006</v>
      </c>
      <c r="CN46" s="34"/>
      <c r="CO46" s="34"/>
      <c r="CP46" s="34">
        <f>CP44-CP45</f>
        <v>-0.2400000000000091</v>
      </c>
      <c r="CQ46" s="34"/>
      <c r="CR46" s="34"/>
      <c r="CS46" s="34">
        <f>CS44-CS45</f>
        <v>22.269999999999982</v>
      </c>
      <c r="CT46" s="34"/>
      <c r="CU46" s="34"/>
      <c r="CV46" s="34">
        <f>CV44-CV45</f>
        <v>59.05000000000018</v>
      </c>
      <c r="CW46" s="34"/>
      <c r="CX46" s="34"/>
      <c r="CY46" s="34">
        <f>CY44-CY45</f>
        <v>2.0300000000002</v>
      </c>
      <c r="CZ46" s="34"/>
      <c r="DA46" s="34"/>
      <c r="DB46" s="34">
        <f>DB44-DB45</f>
        <v>-6.149999999999864</v>
      </c>
      <c r="DC46" s="11">
        <f t="shared" si="8"/>
        <v>593.9400000000003</v>
      </c>
      <c r="DD46" s="35">
        <f t="shared" si="9"/>
        <v>1371.5700000000006</v>
      </c>
      <c r="DE46" s="34"/>
      <c r="DF46" s="34"/>
      <c r="DG46" s="34">
        <f>DG44-DG45</f>
        <v>22.75999999999999</v>
      </c>
      <c r="DH46" s="34"/>
      <c r="DI46" s="34"/>
      <c r="DJ46" s="34">
        <f>DJ44-DJ45</f>
        <v>-6.740000000000009</v>
      </c>
      <c r="DK46" s="34"/>
      <c r="DL46" s="34"/>
      <c r="DM46" s="34">
        <f>DM44-DM45</f>
        <v>-191.43000000000006</v>
      </c>
      <c r="DN46" s="34"/>
      <c r="DO46" s="34"/>
      <c r="DP46" s="34">
        <f>DP44-DP45</f>
        <v>152.5</v>
      </c>
      <c r="DQ46" s="34"/>
      <c r="DR46" s="34"/>
      <c r="DS46" s="34">
        <f>DS44-DS45</f>
        <v>18.75</v>
      </c>
      <c r="DT46" s="34"/>
      <c r="DU46" s="34"/>
      <c r="DV46" s="34">
        <f>DV44-DV45</f>
        <v>-200.96000000000026</v>
      </c>
      <c r="DW46" s="34"/>
      <c r="DX46" s="34"/>
      <c r="DY46" s="34">
        <f>DY44-DY45</f>
        <v>99.8599999999999</v>
      </c>
      <c r="DZ46" s="34"/>
      <c r="EA46" s="34"/>
      <c r="EB46" s="34">
        <f>EB44-EB45</f>
        <v>-62.330000000000155</v>
      </c>
      <c r="EC46" s="34"/>
      <c r="ED46" s="34"/>
      <c r="EE46" s="34">
        <f>EE44-EE45</f>
        <v>231.64999999999986</v>
      </c>
      <c r="EF46" s="34"/>
      <c r="EG46" s="34"/>
      <c r="EH46" s="34">
        <f>EH44-EH45</f>
        <v>40.23000000000002</v>
      </c>
      <c r="EI46" s="34"/>
      <c r="EJ46" s="34"/>
      <c r="EK46" s="34">
        <f>EK44-EK45</f>
        <v>-24.180000000000064</v>
      </c>
      <c r="EL46" s="34"/>
      <c r="EM46" s="34"/>
      <c r="EN46" s="34">
        <f>EN44-EN45</f>
        <v>92.59000000000015</v>
      </c>
      <c r="EO46" s="40">
        <f t="shared" si="15"/>
        <v>172.69999999999936</v>
      </c>
      <c r="EP46" s="40">
        <f t="shared" si="16"/>
        <v>1544.27</v>
      </c>
    </row>
    <row r="47" spans="1:146" s="3" customFormat="1" ht="22.5" hidden="1">
      <c r="A47" s="44" t="s">
        <v>53</v>
      </c>
      <c r="B47" s="17"/>
      <c r="C47" s="17"/>
      <c r="D47" s="17"/>
      <c r="E47" s="17"/>
      <c r="F47" s="1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39.8</v>
      </c>
      <c r="T47" s="34"/>
      <c r="U47" s="34"/>
      <c r="V47" s="34"/>
      <c r="W47" s="34"/>
      <c r="X47" s="34"/>
      <c r="Y47" s="50"/>
      <c r="Z47" s="34"/>
      <c r="AA47" s="34"/>
      <c r="AB47" s="50"/>
      <c r="AC47" s="17"/>
      <c r="AD47" s="17"/>
      <c r="AE47" s="17"/>
      <c r="AF47" s="34">
        <f t="shared" si="5"/>
        <v>39.8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>
        <f t="shared" si="6"/>
        <v>0</v>
      </c>
      <c r="BR47" s="34">
        <f t="shared" si="7"/>
        <v>39.8</v>
      </c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11">
        <f t="shared" si="8"/>
        <v>0</v>
      </c>
      <c r="DD47" s="35">
        <f t="shared" si="9"/>
        <v>39.8</v>
      </c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40">
        <f t="shared" si="15"/>
        <v>0</v>
      </c>
      <c r="EP47" s="40">
        <f t="shared" si="16"/>
        <v>39.8</v>
      </c>
    </row>
    <row r="48" spans="1:146" s="3" customFormat="1" ht="22.5">
      <c r="A48" s="44" t="s">
        <v>50</v>
      </c>
      <c r="B48" s="17"/>
      <c r="C48" s="18">
        <f>C45-C43</f>
        <v>-203.53999999999985</v>
      </c>
      <c r="D48" s="18">
        <f aca="true" t="shared" si="33" ref="D48:Q48">D45-D43</f>
        <v>0</v>
      </c>
      <c r="E48" s="18">
        <f t="shared" si="33"/>
        <v>-73.29999999999995</v>
      </c>
      <c r="F48" s="18">
        <f t="shared" si="33"/>
        <v>0</v>
      </c>
      <c r="G48" s="18">
        <f t="shared" si="33"/>
        <v>-130.1300000000001</v>
      </c>
      <c r="H48" s="18">
        <f t="shared" si="33"/>
        <v>0</v>
      </c>
      <c r="I48" s="18">
        <f t="shared" si="33"/>
        <v>-97.08999999999992</v>
      </c>
      <c r="J48" s="18">
        <f t="shared" si="33"/>
        <v>0</v>
      </c>
      <c r="K48" s="18">
        <f t="shared" si="33"/>
        <v>-64.57000000000005</v>
      </c>
      <c r="L48" s="18">
        <f t="shared" si="33"/>
        <v>0</v>
      </c>
      <c r="M48" s="18">
        <f t="shared" si="33"/>
        <v>-146.3699999999999</v>
      </c>
      <c r="N48" s="18">
        <f t="shared" si="33"/>
        <v>0</v>
      </c>
      <c r="O48" s="18">
        <f t="shared" si="33"/>
        <v>-266.5100000000001</v>
      </c>
      <c r="P48" s="18">
        <f t="shared" si="33"/>
        <v>0</v>
      </c>
      <c r="Q48" s="18">
        <f t="shared" si="33"/>
        <v>-191.1099999999999</v>
      </c>
      <c r="R48" s="18"/>
      <c r="S48" s="19">
        <f t="shared" si="27"/>
        <v>-1172.62</v>
      </c>
      <c r="T48" s="19"/>
      <c r="U48" s="19"/>
      <c r="V48" s="19">
        <f>V45-V43</f>
        <v>-1017.9900000000001</v>
      </c>
      <c r="W48" s="19">
        <f aca="true" t="shared" si="34" ref="W48:AL48">W45-W43</f>
        <v>0</v>
      </c>
      <c r="X48" s="19">
        <f t="shared" si="34"/>
        <v>0</v>
      </c>
      <c r="Y48" s="19">
        <f t="shared" si="34"/>
        <v>-897.1700000000001</v>
      </c>
      <c r="Z48" s="19">
        <f t="shared" si="34"/>
        <v>0</v>
      </c>
      <c r="AA48" s="19">
        <f t="shared" si="34"/>
        <v>0</v>
      </c>
      <c r="AB48" s="19">
        <f t="shared" si="34"/>
        <v>-668.95</v>
      </c>
      <c r="AC48" s="19">
        <f t="shared" si="34"/>
        <v>0</v>
      </c>
      <c r="AD48" s="19">
        <f t="shared" si="34"/>
        <v>0</v>
      </c>
      <c r="AE48" s="19">
        <f t="shared" si="34"/>
        <v>-470.7199999999999</v>
      </c>
      <c r="AF48" s="34">
        <f t="shared" si="5"/>
        <v>-4227.450000000001</v>
      </c>
      <c r="AG48" s="19">
        <f t="shared" si="34"/>
        <v>0</v>
      </c>
      <c r="AH48" s="19">
        <f t="shared" si="34"/>
        <v>0</v>
      </c>
      <c r="AI48" s="19">
        <f t="shared" si="34"/>
        <v>-574.1999999999999</v>
      </c>
      <c r="AJ48" s="19">
        <f t="shared" si="34"/>
        <v>0</v>
      </c>
      <c r="AK48" s="19">
        <f t="shared" si="34"/>
        <v>0</v>
      </c>
      <c r="AL48" s="19">
        <f t="shared" si="34"/>
        <v>-200.5999999999999</v>
      </c>
      <c r="AM48" s="19"/>
      <c r="AN48" s="19"/>
      <c r="AO48" s="19">
        <f>AO45-AO43</f>
        <v>-241.08000000000015</v>
      </c>
      <c r="AP48" s="19">
        <f aca="true" t="shared" si="35" ref="AP48:AU48">AP45-AP43</f>
        <v>0</v>
      </c>
      <c r="AQ48" s="19">
        <f t="shared" si="35"/>
        <v>0</v>
      </c>
      <c r="AR48" s="19">
        <f t="shared" si="35"/>
        <v>-28.070000000000164</v>
      </c>
      <c r="AS48" s="19">
        <f t="shared" si="35"/>
        <v>0</v>
      </c>
      <c r="AT48" s="19">
        <f t="shared" si="35"/>
        <v>0</v>
      </c>
      <c r="AU48" s="19">
        <f t="shared" si="35"/>
        <v>83.75999999999999</v>
      </c>
      <c r="AV48" s="19"/>
      <c r="AW48" s="19"/>
      <c r="AX48" s="19">
        <f>AX45-AX43</f>
        <v>-67.6400000000001</v>
      </c>
      <c r="AY48" s="19">
        <f aca="true" t="shared" si="36" ref="AY48:BD48">AY45-AY43</f>
        <v>0</v>
      </c>
      <c r="AZ48" s="19">
        <f t="shared" si="36"/>
        <v>0</v>
      </c>
      <c r="BA48" s="19">
        <f t="shared" si="36"/>
        <v>72.05999999999995</v>
      </c>
      <c r="BB48" s="19">
        <f t="shared" si="36"/>
        <v>0</v>
      </c>
      <c r="BC48" s="19">
        <f t="shared" si="36"/>
        <v>0</v>
      </c>
      <c r="BD48" s="19">
        <f t="shared" si="36"/>
        <v>724.19</v>
      </c>
      <c r="BE48" s="19">
        <f aca="true" t="shared" si="37" ref="BE48:BM48">BE45-BE43</f>
        <v>0</v>
      </c>
      <c r="BF48" s="19">
        <f t="shared" si="37"/>
        <v>0</v>
      </c>
      <c r="BG48" s="19">
        <f t="shared" si="37"/>
        <v>-22.600000000000136</v>
      </c>
      <c r="BH48" s="19">
        <f t="shared" si="37"/>
        <v>0</v>
      </c>
      <c r="BI48" s="19">
        <f t="shared" si="37"/>
        <v>0</v>
      </c>
      <c r="BJ48" s="19">
        <f t="shared" si="37"/>
        <v>-92.32000000000016</v>
      </c>
      <c r="BK48" s="19">
        <f t="shared" si="37"/>
        <v>0</v>
      </c>
      <c r="BL48" s="19">
        <f t="shared" si="37"/>
        <v>0</v>
      </c>
      <c r="BM48" s="19">
        <f t="shared" si="37"/>
        <v>-28.230000000000018</v>
      </c>
      <c r="BN48" s="19">
        <f>BN45-BN43</f>
        <v>0</v>
      </c>
      <c r="BO48" s="19">
        <f>BO45-BO43</f>
        <v>0</v>
      </c>
      <c r="BP48" s="19">
        <f>BP45-BP43</f>
        <v>98.22000000000003</v>
      </c>
      <c r="BQ48" s="34">
        <f t="shared" si="6"/>
        <v>-276.51000000000056</v>
      </c>
      <c r="BR48" s="34">
        <f t="shared" si="7"/>
        <v>-4503.960000000001</v>
      </c>
      <c r="BS48" s="19"/>
      <c r="BT48" s="19"/>
      <c r="BU48" s="19">
        <f>BU45-BU43</f>
        <v>-444.47</v>
      </c>
      <c r="BV48" s="19"/>
      <c r="BW48" s="19"/>
      <c r="BX48" s="19">
        <f>BX45-BX43</f>
        <v>-51.52999999999997</v>
      </c>
      <c r="BY48" s="19"/>
      <c r="BZ48" s="19"/>
      <c r="CA48" s="19">
        <f>CA45-CA43</f>
        <v>58.0300000000002</v>
      </c>
      <c r="CB48" s="19"/>
      <c r="CC48" s="19"/>
      <c r="CD48" s="19">
        <f>CD45-CD43</f>
        <v>-162.53999999999996</v>
      </c>
      <c r="CE48" s="19"/>
      <c r="CF48" s="19"/>
      <c r="CG48" s="19">
        <f>CG45-CG43</f>
        <v>325.80999999999995</v>
      </c>
      <c r="CH48" s="19"/>
      <c r="CI48" s="19"/>
      <c r="CJ48" s="19">
        <f>CJ45-CJ43</f>
        <v>-165.3499999999999</v>
      </c>
      <c r="CK48" s="19"/>
      <c r="CL48" s="19"/>
      <c r="CM48" s="19">
        <f>CM45-CM43</f>
        <v>-76.93000000000006</v>
      </c>
      <c r="CN48" s="19"/>
      <c r="CO48" s="19"/>
      <c r="CP48" s="19">
        <f>CP45-CP43</f>
        <v>0.2400000000000091</v>
      </c>
      <c r="CQ48" s="19"/>
      <c r="CR48" s="19"/>
      <c r="CS48" s="19">
        <f>CS45-CS43</f>
        <v>-22.269999999999982</v>
      </c>
      <c r="CT48" s="19"/>
      <c r="CU48" s="19"/>
      <c r="CV48" s="19">
        <f>CV45-CV43</f>
        <v>-59.05000000000018</v>
      </c>
      <c r="CW48" s="19"/>
      <c r="CX48" s="19"/>
      <c r="CY48" s="19">
        <f>CY45-CY43</f>
        <v>-2.0300000000002</v>
      </c>
      <c r="CZ48" s="19"/>
      <c r="DA48" s="19"/>
      <c r="DB48" s="19">
        <f>DB45-DB43</f>
        <v>6.149999999999864</v>
      </c>
      <c r="DC48" s="11">
        <f t="shared" si="8"/>
        <v>-593.9400000000003</v>
      </c>
      <c r="DD48" s="35">
        <f t="shared" si="9"/>
        <v>-5097.9000000000015</v>
      </c>
      <c r="DE48" s="19"/>
      <c r="DF48" s="19"/>
      <c r="DG48" s="19">
        <f>DG45-DG43</f>
        <v>-22.75999999999999</v>
      </c>
      <c r="DH48" s="19"/>
      <c r="DI48" s="19"/>
      <c r="DJ48" s="19">
        <f>DJ45-DJ43</f>
        <v>6.740000000000009</v>
      </c>
      <c r="DK48" s="19"/>
      <c r="DL48" s="19"/>
      <c r="DM48" s="19">
        <f>DM45-DM43</f>
        <v>191.43000000000006</v>
      </c>
      <c r="DN48" s="19"/>
      <c r="DO48" s="19"/>
      <c r="DP48" s="19">
        <f>DP45-DP43</f>
        <v>-152.5</v>
      </c>
      <c r="DQ48" s="19"/>
      <c r="DR48" s="19"/>
      <c r="DS48" s="19">
        <f>DS45-DS43</f>
        <v>-18.75</v>
      </c>
      <c r="DT48" s="19"/>
      <c r="DU48" s="19"/>
      <c r="DV48" s="19">
        <f>DV45-DV43</f>
        <v>200.96000000000026</v>
      </c>
      <c r="DW48" s="19"/>
      <c r="DX48" s="19"/>
      <c r="DY48" s="19">
        <f>DY45-DY43</f>
        <v>-99.8599999999999</v>
      </c>
      <c r="DZ48" s="19"/>
      <c r="EA48" s="19"/>
      <c r="EB48" s="19">
        <f>EB45-EB43</f>
        <v>62.330000000000155</v>
      </c>
      <c r="EC48" s="19"/>
      <c r="ED48" s="19"/>
      <c r="EE48" s="19">
        <f>EE45-EE43</f>
        <v>-231.64999999999986</v>
      </c>
      <c r="EF48" s="19"/>
      <c r="EG48" s="19"/>
      <c r="EH48" s="19">
        <f>EH45-EH43</f>
        <v>-40.23000000000002</v>
      </c>
      <c r="EI48" s="19"/>
      <c r="EJ48" s="19"/>
      <c r="EK48" s="19">
        <f>EK45-EK43</f>
        <v>24.180000000000064</v>
      </c>
      <c r="EL48" s="19"/>
      <c r="EM48" s="19"/>
      <c r="EN48" s="19">
        <f>EN45-EN43</f>
        <v>-92.59000000000015</v>
      </c>
      <c r="EO48" s="40">
        <f t="shared" si="15"/>
        <v>-172.69999999999936</v>
      </c>
      <c r="EP48" s="40">
        <f t="shared" si="16"/>
        <v>-5270.6</v>
      </c>
    </row>
    <row r="49" spans="1:146" s="4" customFormat="1" ht="18.75" customHeight="1">
      <c r="A49" s="52" t="s">
        <v>54</v>
      </c>
      <c r="B49" s="53"/>
      <c r="C49" s="54">
        <f>C39+C46</f>
        <v>701.6599999999993</v>
      </c>
      <c r="D49" s="54">
        <f aca="true" t="shared" si="38" ref="D49:Q49">D39+D46</f>
        <v>0</v>
      </c>
      <c r="E49" s="54">
        <f t="shared" si="38"/>
        <v>-526.8600000000005</v>
      </c>
      <c r="F49" s="54">
        <f t="shared" si="38"/>
        <v>0</v>
      </c>
      <c r="G49" s="54">
        <f t="shared" si="38"/>
        <v>-268.5700000000005</v>
      </c>
      <c r="H49" s="54">
        <f t="shared" si="38"/>
        <v>0</v>
      </c>
      <c r="I49" s="54">
        <f t="shared" si="38"/>
        <v>480.3799999999994</v>
      </c>
      <c r="J49" s="54">
        <f t="shared" si="38"/>
        <v>0</v>
      </c>
      <c r="K49" s="54">
        <f t="shared" si="38"/>
        <v>-2456.0800000000004</v>
      </c>
      <c r="L49" s="54">
        <f t="shared" si="38"/>
        <v>0</v>
      </c>
      <c r="M49" s="54">
        <f t="shared" si="38"/>
        <v>-1613.5899999999992</v>
      </c>
      <c r="N49" s="54">
        <f t="shared" si="38"/>
        <v>0</v>
      </c>
      <c r="O49" s="54">
        <f t="shared" si="38"/>
        <v>2200.619999999999</v>
      </c>
      <c r="P49" s="54">
        <f t="shared" si="38"/>
        <v>0</v>
      </c>
      <c r="Q49" s="54">
        <f t="shared" si="38"/>
        <v>176.35999999999876</v>
      </c>
      <c r="R49" s="55"/>
      <c r="S49" s="19">
        <f t="shared" si="27"/>
        <v>-1306.080000000004</v>
      </c>
      <c r="T49" s="38"/>
      <c r="U49" s="38"/>
      <c r="V49" s="38">
        <f>V39+V46</f>
        <v>1168.3499999999995</v>
      </c>
      <c r="W49" s="38">
        <f aca="true" t="shared" si="39" ref="W49:AL49">W39+W46</f>
        <v>0</v>
      </c>
      <c r="X49" s="38">
        <f t="shared" si="39"/>
        <v>0</v>
      </c>
      <c r="Y49" s="38">
        <f t="shared" si="39"/>
        <v>7456.8099999999995</v>
      </c>
      <c r="Z49" s="38">
        <f t="shared" si="39"/>
        <v>0</v>
      </c>
      <c r="AA49" s="38">
        <f t="shared" si="39"/>
        <v>0</v>
      </c>
      <c r="AB49" s="38">
        <f t="shared" si="39"/>
        <v>-1304.2000000000019</v>
      </c>
      <c r="AC49" s="38">
        <f t="shared" si="39"/>
        <v>0</v>
      </c>
      <c r="AD49" s="38">
        <f t="shared" si="39"/>
        <v>0</v>
      </c>
      <c r="AE49" s="38">
        <f t="shared" si="39"/>
        <v>-564.6700000000014</v>
      </c>
      <c r="AF49" s="34">
        <f t="shared" si="5"/>
        <v>5450.209999999992</v>
      </c>
      <c r="AG49" s="38">
        <f t="shared" si="39"/>
        <v>0</v>
      </c>
      <c r="AH49" s="38">
        <f t="shared" si="39"/>
        <v>0</v>
      </c>
      <c r="AI49" s="38">
        <f t="shared" si="39"/>
        <v>3100.7400000000007</v>
      </c>
      <c r="AJ49" s="38">
        <f t="shared" si="39"/>
        <v>0</v>
      </c>
      <c r="AK49" s="38">
        <f t="shared" si="39"/>
        <v>0</v>
      </c>
      <c r="AL49" s="38">
        <f t="shared" si="39"/>
        <v>2273.570000000001</v>
      </c>
      <c r="AM49" s="38"/>
      <c r="AN49" s="38"/>
      <c r="AO49" s="34">
        <f>AO39+AO46</f>
        <v>2565.0600000000013</v>
      </c>
      <c r="AP49" s="34">
        <f aca="true" t="shared" si="40" ref="AP49:AU49">AP39+AP46</f>
        <v>0</v>
      </c>
      <c r="AQ49" s="34">
        <f t="shared" si="40"/>
        <v>0</v>
      </c>
      <c r="AR49" s="34">
        <f t="shared" si="40"/>
        <v>212.9000000000019</v>
      </c>
      <c r="AS49" s="34">
        <f t="shared" si="40"/>
        <v>0</v>
      </c>
      <c r="AT49" s="34">
        <f t="shared" si="40"/>
        <v>0</v>
      </c>
      <c r="AU49" s="34">
        <f t="shared" si="40"/>
        <v>-2089.3599999999988</v>
      </c>
      <c r="AV49" s="34"/>
      <c r="AW49" s="34"/>
      <c r="AX49" s="34">
        <f>AX39+AX46</f>
        <v>135.2800000000002</v>
      </c>
      <c r="AY49" s="34">
        <f aca="true" t="shared" si="41" ref="AY49:BD49">AY39+AY46</f>
        <v>0</v>
      </c>
      <c r="AZ49" s="34">
        <f t="shared" si="41"/>
        <v>0</v>
      </c>
      <c r="BA49" s="34">
        <f t="shared" si="41"/>
        <v>-684.4299999999989</v>
      </c>
      <c r="BB49" s="34">
        <f t="shared" si="41"/>
        <v>0</v>
      </c>
      <c r="BC49" s="34">
        <f t="shared" si="41"/>
        <v>0</v>
      </c>
      <c r="BD49" s="34">
        <f t="shared" si="41"/>
        <v>-10516.839999999998</v>
      </c>
      <c r="BE49" s="34">
        <f aca="true" t="shared" si="42" ref="BE49:BM49">BE39+BE46</f>
        <v>0</v>
      </c>
      <c r="BF49" s="34">
        <f t="shared" si="42"/>
        <v>0</v>
      </c>
      <c r="BG49" s="34">
        <f t="shared" si="42"/>
        <v>582.6500000000012</v>
      </c>
      <c r="BH49" s="34">
        <f t="shared" si="42"/>
        <v>0</v>
      </c>
      <c r="BI49" s="34">
        <f t="shared" si="42"/>
        <v>0</v>
      </c>
      <c r="BJ49" s="34">
        <f t="shared" si="42"/>
        <v>690.3800000000015</v>
      </c>
      <c r="BK49" s="34">
        <f t="shared" si="42"/>
        <v>0</v>
      </c>
      <c r="BL49" s="34">
        <f t="shared" si="42"/>
        <v>0</v>
      </c>
      <c r="BM49" s="34">
        <f t="shared" si="42"/>
        <v>314.9400000000028</v>
      </c>
      <c r="BN49" s="34">
        <f>BN39+BN46</f>
        <v>0</v>
      </c>
      <c r="BO49" s="34">
        <f>BO39+BO46</f>
        <v>0</v>
      </c>
      <c r="BP49" s="34">
        <f>BP39+BP46</f>
        <v>51.91000000000099</v>
      </c>
      <c r="BQ49" s="34">
        <f t="shared" si="6"/>
        <v>-3363.1999999999834</v>
      </c>
      <c r="BR49" s="34">
        <f t="shared" si="7"/>
        <v>2087.0100000000084</v>
      </c>
      <c r="BS49" s="34"/>
      <c r="BT49" s="34"/>
      <c r="BU49" s="34">
        <f>BU39+BU46</f>
        <v>1220.1500000000021</v>
      </c>
      <c r="BV49" s="34"/>
      <c r="BW49" s="34"/>
      <c r="BX49" s="34">
        <f>BX39+BX46</f>
        <v>10198.78</v>
      </c>
      <c r="BY49" s="34"/>
      <c r="BZ49" s="34"/>
      <c r="CA49" s="34">
        <f>CA39+CA46</f>
        <v>-5488.950000000003</v>
      </c>
      <c r="CB49" s="34"/>
      <c r="CC49" s="34"/>
      <c r="CD49" s="34">
        <f>CD39+CD46</f>
        <v>2361.939999999998</v>
      </c>
      <c r="CE49" s="34"/>
      <c r="CF49" s="34"/>
      <c r="CG49" s="34">
        <f>CG39+CG46</f>
        <v>-2137.3799999999997</v>
      </c>
      <c r="CH49" s="34"/>
      <c r="CI49" s="34"/>
      <c r="CJ49" s="34">
        <f>CJ39+CJ46</f>
        <v>-205.83000000000038</v>
      </c>
      <c r="CK49" s="34"/>
      <c r="CL49" s="34"/>
      <c r="CM49" s="34">
        <f>CM39+CM46</f>
        <v>-474.5400000000011</v>
      </c>
      <c r="CN49" s="34"/>
      <c r="CO49" s="34"/>
      <c r="CP49" s="34">
        <f>CP39+CP46</f>
        <v>-674.74</v>
      </c>
      <c r="CQ49" s="34"/>
      <c r="CR49" s="34"/>
      <c r="CS49" s="34">
        <f>CS39+CS46</f>
        <v>-396.849999999999</v>
      </c>
      <c r="CT49" s="34"/>
      <c r="CU49" s="34"/>
      <c r="CV49" s="34">
        <f>CV39+CV46</f>
        <v>629.5000000000009</v>
      </c>
      <c r="CW49" s="34"/>
      <c r="CX49" s="34"/>
      <c r="CY49" s="34">
        <f>CY39+CY46</f>
        <v>615.8900000000008</v>
      </c>
      <c r="CZ49" s="34"/>
      <c r="DA49" s="34"/>
      <c r="DB49" s="34">
        <f>DB39+DB46</f>
        <v>-155.14000000000146</v>
      </c>
      <c r="DC49" s="11">
        <f t="shared" si="8"/>
        <v>5492.829999999998</v>
      </c>
      <c r="DD49" s="35">
        <f t="shared" si="9"/>
        <v>7579.8400000000065</v>
      </c>
      <c r="DE49" s="34"/>
      <c r="DF49" s="34"/>
      <c r="DG49" s="34">
        <f>DG39+DG46</f>
        <v>5420.090000000002</v>
      </c>
      <c r="DH49" s="34"/>
      <c r="DI49" s="34"/>
      <c r="DJ49" s="34">
        <f>DJ39+DJ46</f>
        <v>471.15000000000305</v>
      </c>
      <c r="DK49" s="34"/>
      <c r="DL49" s="34"/>
      <c r="DM49" s="34">
        <f>DM39+DM46</f>
        <v>-3067.9699999999975</v>
      </c>
      <c r="DN49" s="34"/>
      <c r="DO49" s="34"/>
      <c r="DP49" s="34">
        <f>DP39+DP46</f>
        <v>2852.25</v>
      </c>
      <c r="DQ49" s="34"/>
      <c r="DR49" s="34"/>
      <c r="DS49" s="34">
        <f>DS39+DS46</f>
        <v>-1612.5499999999993</v>
      </c>
      <c r="DT49" s="34"/>
      <c r="DU49" s="34"/>
      <c r="DV49" s="34">
        <f>DV39+DV46</f>
        <v>-2659.8999999999987</v>
      </c>
      <c r="DW49" s="34"/>
      <c r="DX49" s="34"/>
      <c r="DY49" s="34">
        <f>DY39+DY46</f>
        <v>851.0900000000031</v>
      </c>
      <c r="DZ49" s="34"/>
      <c r="EA49" s="34"/>
      <c r="EB49" s="34">
        <f>EB39+EB46</f>
        <v>-531.2799999999972</v>
      </c>
      <c r="EC49" s="34"/>
      <c r="ED49" s="34"/>
      <c r="EE49" s="34">
        <f>EE39+EE46</f>
        <v>2806.250000000002</v>
      </c>
      <c r="EF49" s="34"/>
      <c r="EG49" s="34"/>
      <c r="EH49" s="34">
        <f>EH39+EH46</f>
        <v>398.6399999999999</v>
      </c>
      <c r="EI49" s="34"/>
      <c r="EJ49" s="34"/>
      <c r="EK49" s="34">
        <f>EK39+EK46</f>
        <v>-626.6999999999969</v>
      </c>
      <c r="EL49" s="34"/>
      <c r="EM49" s="34"/>
      <c r="EN49" s="34">
        <f>EN39+EN46</f>
        <v>849.4400000000023</v>
      </c>
      <c r="EO49" s="40">
        <f t="shared" si="15"/>
        <v>5150.510000000023</v>
      </c>
      <c r="EP49" s="40">
        <f t="shared" si="16"/>
        <v>12730.35000000003</v>
      </c>
    </row>
    <row r="50" spans="1:146" s="4" customFormat="1" ht="24">
      <c r="A50" s="52" t="s">
        <v>55</v>
      </c>
      <c r="B50" s="53"/>
      <c r="C50" s="54">
        <f>C41+C48</f>
        <v>2972.1600000000008</v>
      </c>
      <c r="D50" s="54">
        <f aca="true" t="shared" si="43" ref="D50:Q50">D41+D48</f>
        <v>0</v>
      </c>
      <c r="E50" s="54">
        <f t="shared" si="43"/>
        <v>-5618.900000000001</v>
      </c>
      <c r="F50" s="54">
        <f t="shared" si="43"/>
        <v>0</v>
      </c>
      <c r="G50" s="54">
        <f t="shared" si="43"/>
        <v>3844.6899999999996</v>
      </c>
      <c r="H50" s="54">
        <f t="shared" si="43"/>
        <v>0</v>
      </c>
      <c r="I50" s="54">
        <f t="shared" si="43"/>
        <v>-2683.8500000000004</v>
      </c>
      <c r="J50" s="54">
        <f t="shared" si="43"/>
        <v>0</v>
      </c>
      <c r="K50" s="54">
        <f t="shared" si="43"/>
        <v>6114.450000000001</v>
      </c>
      <c r="L50" s="54">
        <f t="shared" si="43"/>
        <v>0</v>
      </c>
      <c r="M50" s="54">
        <f t="shared" si="43"/>
        <v>5010.61</v>
      </c>
      <c r="N50" s="54">
        <f t="shared" si="43"/>
        <v>0</v>
      </c>
      <c r="O50" s="54">
        <f t="shared" si="43"/>
        <v>1204.0200000000004</v>
      </c>
      <c r="P50" s="54">
        <f t="shared" si="43"/>
        <v>0</v>
      </c>
      <c r="Q50" s="54">
        <f t="shared" si="43"/>
        <v>3240.250000000001</v>
      </c>
      <c r="R50" s="55"/>
      <c r="S50" s="19">
        <f t="shared" si="27"/>
        <v>14083.43</v>
      </c>
      <c r="T50" s="19"/>
      <c r="U50" s="19"/>
      <c r="V50" s="19">
        <f>V41+V48</f>
        <v>3280.9099999999994</v>
      </c>
      <c r="W50" s="19">
        <f aca="true" t="shared" si="44" ref="W50:AL50">W41+W48</f>
        <v>0</v>
      </c>
      <c r="X50" s="19">
        <f t="shared" si="44"/>
        <v>0</v>
      </c>
      <c r="Y50" s="19">
        <f t="shared" si="44"/>
        <v>-8239.829999999998</v>
      </c>
      <c r="Z50" s="19">
        <f t="shared" si="44"/>
        <v>0</v>
      </c>
      <c r="AA50" s="19">
        <f t="shared" si="44"/>
        <v>0</v>
      </c>
      <c r="AB50" s="19">
        <f t="shared" si="44"/>
        <v>-772.6300000000003</v>
      </c>
      <c r="AC50" s="19">
        <f t="shared" si="44"/>
        <v>0</v>
      </c>
      <c r="AD50" s="19">
        <f t="shared" si="44"/>
        <v>0</v>
      </c>
      <c r="AE50" s="19">
        <f t="shared" si="44"/>
        <v>-2134.1274999999973</v>
      </c>
      <c r="AF50" s="34">
        <f t="shared" si="5"/>
        <v>6217.752500000004</v>
      </c>
      <c r="AG50" s="19">
        <f t="shared" si="44"/>
        <v>0</v>
      </c>
      <c r="AH50" s="19">
        <f t="shared" si="44"/>
        <v>0</v>
      </c>
      <c r="AI50" s="19">
        <f t="shared" si="44"/>
        <v>-1327.1090277777776</v>
      </c>
      <c r="AJ50" s="19">
        <f t="shared" si="44"/>
        <v>0</v>
      </c>
      <c r="AK50" s="19">
        <f t="shared" si="44"/>
        <v>0</v>
      </c>
      <c r="AL50" s="19">
        <f t="shared" si="44"/>
        <v>-238.04999999999882</v>
      </c>
      <c r="AM50" s="19"/>
      <c r="AN50" s="19"/>
      <c r="AO50" s="34">
        <f>AO41+AO48</f>
        <v>-12003.410000000003</v>
      </c>
      <c r="AP50" s="34">
        <f aca="true" t="shared" si="45" ref="AP50:AU50">AP41+AP48</f>
        <v>0</v>
      </c>
      <c r="AQ50" s="34">
        <f t="shared" si="45"/>
        <v>0</v>
      </c>
      <c r="AR50" s="34">
        <f t="shared" si="45"/>
        <v>-7238.470000000001</v>
      </c>
      <c r="AS50" s="34">
        <f t="shared" si="45"/>
        <v>0</v>
      </c>
      <c r="AT50" s="34">
        <f t="shared" si="45"/>
        <v>0</v>
      </c>
      <c r="AU50" s="34">
        <f t="shared" si="45"/>
        <v>4889.529999999999</v>
      </c>
      <c r="AV50" s="34"/>
      <c r="AW50" s="34"/>
      <c r="AX50" s="34">
        <f>AX41+AX48</f>
        <v>-11660.36</v>
      </c>
      <c r="AY50" s="34">
        <f aca="true" t="shared" si="46" ref="AY50:BD50">AY41+AY48</f>
        <v>0</v>
      </c>
      <c r="AZ50" s="34">
        <f t="shared" si="46"/>
        <v>0</v>
      </c>
      <c r="BA50" s="34">
        <f t="shared" si="46"/>
        <v>5913.870000000001</v>
      </c>
      <c r="BB50" s="34">
        <f t="shared" si="46"/>
        <v>0</v>
      </c>
      <c r="BC50" s="34">
        <f t="shared" si="46"/>
        <v>0</v>
      </c>
      <c r="BD50" s="34">
        <f t="shared" si="46"/>
        <v>14735.009999999997</v>
      </c>
      <c r="BE50" s="34">
        <f aca="true" t="shared" si="47" ref="BE50:BM50">BE41+BE48</f>
        <v>0</v>
      </c>
      <c r="BF50" s="34">
        <f t="shared" si="47"/>
        <v>0</v>
      </c>
      <c r="BG50" s="34">
        <f t="shared" si="47"/>
        <v>4296.8099999999995</v>
      </c>
      <c r="BH50" s="34">
        <f t="shared" si="47"/>
        <v>0</v>
      </c>
      <c r="BI50" s="34">
        <f t="shared" si="47"/>
        <v>0</v>
      </c>
      <c r="BJ50" s="34">
        <f t="shared" si="47"/>
        <v>4539.0599999999995</v>
      </c>
      <c r="BK50" s="34">
        <f t="shared" si="47"/>
        <v>0</v>
      </c>
      <c r="BL50" s="34">
        <f t="shared" si="47"/>
        <v>0</v>
      </c>
      <c r="BM50" s="34">
        <f t="shared" si="47"/>
        <v>981.419999999996</v>
      </c>
      <c r="BN50" s="34">
        <f>BN41+BN48</f>
        <v>0</v>
      </c>
      <c r="BO50" s="34">
        <f>BO41+BO48</f>
        <v>0</v>
      </c>
      <c r="BP50" s="34">
        <f>BP41+BP48</f>
        <v>-4531.320000000001</v>
      </c>
      <c r="BQ50" s="34">
        <f t="shared" si="6"/>
        <v>-1643.0190277777915</v>
      </c>
      <c r="BR50" s="34">
        <f t="shared" si="7"/>
        <v>4574.733472222213</v>
      </c>
      <c r="BS50" s="34"/>
      <c r="BT50" s="34"/>
      <c r="BU50" s="34">
        <f>BU41+BU48</f>
        <v>-351.0900000000008</v>
      </c>
      <c r="BV50" s="34"/>
      <c r="BW50" s="34"/>
      <c r="BX50" s="34">
        <f>BX41+BX48</f>
        <v>1690.5599999999984</v>
      </c>
      <c r="BY50" s="34"/>
      <c r="BZ50" s="34"/>
      <c r="CA50" s="34">
        <f>CA41+CA48</f>
        <v>-11960.479999999998</v>
      </c>
      <c r="CB50" s="34"/>
      <c r="CC50" s="34"/>
      <c r="CD50" s="34">
        <f>CD41+CD48</f>
        <v>-436.58999999999924</v>
      </c>
      <c r="CE50" s="34"/>
      <c r="CF50" s="34"/>
      <c r="CG50" s="34">
        <f>CG41+CG48</f>
        <v>8849.789999999995</v>
      </c>
      <c r="CH50" s="34"/>
      <c r="CI50" s="34"/>
      <c r="CJ50" s="34">
        <f>CJ41+CJ48</f>
        <v>2009.0899999999988</v>
      </c>
      <c r="CK50" s="34"/>
      <c r="CL50" s="34"/>
      <c r="CM50" s="34">
        <f>CM41+CM48</f>
        <v>6557.109999999999</v>
      </c>
      <c r="CN50" s="34"/>
      <c r="CO50" s="34"/>
      <c r="CP50" s="34">
        <f>CP41+CP48</f>
        <v>7602.389999999998</v>
      </c>
      <c r="CQ50" s="34"/>
      <c r="CR50" s="34"/>
      <c r="CS50" s="34">
        <f>CS41+CS48</f>
        <v>-30313.760000000002</v>
      </c>
      <c r="CT50" s="34"/>
      <c r="CU50" s="34"/>
      <c r="CV50" s="34">
        <f>CV41+CV48</f>
        <v>1037.79</v>
      </c>
      <c r="CW50" s="34"/>
      <c r="CX50" s="34"/>
      <c r="CY50" s="34">
        <f>CY41+CY48</f>
        <v>487.4000000000001</v>
      </c>
      <c r="CZ50" s="34"/>
      <c r="DA50" s="34"/>
      <c r="DB50" s="34">
        <f>DB41+DB48</f>
        <v>6480.699999999999</v>
      </c>
      <c r="DC50" s="11">
        <f t="shared" si="8"/>
        <v>-8347.090000000011</v>
      </c>
      <c r="DD50" s="90">
        <f t="shared" si="9"/>
        <v>-3772.356527777798</v>
      </c>
      <c r="DE50" s="34"/>
      <c r="DF50" s="34"/>
      <c r="DG50" s="34">
        <f>DG41+DG48</f>
        <v>2198.01</v>
      </c>
      <c r="DH50" s="34"/>
      <c r="DI50" s="34"/>
      <c r="DJ50" s="34">
        <f>DJ41+DJ48</f>
        <v>8816.9</v>
      </c>
      <c r="DK50" s="34"/>
      <c r="DL50" s="34"/>
      <c r="DM50" s="34">
        <f>DM41+DM48</f>
        <v>-7501.180000000011</v>
      </c>
      <c r="DN50" s="34"/>
      <c r="DO50" s="34"/>
      <c r="DP50" s="34">
        <f>DP41+DP48</f>
        <v>-50895.94999999999</v>
      </c>
      <c r="DQ50" s="34"/>
      <c r="DR50" s="34"/>
      <c r="DS50" s="34">
        <f>DS41+DS48</f>
        <v>9899.900000000005</v>
      </c>
      <c r="DT50" s="34"/>
      <c r="DU50" s="34"/>
      <c r="DV50" s="34">
        <f>DV41+DV48</f>
        <v>13403.63</v>
      </c>
      <c r="DW50" s="34"/>
      <c r="DX50" s="34"/>
      <c r="DY50" s="34">
        <f>DY41+DY48</f>
        <v>8796.959999999995</v>
      </c>
      <c r="DZ50" s="34"/>
      <c r="EA50" s="34"/>
      <c r="EB50" s="34">
        <f>EB41+EB48</f>
        <v>11013.989999999996</v>
      </c>
      <c r="EC50" s="34"/>
      <c r="ED50" s="34"/>
      <c r="EE50" s="34">
        <f>EE41+EE48</f>
        <v>-1721.9999999999984</v>
      </c>
      <c r="EF50" s="34"/>
      <c r="EG50" s="34"/>
      <c r="EH50" s="34">
        <f>EH41+EH48</f>
        <v>9046.550000000007</v>
      </c>
      <c r="EI50" s="34"/>
      <c r="EJ50" s="34"/>
      <c r="EK50" s="34">
        <f>EK41+EK48</f>
        <v>-103.13999999999601</v>
      </c>
      <c r="EL50" s="34"/>
      <c r="EM50" s="34"/>
      <c r="EN50" s="34">
        <f>EN41+EN48</f>
        <v>8434.750000000004</v>
      </c>
      <c r="EO50" s="112">
        <f t="shared" si="15"/>
        <v>11388.420000000013</v>
      </c>
      <c r="EP50" s="40">
        <f t="shared" si="16"/>
        <v>7616.063472222215</v>
      </c>
    </row>
    <row r="51" spans="1:146" ht="12.75">
      <c r="A51" s="10"/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56">
        <f>S50+V50</f>
        <v>17364.34</v>
      </c>
      <c r="W51" s="9"/>
      <c r="X51" s="9"/>
      <c r="Y51" s="9"/>
      <c r="Z51" s="9"/>
      <c r="AA51" s="9"/>
      <c r="AB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</row>
    <row r="52" spans="1:146" ht="12.75">
      <c r="A52" s="10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>
        <v>5031.86</v>
      </c>
      <c r="BE52" s="9"/>
      <c r="BF52" s="9"/>
      <c r="BG52" s="9"/>
      <c r="BH52" s="9"/>
      <c r="BI52" s="9"/>
      <c r="BJ52" s="56">
        <f>BD52+BG50+BJ50</f>
        <v>13867.729999999998</v>
      </c>
      <c r="BK52" s="9"/>
      <c r="BL52" s="9"/>
      <c r="BM52" s="56">
        <f>BJ52+BM50</f>
        <v>14849.149999999994</v>
      </c>
      <c r="BN52" s="9"/>
      <c r="BO52" s="9"/>
      <c r="BP52" s="56">
        <v>2099.68</v>
      </c>
      <c r="BS52" s="9"/>
      <c r="BT52" s="9"/>
      <c r="BU52" s="56">
        <f>BP52+BU50</f>
        <v>1748.589999999999</v>
      </c>
      <c r="BV52" s="9"/>
      <c r="BW52" s="9"/>
      <c r="BX52" s="56">
        <f>BU52+BX50</f>
        <v>3439.1499999999974</v>
      </c>
      <c r="BY52" s="9"/>
      <c r="BZ52" s="9"/>
      <c r="CA52" s="56">
        <f>BX52+CA50</f>
        <v>-8521.33</v>
      </c>
      <c r="CB52" s="9"/>
      <c r="CC52" s="9"/>
      <c r="CD52" s="56">
        <f>CA52+CD50</f>
        <v>-8957.919999999998</v>
      </c>
      <c r="CE52" s="9"/>
      <c r="CF52" s="9"/>
      <c r="CG52" s="56">
        <f>CD52+CG50</f>
        <v>-108.13000000000284</v>
      </c>
      <c r="CH52" s="9"/>
      <c r="CI52" s="9"/>
      <c r="CJ52" s="56">
        <f>CG52+CJ50</f>
        <v>1900.959999999996</v>
      </c>
      <c r="CK52" s="9"/>
      <c r="CL52" s="9"/>
      <c r="CM52" s="56">
        <f>CJ52+CM50</f>
        <v>8458.069999999994</v>
      </c>
      <c r="CN52" s="9"/>
      <c r="CO52" s="9"/>
      <c r="CP52" s="56">
        <f>CM52+CP50</f>
        <v>16060.459999999992</v>
      </c>
      <c r="CQ52" s="9"/>
      <c r="CR52" s="9"/>
      <c r="CS52" s="56">
        <f>CP52+CS50</f>
        <v>-14253.30000000001</v>
      </c>
      <c r="CT52" s="9"/>
      <c r="CU52" s="9"/>
      <c r="CV52" s="56">
        <f>CS52+CV50</f>
        <v>-13215.51000000001</v>
      </c>
      <c r="CW52" s="9"/>
      <c r="CX52" s="9"/>
      <c r="CY52" s="56">
        <f>CV52+CY50</f>
        <v>-12728.11000000001</v>
      </c>
      <c r="CZ52" s="9"/>
      <c r="DA52" s="9"/>
      <c r="DB52" s="56">
        <f>CY52+DB50</f>
        <v>-6247.410000000011</v>
      </c>
      <c r="DE52" s="9"/>
      <c r="DF52" s="9"/>
      <c r="DG52" s="56">
        <f>DD50+DG50</f>
        <v>-1574.3465277777977</v>
      </c>
      <c r="DH52" s="9"/>
      <c r="DI52" s="9"/>
      <c r="DJ52" s="56">
        <f>DG52+DJ50</f>
        <v>7242.553472222202</v>
      </c>
      <c r="DK52" s="9"/>
      <c r="DL52" s="9"/>
      <c r="DM52" s="56">
        <f>DJ52+DM50</f>
        <v>-258.6265277778093</v>
      </c>
      <c r="DN52" s="9"/>
      <c r="DO52" s="9"/>
      <c r="DP52" s="56">
        <f>DM52+DP50</f>
        <v>-51154.5765277778</v>
      </c>
      <c r="DQ52" s="9"/>
      <c r="DR52" s="9"/>
      <c r="DS52" s="56">
        <f>DP52+DS50</f>
        <v>-41254.67652777779</v>
      </c>
      <c r="DT52" s="9"/>
      <c r="DU52" s="9"/>
      <c r="DV52" s="56">
        <f>DS52+DV50</f>
        <v>-27851.04652777779</v>
      </c>
      <c r="DW52" s="9"/>
      <c r="DX52" s="9"/>
      <c r="DY52" s="56">
        <f>DV52+DY50</f>
        <v>-19054.086527777796</v>
      </c>
      <c r="DZ52" s="9"/>
      <c r="EA52" s="9"/>
      <c r="EB52" s="56">
        <f>DY52+EB50</f>
        <v>-8040.0965277778</v>
      </c>
      <c r="EC52" s="9"/>
      <c r="ED52" s="9"/>
      <c r="EE52" s="56">
        <f>EB52+EE50</f>
        <v>-9762.096527777798</v>
      </c>
      <c r="EF52" s="9"/>
      <c r="EG52" s="9"/>
      <c r="EH52" s="56">
        <f>EE52+EH50</f>
        <v>-715.5465277777912</v>
      </c>
      <c r="EI52" s="9"/>
      <c r="EJ52" s="9"/>
      <c r="EK52" s="56">
        <f>EH52+EK50</f>
        <v>-818.6865277777872</v>
      </c>
      <c r="EL52" s="9"/>
      <c r="EM52" s="9"/>
      <c r="EN52" s="113">
        <f>EK52+EN50</f>
        <v>7616.063472222217</v>
      </c>
      <c r="EO52" s="56"/>
      <c r="EP52" s="56"/>
    </row>
    <row r="53" spans="1:146" ht="12.75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56"/>
      <c r="BB53" s="9"/>
      <c r="BC53" s="9"/>
      <c r="BD53" s="56"/>
      <c r="BE53" s="9"/>
      <c r="BF53" s="9"/>
      <c r="BG53" s="56"/>
      <c r="BH53" s="9"/>
      <c r="BI53" s="9"/>
      <c r="BJ53" s="56"/>
      <c r="BK53" s="9"/>
      <c r="BL53" s="9"/>
      <c r="BM53" s="56"/>
      <c r="BN53" s="9"/>
      <c r="BO53" s="9"/>
      <c r="BP53" s="56"/>
      <c r="BS53" s="9"/>
      <c r="BT53" s="9"/>
      <c r="BU53" s="56"/>
      <c r="BV53" s="9"/>
      <c r="BW53" s="9"/>
      <c r="BX53" s="56"/>
      <c r="BY53" s="9"/>
      <c r="BZ53" s="9"/>
      <c r="CA53" s="56"/>
      <c r="CB53" s="9"/>
      <c r="CC53" s="9"/>
      <c r="CD53" s="56"/>
      <c r="CE53" s="9"/>
      <c r="CF53" s="9"/>
      <c r="CG53" s="56"/>
      <c r="CH53" s="9"/>
      <c r="CI53" s="9"/>
      <c r="CJ53" s="56"/>
      <c r="CK53" s="9"/>
      <c r="CL53" s="9"/>
      <c r="CM53" s="56"/>
      <c r="CN53" s="9"/>
      <c r="CO53" s="9"/>
      <c r="CP53" s="56"/>
      <c r="CQ53" s="9"/>
      <c r="CR53" s="9"/>
      <c r="CS53" s="56"/>
      <c r="CT53" s="9"/>
      <c r="CU53" s="9"/>
      <c r="CV53" s="56"/>
      <c r="CW53" s="9"/>
      <c r="CX53" s="9"/>
      <c r="CY53" s="56"/>
      <c r="CZ53" s="9"/>
      <c r="DA53" s="9"/>
      <c r="DB53" s="56"/>
      <c r="DE53" s="9"/>
      <c r="DF53" s="9"/>
      <c r="DG53" s="56"/>
      <c r="DH53" s="9"/>
      <c r="DI53" s="9"/>
      <c r="DJ53" s="56"/>
      <c r="DK53" s="9"/>
      <c r="DL53" s="9"/>
      <c r="DM53" s="56"/>
      <c r="DN53" s="9"/>
      <c r="DO53" s="9"/>
      <c r="DP53" s="56"/>
      <c r="DQ53" s="9"/>
      <c r="DR53" s="9"/>
      <c r="DS53" s="56"/>
      <c r="DT53" s="9"/>
      <c r="DU53" s="9"/>
      <c r="DV53" s="56"/>
      <c r="DW53" s="9"/>
      <c r="DX53" s="9"/>
      <c r="DY53" s="56"/>
      <c r="DZ53" s="9"/>
      <c r="EA53" s="9"/>
      <c r="EB53" s="56"/>
      <c r="EC53" s="9"/>
      <c r="ED53" s="9"/>
      <c r="EE53" s="56"/>
      <c r="EF53" s="9"/>
      <c r="EG53" s="9"/>
      <c r="EH53" s="56"/>
      <c r="EI53" s="9"/>
      <c r="EJ53" s="9"/>
      <c r="EK53" s="56"/>
      <c r="EL53" s="9"/>
      <c r="EM53" s="9" t="s">
        <v>342</v>
      </c>
      <c r="EN53" s="56">
        <v>3048</v>
      </c>
      <c r="EO53" s="56"/>
      <c r="EP53" s="56">
        <v>3048</v>
      </c>
    </row>
    <row r="54" spans="1:146" ht="12.75">
      <c r="A54" s="10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56">
        <f>EN52+EN53</f>
        <v>10664.063472222217</v>
      </c>
      <c r="EO54" s="9"/>
      <c r="EP54" s="114">
        <f>EP50+EP53</f>
        <v>10664.063472222215</v>
      </c>
    </row>
    <row r="55" spans="1:146" ht="12.75">
      <c r="A55" s="10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</row>
    <row r="56" spans="1:146" ht="14.2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58" t="s">
        <v>346</v>
      </c>
      <c r="EM56" s="58"/>
      <c r="EN56" s="58"/>
      <c r="EO56" s="58" t="s">
        <v>347</v>
      </c>
      <c r="EP56" s="58"/>
    </row>
    <row r="57" spans="1:146" ht="14.25">
      <c r="A57" s="10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58"/>
      <c r="EM57" s="58"/>
      <c r="EN57" s="58"/>
      <c r="EO57" s="58"/>
      <c r="EP57" s="58"/>
    </row>
    <row r="58" spans="1:146" ht="28.5">
      <c r="A58" s="10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59" t="s">
        <v>348</v>
      </c>
      <c r="EM58" s="58"/>
      <c r="EN58" s="58"/>
      <c r="EO58" s="58" t="s">
        <v>360</v>
      </c>
      <c r="EP58" s="58"/>
    </row>
    <row r="59" spans="1:146" ht="12.75">
      <c r="A59" s="10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</row>
    <row r="60" spans="1:146" ht="12.75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115" t="s">
        <v>361</v>
      </c>
      <c r="EL60" s="115"/>
      <c r="EM60" s="115"/>
      <c r="EN60" s="116">
        <f>EO36+EO43</f>
        <v>323807.74999999994</v>
      </c>
      <c r="EO60" s="117"/>
      <c r="EP60" s="117"/>
    </row>
    <row r="61" spans="1:146" ht="12.75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115" t="s">
        <v>362</v>
      </c>
      <c r="EL61" s="115"/>
      <c r="EM61" s="115"/>
      <c r="EN61" s="116">
        <f>EO37+EO44</f>
        <v>340346.68000000005</v>
      </c>
      <c r="EO61" s="117"/>
      <c r="EP61" s="117"/>
    </row>
    <row r="62" spans="1:146" ht="12.75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115" t="s">
        <v>363</v>
      </c>
      <c r="EL62" s="115"/>
      <c r="EM62" s="115"/>
      <c r="EN62" s="116">
        <f>EO38+EO45</f>
        <v>335196.17000000004</v>
      </c>
      <c r="EO62" s="117"/>
      <c r="EP62" s="117"/>
    </row>
    <row r="63" spans="1:146" ht="12.75">
      <c r="A63" s="10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115" t="s">
        <v>364</v>
      </c>
      <c r="EL63" s="115"/>
      <c r="EM63" s="115"/>
      <c r="EN63" s="116">
        <f>EN62-EN61</f>
        <v>-5150.510000000009</v>
      </c>
      <c r="EO63" s="117"/>
      <c r="EP63" s="117"/>
    </row>
    <row r="64" spans="1:146" ht="12.75">
      <c r="A64" s="10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118" t="s">
        <v>365</v>
      </c>
      <c r="EL64" s="118"/>
      <c r="EM64" s="118"/>
      <c r="EN64" s="116">
        <f>EN61-EN60</f>
        <v>16538.93000000011</v>
      </c>
      <c r="EO64" s="117"/>
      <c r="EP64" s="117"/>
    </row>
    <row r="65" spans="1:146" ht="12.75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119" t="s">
        <v>366</v>
      </c>
      <c r="EL65" s="120"/>
      <c r="EM65" s="121"/>
      <c r="EN65" s="116">
        <f>DD50</f>
        <v>-3772.356527777798</v>
      </c>
      <c r="EO65" s="117"/>
      <c r="EP65" s="117"/>
    </row>
    <row r="66" spans="1:146" ht="14.25">
      <c r="A66" s="10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122" t="s">
        <v>367</v>
      </c>
      <c r="EL66" s="122"/>
      <c r="EM66" s="122"/>
      <c r="EN66" s="123">
        <f>EN65+EN64+EN63+EN67</f>
        <v>10664.063472222302</v>
      </c>
      <c r="EO66" s="117"/>
      <c r="EP66" s="117"/>
    </row>
    <row r="67" spans="1:146" ht="12.75">
      <c r="A67" s="10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118" t="s">
        <v>368</v>
      </c>
      <c r="EL67" s="118"/>
      <c r="EM67" s="118"/>
      <c r="EN67" s="124">
        <f>EN53</f>
        <v>3048</v>
      </c>
      <c r="EO67" s="117"/>
      <c r="EP67" s="117"/>
    </row>
    <row r="68" spans="1:146" ht="12.75">
      <c r="A68" s="10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118" t="s">
        <v>369</v>
      </c>
      <c r="EL68" s="118"/>
      <c r="EM68" s="118"/>
      <c r="EN68" s="125">
        <f>EE12+EE11+EB9+EB10+DY10+DY9+DP12+DP11+DP10+DP9+DM19+DJ11+DJ10+DJ9+DG9+DG11</f>
        <v>15243.969999999998</v>
      </c>
      <c r="EO68" s="126" t="s">
        <v>370</v>
      </c>
      <c r="EP68" s="126"/>
    </row>
    <row r="69" spans="1:146" ht="12.75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</row>
    <row r="70" spans="1:146" ht="12.75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</row>
    <row r="71" spans="1:146" ht="12.75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</row>
    <row r="72" spans="1:146" ht="12.75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</row>
    <row r="73" spans="1:146" ht="12.75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</row>
    <row r="74" spans="1:146" ht="12.75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ht="12.75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ht="12.75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</row>
    <row r="78" spans="1:146" ht="12.75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</row>
    <row r="79" spans="1:146" ht="12.75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</row>
    <row r="80" spans="1:146" ht="12.75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ht="12.75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</row>
    <row r="82" spans="1:146" ht="12.75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</row>
    <row r="83" spans="1:146" ht="12.75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</row>
    <row r="84" spans="1:146" ht="12.75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</row>
    <row r="85" spans="1:146" ht="12.75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2.75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2.75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  <row r="88" spans="1:146" ht="12.7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</row>
    <row r="89" spans="1:146" ht="12.75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</row>
    <row r="90" spans="1:146" ht="12.75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10"/>
      <c r="B101" s="10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10"/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10"/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10"/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10"/>
      <c r="B105" s="10"/>
      <c r="C105" s="10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10"/>
      <c r="B106" s="10"/>
      <c r="C106" s="10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10"/>
      <c r="B107" s="10"/>
      <c r="C107" s="10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10"/>
      <c r="B108" s="10"/>
      <c r="C108" s="10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10"/>
      <c r="B109" s="10"/>
      <c r="C109" s="10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10"/>
      <c r="B110" s="10"/>
      <c r="C110" s="10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10"/>
      <c r="B111" s="10"/>
      <c r="C111" s="10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10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10"/>
      <c r="B113" s="10"/>
      <c r="C113" s="10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10"/>
      <c r="B114" s="10"/>
      <c r="C114" s="10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10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10"/>
      <c r="B116" s="10"/>
      <c r="C116" s="10"/>
      <c r="D116" s="10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10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57"/>
      <c r="B118" s="57"/>
      <c r="C118" s="57"/>
      <c r="D118" s="57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57"/>
      <c r="B119" s="57"/>
      <c r="C119" s="57"/>
      <c r="D119" s="57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57"/>
      <c r="B120" s="57"/>
      <c r="C120" s="57"/>
      <c r="D120" s="57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57"/>
      <c r="B121" s="57"/>
      <c r="C121" s="57"/>
      <c r="D121" s="57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57"/>
      <c r="B122" s="57"/>
      <c r="C122" s="57"/>
      <c r="D122" s="57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57"/>
      <c r="B123" s="57"/>
      <c r="C123" s="57"/>
      <c r="D123" s="57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57"/>
      <c r="B124" s="57"/>
      <c r="C124" s="57"/>
      <c r="D124" s="57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57"/>
      <c r="B125" s="57"/>
      <c r="C125" s="57"/>
      <c r="D125" s="57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57"/>
      <c r="B126" s="57"/>
      <c r="C126" s="57"/>
      <c r="D126" s="57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57"/>
      <c r="B127" s="57"/>
      <c r="C127" s="57"/>
      <c r="D127" s="57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4" ht="12.75">
      <c r="A128" s="57"/>
      <c r="B128" s="57"/>
      <c r="C128" s="57"/>
      <c r="D128" s="57"/>
    </row>
    <row r="129" spans="1:4" ht="12.75">
      <c r="A129" s="57"/>
      <c r="B129" s="57"/>
      <c r="C129" s="57"/>
      <c r="D129" s="57"/>
    </row>
    <row r="130" spans="1:4" ht="12.75">
      <c r="A130" s="57"/>
      <c r="B130" s="57"/>
      <c r="C130" s="57"/>
      <c r="D130" s="57"/>
    </row>
    <row r="131" spans="1:4" ht="12.75">
      <c r="A131" s="57"/>
      <c r="B131" s="57"/>
      <c r="C131" s="57"/>
      <c r="D131" s="57"/>
    </row>
    <row r="132" spans="1:4" ht="12.75">
      <c r="A132" s="57"/>
      <c r="B132" s="57"/>
      <c r="C132" s="57"/>
      <c r="D132" s="57"/>
    </row>
    <row r="133" spans="1:4" ht="12.75">
      <c r="A133" s="57"/>
      <c r="B133" s="57"/>
      <c r="C133" s="57"/>
      <c r="D133" s="57"/>
    </row>
    <row r="134" spans="1:4" ht="12.75">
      <c r="A134" s="57"/>
      <c r="B134" s="57"/>
      <c r="C134" s="57"/>
      <c r="D134" s="57"/>
    </row>
    <row r="135" spans="1:4" ht="12.75">
      <c r="A135" s="57"/>
      <c r="B135" s="57"/>
      <c r="C135" s="57"/>
      <c r="D135" s="57"/>
    </row>
    <row r="136" spans="1:4" ht="12.75">
      <c r="A136" s="57"/>
      <c r="B136" s="57"/>
      <c r="C136" s="57"/>
      <c r="D136" s="57"/>
    </row>
    <row r="137" spans="1:4" ht="12.75">
      <c r="A137" s="57"/>
      <c r="B137" s="57"/>
      <c r="C137" s="57"/>
      <c r="D137" s="57"/>
    </row>
    <row r="138" spans="1:4" ht="12.75">
      <c r="A138" s="57"/>
      <c r="B138" s="57"/>
      <c r="C138" s="57"/>
      <c r="D138" s="57"/>
    </row>
    <row r="139" spans="1:4" ht="12.75">
      <c r="A139" s="57"/>
      <c r="B139" s="57"/>
      <c r="C139" s="57"/>
      <c r="D139" s="57"/>
    </row>
    <row r="140" spans="1:4" ht="12.75">
      <c r="A140" s="57"/>
      <c r="B140" s="57"/>
      <c r="C140" s="57"/>
      <c r="D140" s="57"/>
    </row>
    <row r="141" spans="1:4" ht="12.75">
      <c r="A141" s="57"/>
      <c r="B141" s="57"/>
      <c r="C141" s="57"/>
      <c r="D141" s="57"/>
    </row>
    <row r="142" spans="1:4" ht="12.75">
      <c r="A142" s="57"/>
      <c r="B142" s="57"/>
      <c r="C142" s="57"/>
      <c r="D142" s="57"/>
    </row>
    <row r="143" spans="1:4" ht="12.75">
      <c r="A143" s="57"/>
      <c r="B143" s="57"/>
      <c r="C143" s="57"/>
      <c r="D143" s="57"/>
    </row>
    <row r="144" spans="1:4" ht="12.75">
      <c r="A144" s="57"/>
      <c r="B144" s="57"/>
      <c r="C144" s="57"/>
      <c r="D144" s="57"/>
    </row>
    <row r="145" spans="1:4" ht="12.75">
      <c r="A145" s="57"/>
      <c r="B145" s="57"/>
      <c r="C145" s="57"/>
      <c r="D145" s="57"/>
    </row>
    <row r="146" spans="1:4" ht="12.75">
      <c r="A146" s="57"/>
      <c r="B146" s="57"/>
      <c r="C146" s="57"/>
      <c r="D146" s="57"/>
    </row>
    <row r="147" spans="1:4" ht="12.75">
      <c r="A147" s="57"/>
      <c r="B147" s="57"/>
      <c r="C147" s="57"/>
      <c r="D147" s="57"/>
    </row>
    <row r="148" spans="1:4" ht="12.75">
      <c r="A148" s="57"/>
      <c r="B148" s="57"/>
      <c r="C148" s="57"/>
      <c r="D148" s="57"/>
    </row>
    <row r="149" spans="1:4" ht="12.75">
      <c r="A149" s="57"/>
      <c r="B149" s="57"/>
      <c r="C149" s="57"/>
      <c r="D149" s="57"/>
    </row>
    <row r="150" spans="1:4" ht="12.75">
      <c r="A150" s="57"/>
      <c r="B150" s="57"/>
      <c r="C150" s="57"/>
      <c r="D150" s="57"/>
    </row>
    <row r="151" spans="1:4" ht="12.75">
      <c r="A151" s="57"/>
      <c r="B151" s="57"/>
      <c r="C151" s="57"/>
      <c r="D151" s="57"/>
    </row>
    <row r="152" spans="1:4" ht="12.75">
      <c r="A152" s="57"/>
      <c r="B152" s="57"/>
      <c r="C152" s="57"/>
      <c r="D152" s="57"/>
    </row>
    <row r="153" spans="1:4" ht="12.75">
      <c r="A153" s="57"/>
      <c r="B153" s="57"/>
      <c r="C153" s="57"/>
      <c r="D153" s="57"/>
    </row>
    <row r="154" spans="1:4" ht="12.75">
      <c r="A154" s="57"/>
      <c r="B154" s="57"/>
      <c r="C154" s="57"/>
      <c r="D154" s="57"/>
    </row>
    <row r="155" spans="1:4" ht="12.75">
      <c r="A155" s="57"/>
      <c r="B155" s="57"/>
      <c r="C155" s="57"/>
      <c r="D155" s="57"/>
    </row>
    <row r="156" spans="1:4" ht="12.75">
      <c r="A156" s="57"/>
      <c r="B156" s="57"/>
      <c r="C156" s="57"/>
      <c r="D156" s="57"/>
    </row>
    <row r="157" spans="1:4" ht="12.75">
      <c r="A157" s="57"/>
      <c r="B157" s="57"/>
      <c r="C157" s="57"/>
      <c r="D157" s="57"/>
    </row>
    <row r="158" spans="1:4" ht="12.75">
      <c r="A158" s="57"/>
      <c r="B158" s="57"/>
      <c r="C158" s="57"/>
      <c r="D158" s="57"/>
    </row>
    <row r="159" spans="1:4" ht="12.75">
      <c r="A159" s="57"/>
      <c r="B159" s="57"/>
      <c r="C159" s="57"/>
      <c r="D159" s="57"/>
    </row>
    <row r="160" spans="1:4" ht="12.75">
      <c r="A160" s="57"/>
      <c r="B160" s="57"/>
      <c r="C160" s="57"/>
      <c r="D160" s="57"/>
    </row>
    <row r="161" spans="1:4" ht="12.75">
      <c r="A161" s="57"/>
      <c r="B161" s="57"/>
      <c r="C161" s="57"/>
      <c r="D161" s="57"/>
    </row>
    <row r="162" spans="1:4" ht="12.75">
      <c r="A162" s="57"/>
      <c r="B162" s="57"/>
      <c r="C162" s="57"/>
      <c r="D162" s="57"/>
    </row>
    <row r="163" spans="1:4" ht="12.75">
      <c r="A163" s="57"/>
      <c r="B163" s="57"/>
      <c r="C163" s="57"/>
      <c r="D163" s="57"/>
    </row>
    <row r="164" spans="1:4" ht="12.75">
      <c r="A164" s="57"/>
      <c r="B164" s="57"/>
      <c r="C164" s="57"/>
      <c r="D164" s="57"/>
    </row>
    <row r="165" spans="1:4" ht="12.75">
      <c r="A165" s="57"/>
      <c r="B165" s="57"/>
      <c r="C165" s="57"/>
      <c r="D165" s="57"/>
    </row>
    <row r="166" spans="1:4" ht="12.75">
      <c r="A166" s="57"/>
      <c r="B166" s="57"/>
      <c r="C166" s="57"/>
      <c r="D166" s="57"/>
    </row>
    <row r="167" spans="1:4" ht="12.75">
      <c r="A167" s="57"/>
      <c r="B167" s="57"/>
      <c r="C167" s="57"/>
      <c r="D167" s="57"/>
    </row>
    <row r="168" spans="1:4" ht="12.75">
      <c r="A168" s="57"/>
      <c r="B168" s="57"/>
      <c r="C168" s="57"/>
      <c r="D168" s="57"/>
    </row>
    <row r="169" spans="1:4" ht="12.75">
      <c r="A169" s="57"/>
      <c r="B169" s="57"/>
      <c r="C169" s="57"/>
      <c r="D169" s="57"/>
    </row>
    <row r="170" spans="1:4" ht="12.75">
      <c r="A170" s="57"/>
      <c r="B170" s="57"/>
      <c r="C170" s="57"/>
      <c r="D170" s="57"/>
    </row>
    <row r="171" spans="1:4" ht="12.75">
      <c r="A171" s="57"/>
      <c r="B171" s="57"/>
      <c r="C171" s="57"/>
      <c r="D171" s="57"/>
    </row>
    <row r="172" spans="1:4" ht="12.75">
      <c r="A172" s="57"/>
      <c r="B172" s="57"/>
      <c r="C172" s="57"/>
      <c r="D172" s="57"/>
    </row>
    <row r="173" spans="1:4" ht="12.75">
      <c r="A173" s="57"/>
      <c r="B173" s="57"/>
      <c r="C173" s="57"/>
      <c r="D173" s="57"/>
    </row>
    <row r="174" spans="1:4" ht="12.75">
      <c r="A174" s="57"/>
      <c r="B174" s="57"/>
      <c r="C174" s="57"/>
      <c r="D174" s="57"/>
    </row>
    <row r="175" spans="1:4" ht="12.75">
      <c r="A175" s="57"/>
      <c r="B175" s="57"/>
      <c r="C175" s="57"/>
      <c r="D175" s="57"/>
    </row>
    <row r="176" spans="1:4" ht="12.75">
      <c r="A176" s="57"/>
      <c r="B176" s="57"/>
      <c r="C176" s="57"/>
      <c r="D176" s="57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</sheetData>
  <sheetProtection/>
  <mergeCells count="121">
    <mergeCell ref="EK66:EM66"/>
    <mergeCell ref="EK67:EM67"/>
    <mergeCell ref="EK68:EM68"/>
    <mergeCell ref="EO68:EP68"/>
    <mergeCell ref="EK60:EM60"/>
    <mergeCell ref="EK61:EM61"/>
    <mergeCell ref="EK62:EM62"/>
    <mergeCell ref="EK63:EM63"/>
    <mergeCell ref="EK64:EM64"/>
    <mergeCell ref="EK65:EM65"/>
    <mergeCell ref="EI4:EK4"/>
    <mergeCell ref="EI6:EK6"/>
    <mergeCell ref="AM34:AN34"/>
    <mergeCell ref="BH6:BJ6"/>
    <mergeCell ref="AS4:AU4"/>
    <mergeCell ref="BK4:BM4"/>
    <mergeCell ref="BK6:BM6"/>
    <mergeCell ref="BE4:BG4"/>
    <mergeCell ref="CB4:CD4"/>
    <mergeCell ref="CB6:CD6"/>
    <mergeCell ref="AJ4:AL4"/>
    <mergeCell ref="BE6:BG6"/>
    <mergeCell ref="BH4:BJ4"/>
    <mergeCell ref="AS6:AU6"/>
    <mergeCell ref="AV4:AX4"/>
    <mergeCell ref="EF4:EH4"/>
    <mergeCell ref="EF6:EH6"/>
    <mergeCell ref="EC4:EE4"/>
    <mergeCell ref="EC6:EE6"/>
    <mergeCell ref="DE6:DG6"/>
    <mergeCell ref="T34:U34"/>
    <mergeCell ref="Z4:AB4"/>
    <mergeCell ref="Z6:AB6"/>
    <mergeCell ref="W4:Y4"/>
    <mergeCell ref="W6:Y6"/>
    <mergeCell ref="T4:V4"/>
    <mergeCell ref="T6:V6"/>
    <mergeCell ref="B6:C6"/>
    <mergeCell ref="D6:E6"/>
    <mergeCell ref="F6:G6"/>
    <mergeCell ref="H6:I6"/>
    <mergeCell ref="J6:K6"/>
    <mergeCell ref="P6:Q6"/>
    <mergeCell ref="R31:S31"/>
    <mergeCell ref="P31:Q31"/>
    <mergeCell ref="N31:O31"/>
    <mergeCell ref="R6:S6"/>
    <mergeCell ref="J4:K4"/>
    <mergeCell ref="N6:O6"/>
    <mergeCell ref="L6:M6"/>
    <mergeCell ref="L4:M4"/>
    <mergeCell ref="R4:S4"/>
    <mergeCell ref="N4:O4"/>
    <mergeCell ref="B31:C31"/>
    <mergeCell ref="L31:M31"/>
    <mergeCell ref="J31:K31"/>
    <mergeCell ref="H31:I31"/>
    <mergeCell ref="F31:G31"/>
    <mergeCell ref="D31:E31"/>
    <mergeCell ref="D4:E4"/>
    <mergeCell ref="F4:G4"/>
    <mergeCell ref="H4:I4"/>
    <mergeCell ref="P4:Q4"/>
    <mergeCell ref="A4:A5"/>
    <mergeCell ref="B4:C4"/>
    <mergeCell ref="A1:A3"/>
    <mergeCell ref="BY6:CA6"/>
    <mergeCell ref="AC6:AE6"/>
    <mergeCell ref="AC4:AE4"/>
    <mergeCell ref="AP4:AR4"/>
    <mergeCell ref="AP6:AR6"/>
    <mergeCell ref="AG4:AI4"/>
    <mergeCell ref="AG6:AI6"/>
    <mergeCell ref="AJ6:AL6"/>
    <mergeCell ref="AM4:AO4"/>
    <mergeCell ref="AM6:AO6"/>
    <mergeCell ref="DN4:DP4"/>
    <mergeCell ref="DN6:DP6"/>
    <mergeCell ref="CQ4:CS4"/>
    <mergeCell ref="CQ6:CS6"/>
    <mergeCell ref="BY4:CA4"/>
    <mergeCell ref="BN6:BP6"/>
    <mergeCell ref="CH6:CJ6"/>
    <mergeCell ref="CE6:CG6"/>
    <mergeCell ref="CE4:CG4"/>
    <mergeCell ref="BV4:BX4"/>
    <mergeCell ref="AV6:AX6"/>
    <mergeCell ref="AY4:BA4"/>
    <mergeCell ref="BB4:BD4"/>
    <mergeCell ref="AY6:BA6"/>
    <mergeCell ref="BB6:BD6"/>
    <mergeCell ref="BV6:BX6"/>
    <mergeCell ref="BS4:BU4"/>
    <mergeCell ref="BS6:BU6"/>
    <mergeCell ref="BN4:BP4"/>
    <mergeCell ref="CT4:CV4"/>
    <mergeCell ref="CT6:CV6"/>
    <mergeCell ref="CH4:CJ4"/>
    <mergeCell ref="CK4:CM4"/>
    <mergeCell ref="CW4:CY4"/>
    <mergeCell ref="CW6:CY6"/>
    <mergeCell ref="DK6:DM6"/>
    <mergeCell ref="DH4:DJ4"/>
    <mergeCell ref="DW4:DY4"/>
    <mergeCell ref="DW6:DY6"/>
    <mergeCell ref="CN4:CP4"/>
    <mergeCell ref="CN6:CP6"/>
    <mergeCell ref="DT4:DV4"/>
    <mergeCell ref="DT6:DV6"/>
    <mergeCell ref="DQ4:DS4"/>
    <mergeCell ref="DQ6:DS6"/>
    <mergeCell ref="EL4:EN4"/>
    <mergeCell ref="EL6:EN6"/>
    <mergeCell ref="DZ4:EB4"/>
    <mergeCell ref="DZ6:EB6"/>
    <mergeCell ref="CK6:CM6"/>
    <mergeCell ref="DH6:DJ6"/>
    <mergeCell ref="CZ4:DB4"/>
    <mergeCell ref="CZ6:DB6"/>
    <mergeCell ref="DE4:DG4"/>
    <mergeCell ref="DK4:DM4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2012-07-16T12:08:34Z</cp:lastPrinted>
  <dcterms:created xsi:type="dcterms:W3CDTF">2008-10-01T07:10:45Z</dcterms:created>
  <dcterms:modified xsi:type="dcterms:W3CDTF">2013-06-26T05:17:42Z</dcterms:modified>
  <cp:category/>
  <cp:version/>
  <cp:contentType/>
  <cp:contentStatus/>
</cp:coreProperties>
</file>