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80" windowHeight="11640"/>
  </bookViews>
  <sheets>
    <sheet name="по голосованию" sheetId="7" r:id="rId1"/>
  </sheets>
  <definedNames>
    <definedName name="_xlnm.Print_Area" localSheetId="0">'по голосованию'!$A$1:$H$128</definedName>
  </definedNames>
  <calcPr calcId="145621"/>
</workbook>
</file>

<file path=xl/calcChain.xml><?xml version="1.0" encoding="utf-8"?>
<calcChain xmlns="http://schemas.openxmlformats.org/spreadsheetml/2006/main">
  <c r="E100" i="7" l="1"/>
  <c r="F100" i="7"/>
  <c r="H100" i="7"/>
  <c r="D100" i="7"/>
  <c r="G113" i="7" l="1"/>
  <c r="G112" i="7"/>
  <c r="H112" i="7" s="1"/>
  <c r="G111" i="7"/>
  <c r="H111" i="7" s="1"/>
  <c r="G110" i="7"/>
  <c r="H110" i="7" s="1"/>
  <c r="G109" i="7"/>
  <c r="H109" i="7" s="1"/>
  <c r="G108" i="7"/>
  <c r="H108" i="7" s="1"/>
  <c r="G107" i="7"/>
  <c r="H107" i="7" s="1"/>
  <c r="G106" i="7"/>
  <c r="H106" i="7" s="1"/>
  <c r="G105" i="7"/>
  <c r="H105" i="7" s="1"/>
  <c r="G104" i="7"/>
  <c r="H104" i="7" s="1"/>
  <c r="G103" i="7"/>
  <c r="H103" i="7" s="1"/>
  <c r="G102" i="7"/>
  <c r="H102" i="7" s="1"/>
  <c r="G101" i="7"/>
  <c r="H101" i="7" s="1"/>
  <c r="H116" i="7" s="1"/>
  <c r="C100" i="7"/>
  <c r="F94" i="7"/>
  <c r="F116" i="7" s="1"/>
  <c r="C94" i="7"/>
  <c r="G93" i="7"/>
  <c r="D93" i="7"/>
  <c r="C87" i="7"/>
  <c r="G86" i="7"/>
  <c r="D86" i="7"/>
  <c r="C86" i="7"/>
  <c r="G85" i="7"/>
  <c r="D85" i="7"/>
  <c r="G84" i="7"/>
  <c r="D84" i="7"/>
  <c r="D82" i="7"/>
  <c r="G82" i="7" s="1"/>
  <c r="H82" i="7" s="1"/>
  <c r="G81" i="7"/>
  <c r="E81" i="7"/>
  <c r="D81" i="7"/>
  <c r="C81" i="7"/>
  <c r="D79" i="7"/>
  <c r="G79" i="7" s="1"/>
  <c r="H79" i="7" s="1"/>
  <c r="D76" i="7"/>
  <c r="G76" i="7" s="1"/>
  <c r="H76" i="7" s="1"/>
  <c r="G73" i="7"/>
  <c r="D73" i="7"/>
  <c r="G72" i="7"/>
  <c r="D72" i="7"/>
  <c r="G71" i="7"/>
  <c r="D71" i="7"/>
  <c r="G70" i="7"/>
  <c r="D70" i="7"/>
  <c r="D65" i="7"/>
  <c r="G65" i="7" s="1"/>
  <c r="H65" i="7" s="1"/>
  <c r="G63" i="7"/>
  <c r="D63" i="7"/>
  <c r="D60" i="7"/>
  <c r="G60" i="7" s="1"/>
  <c r="H60" i="7" s="1"/>
  <c r="G59" i="7"/>
  <c r="D59" i="7"/>
  <c r="G58" i="7"/>
  <c r="D58" i="7"/>
  <c r="D55" i="7"/>
  <c r="G55" i="7" s="1"/>
  <c r="H55" i="7" s="1"/>
  <c r="G54" i="7"/>
  <c r="D54" i="7"/>
  <c r="E52" i="7"/>
  <c r="C52" i="7"/>
  <c r="D51" i="7"/>
  <c r="C49" i="7"/>
  <c r="E46" i="7"/>
  <c r="C46" i="7"/>
  <c r="E45" i="7"/>
  <c r="C45" i="7"/>
  <c r="E44" i="7"/>
  <c r="C44" i="7"/>
  <c r="E43" i="7"/>
  <c r="C43" i="7"/>
  <c r="E42" i="7"/>
  <c r="C42" i="7"/>
  <c r="D39" i="7"/>
  <c r="G39" i="7" s="1"/>
  <c r="H39" i="7" s="1"/>
  <c r="G38" i="7"/>
  <c r="H38" i="7" s="1"/>
  <c r="E38" i="7" s="1"/>
  <c r="C38" i="7"/>
  <c r="G37" i="7"/>
  <c r="H37" i="7" s="1"/>
  <c r="E37" i="7" s="1"/>
  <c r="C37" i="7"/>
  <c r="G36" i="7"/>
  <c r="E36" i="7"/>
  <c r="D36" i="7"/>
  <c r="C36" i="7"/>
  <c r="G35" i="7"/>
  <c r="E35" i="7"/>
  <c r="D35" i="7"/>
  <c r="C35" i="7"/>
  <c r="D34" i="7"/>
  <c r="G33" i="7"/>
  <c r="D33" i="7"/>
  <c r="G32" i="7"/>
  <c r="D32" i="7"/>
  <c r="G31" i="7"/>
  <c r="H31" i="7" s="1"/>
  <c r="E31" i="7" s="1"/>
  <c r="G30" i="7"/>
  <c r="H30" i="7" s="1"/>
  <c r="E30" i="7" s="1"/>
  <c r="G29" i="7"/>
  <c r="H29" i="7" s="1"/>
  <c r="E29" i="7" s="1"/>
  <c r="G28" i="7"/>
  <c r="E28" i="7"/>
  <c r="D28" i="7"/>
  <c r="C28" i="7"/>
  <c r="G27" i="7"/>
  <c r="E27" i="7"/>
  <c r="D27" i="7"/>
  <c r="C27" i="7"/>
  <c r="G18" i="7"/>
  <c r="E18" i="7"/>
  <c r="D18" i="7"/>
  <c r="C18" i="7"/>
  <c r="G13" i="7"/>
  <c r="G94" i="7" s="1"/>
  <c r="E13" i="7"/>
  <c r="E94" i="7" s="1"/>
  <c r="E116" i="7" s="1"/>
  <c r="D13" i="7"/>
  <c r="D94" i="7" s="1"/>
  <c r="D116" i="7" s="1"/>
  <c r="C13" i="7"/>
</calcChain>
</file>

<file path=xl/sharedStrings.xml><?xml version="1.0" encoding="utf-8"?>
<sst xmlns="http://schemas.openxmlformats.org/spreadsheetml/2006/main" count="176" uniqueCount="119">
  <si>
    <t>(многоквартирный дом с газовыми плитами )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</si>
  <si>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</si>
  <si>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</si>
  <si>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</si>
  <si>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</si>
  <si>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</si>
  <si>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</si>
  <si>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</si>
  <si>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</si>
  <si>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</si>
  <si>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</si>
  <si>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</si>
  <si>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</si>
  <si>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</si>
  <si>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</si>
  <si>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</si>
  <si>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</si>
  <si>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общедомовых приборов учета теплоэнергии</t>
  </si>
  <si>
    <t>Поверка общедомовых приборов учета холодного водоснабжения</t>
  </si>
  <si>
    <t>по мере необходимости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</si>
  <si>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</si>
  <si>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</si>
  <si>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</si>
  <si>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</si>
  <si>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</si>
  <si>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</si>
  <si>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</si>
  <si>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</si>
  <si>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</si>
  <si>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</si>
  <si>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</si>
  <si>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</si>
  <si>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</si>
  <si>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</si>
  <si>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</si>
  <si>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</si>
  <si>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</si>
  <si>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</si>
  <si>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</si>
  <si>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</si>
  <si>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в местах общего пользования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</si>
  <si>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</si>
  <si>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</si>
  <si>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</si>
  <si>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3 раза в год</t>
  </si>
  <si>
    <t>ревизия задвижек ГВС (3шт. Диам.80 мм)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</si>
  <si>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</si>
  <si>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</si>
  <si>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</si>
  <si>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</si>
  <si>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</si>
  <si>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</si>
  <si>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</si>
  <si>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</si>
  <si>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</si>
  <si>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</si>
  <si>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</si>
  <si>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</si>
  <si>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</si>
  <si>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</si>
  <si>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</si>
  <si>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</si>
  <si>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</si>
  <si>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</si>
  <si>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</si>
  <si>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в районе водосточных воронок</t>
  </si>
  <si>
    <t>очистка от снега и льда водостоков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</si>
  <si>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</si>
  <si>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</si>
  <si>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</si>
  <si>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ИТОГО:</t>
  </si>
  <si>
    <t>Сбор, вывоз и утилизация ТБО*</t>
  </si>
  <si>
    <t>руб./чел.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</si>
  <si>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</si>
  <si>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</si>
  <si>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от______________2012г.</t>
  </si>
  <si>
    <t>Приложение №3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</si>
  <si>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</si>
  <si>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</si>
  <si>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Дополнительные работы (по текущему ремонту), в т.ч.:</t>
  </si>
  <si>
    <t>ревизия ШР, ЩЭ (ШР-2 шт.; ЩЭ-35 шт.)</t>
  </si>
  <si>
    <t>ревизия ВРУ (2 шт.)</t>
  </si>
  <si>
    <t>ВСЕГО:</t>
  </si>
  <si>
    <t>по адресу: ул.Парковая, д.35 (Sжил.помещ.=6022,2 м2, Sубор.зем.уч.=3554 м2)</t>
  </si>
  <si>
    <t>на период с 01.05.2013 по 30.04.2014гг.</t>
  </si>
  <si>
    <t>договорная  и претензионно - 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</si>
  <si>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</si>
  <si>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</si>
  <si>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</si>
  <si>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</si>
  <si>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</si>
  <si>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</si>
  <si>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</si>
  <si>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окос травы</t>
  </si>
  <si>
    <t>2-3 раза в год</t>
  </si>
  <si>
    <t>сдвижка и подметание снега при отсутствии снегопада</t>
  </si>
  <si>
    <t>сдвижка и подметание снега при  снегопаде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</si>
  <si>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</si>
  <si>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</si>
  <si>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</si>
  <si>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</si>
  <si>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ревизия задвижек отопления ( диам.50 мм - 21 шт.)</t>
  </si>
  <si>
    <t>подключение системы отопления с регулировкой</t>
  </si>
  <si>
    <t>смена КИП 12 манометров, 12 термометров</t>
  </si>
  <si>
    <t>ревизия задвижек  ХВС (1шт. Диам.50 мм - 1 шт. Диам.80 мм - 5 шт.)</t>
  </si>
  <si>
    <t>смена КИП 1 манометр</t>
  </si>
  <si>
    <t>замена трансформаторов тока (2 узла учета/ 6 ТТ)</t>
  </si>
  <si>
    <t>1 раз в 4 года</t>
  </si>
  <si>
    <t>ремонт панельных швов 50 п.м.</t>
  </si>
  <si>
    <t>ремонт кровли лоджий 84,6 м2</t>
  </si>
  <si>
    <t>демонтаж шаровых кранов на эл.узлах (д.25 - 2 шт.)</t>
  </si>
  <si>
    <t>укрепление трубопроводов отопления</t>
  </si>
  <si>
    <t>смена задвижек ГВС (д. 80 - 3 шт., д.50 шт. - 2 шт)</t>
  </si>
  <si>
    <t>установка датчиков движения в тамбурах - 12 шт.</t>
  </si>
  <si>
    <t>установка датчиков  движенияна этажных площадках - 20 шт.</t>
  </si>
  <si>
    <t>Сбор, вывоз и утилизация ТБО*, руб./м2</t>
  </si>
  <si>
    <t>ремонт козырьков над входом в подъезд - 2 шт.</t>
  </si>
  <si>
    <t xml:space="preserve">смена шаровых кранов  на ГВС (чердак)-  д.25 мм - 14 шт. </t>
  </si>
  <si>
    <t>смена трубопроводов водоотведения под 6 подъездом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</si>
</sst>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4"/>
      <name val="Arial Cyr"/>
      <charset val="204"/>
    </font>
    <font>
      <b/>
      <sz val="10"/>
      <name val="Arial Cyr"/>
      <charset val="204"/>
    </font>
    <font>
      <b/>
      <u/>
      <sz val="14"/>
      <name val="Arial Cyr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 Cyr"/>
      <charset val="204"/>
    </font>
    <font>
      <sz val="12"/>
      <name val="Arial Black"/>
      <family val="2"/>
      <charset val="204"/>
    </font>
    <font>
      <sz val="9"/>
      <name val="Arial Black"/>
      <family val="2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sz val="9"/>
      <color rgb="FFFF0000"/>
      <name val="Arial Black"/>
      <family val="2"/>
      <charset val="204"/>
    </font>
    <font>
      <sz val="9"/>
      <name val="Arial Cyr"/>
      <family val="2"/>
      <charset val="204"/>
    </font>
    <font>
      <sz val="9"/>
      <color indexed="10"/>
      <name val="Arial"/>
      <family val="2"/>
      <charset val="204"/>
    </font>
    <font>
      <i/>
      <u/>
      <sz val="9"/>
      <name val="Arial Black"/>
      <family val="2"/>
      <charset val="204"/>
    </font>
    <font>
      <sz val="9"/>
      <name val="Arial Black"/>
      <family val="2"/>
    </font>
    <font>
      <b/>
      <sz val="9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2" fillId="2" borderId="0" xfId="0" applyFont="1" applyFill="1" applyAlignment="1">
      <alignment horizontal="center" vertical="center"/>
    </xf>
    <xf numFmtId="0" fontId="7" fillId="2" borderId="0" xfId="0" applyFont="1" applyFill="1"/>
    <xf numFmtId="2" fontId="0" fillId="2" borderId="0" xfId="0" applyNumberFormat="1" applyFill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1" fillId="2" borderId="0" xfId="0" applyFont="1" applyFill="1"/>
    <xf numFmtId="0" fontId="15" fillId="2" borderId="13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2" fontId="15" fillId="2" borderId="15" xfId="0" applyNumberFormat="1" applyFont="1" applyFill="1" applyBorder="1" applyAlignment="1">
      <alignment horizontal="center" vertical="center" wrapText="1"/>
    </xf>
    <xf numFmtId="2" fontId="15" fillId="2" borderId="16" xfId="0" applyNumberFormat="1" applyFont="1" applyFill="1" applyBorder="1" applyAlignment="1">
      <alignment horizontal="center" vertical="center" wrapText="1"/>
    </xf>
    <xf numFmtId="2" fontId="15" fillId="2" borderId="17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left" vertical="center" wrapText="1"/>
    </xf>
    <xf numFmtId="2" fontId="15" fillId="2" borderId="19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2" fontId="18" fillId="2" borderId="19" xfId="0" applyNumberFormat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2" fontId="15" fillId="2" borderId="20" xfId="0" applyNumberFormat="1" applyFont="1" applyFill="1" applyBorder="1" applyAlignment="1">
      <alignment horizontal="center" vertical="center" wrapText="1"/>
    </xf>
    <xf numFmtId="2" fontId="15" fillId="2" borderId="21" xfId="0" applyNumberFormat="1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 wrapText="1"/>
    </xf>
    <xf numFmtId="2" fontId="16" fillId="2" borderId="22" xfId="0" applyNumberFormat="1" applyFont="1" applyFill="1" applyBorder="1" applyAlignment="1">
      <alignment horizontal="center" vertical="center" wrapText="1"/>
    </xf>
    <xf numFmtId="2" fontId="16" fillId="2" borderId="19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17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center" vertical="center" wrapText="1"/>
    </xf>
    <xf numFmtId="2" fontId="17" fillId="2" borderId="14" xfId="0" applyNumberFormat="1" applyFont="1" applyFill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 vertical="center" wrapText="1"/>
    </xf>
    <xf numFmtId="2" fontId="20" fillId="2" borderId="19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left" vertical="center" wrapText="1"/>
    </xf>
    <xf numFmtId="0" fontId="22" fillId="2" borderId="24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 wrapText="1"/>
    </xf>
    <xf numFmtId="2" fontId="16" fillId="2" borderId="16" xfId="0" applyNumberFormat="1" applyFont="1" applyFill="1" applyBorder="1" applyAlignment="1">
      <alignment horizontal="center" vertical="center"/>
    </xf>
    <xf numFmtId="2" fontId="16" fillId="2" borderId="15" xfId="0" applyNumberFormat="1" applyFont="1" applyFill="1" applyBorder="1" applyAlignment="1">
      <alignment horizontal="center" vertical="center"/>
    </xf>
    <xf numFmtId="2" fontId="16" fillId="2" borderId="17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2" fontId="16" fillId="2" borderId="20" xfId="0" applyNumberFormat="1" applyFont="1" applyFill="1" applyBorder="1" applyAlignment="1">
      <alignment horizontal="center" vertical="center" wrapText="1"/>
    </xf>
    <xf numFmtId="2" fontId="16" fillId="2" borderId="28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2" fontId="17" fillId="2" borderId="15" xfId="0" applyNumberFormat="1" applyFont="1" applyFill="1" applyBorder="1" applyAlignment="1">
      <alignment horizontal="center" vertical="center" wrapText="1"/>
    </xf>
    <xf numFmtId="2" fontId="17" fillId="2" borderId="16" xfId="0" applyNumberFormat="1" applyFont="1" applyFill="1" applyBorder="1" applyAlignment="1">
      <alignment horizontal="center" vertical="center" wrapText="1"/>
    </xf>
    <xf numFmtId="2" fontId="17" fillId="2" borderId="17" xfId="0" applyNumberFormat="1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2" fontId="16" fillId="2" borderId="14" xfId="0" applyNumberFormat="1" applyFont="1" applyFill="1" applyBorder="1" applyAlignment="1">
      <alignment horizontal="center" vertical="center"/>
    </xf>
    <xf numFmtId="2" fontId="23" fillId="2" borderId="31" xfId="0" applyNumberFormat="1" applyFont="1" applyFill="1" applyBorder="1" applyAlignment="1">
      <alignment horizontal="center" vertical="center" wrapText="1"/>
    </xf>
    <xf numFmtId="2" fontId="23" fillId="2" borderId="32" xfId="0" applyNumberFormat="1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left" vertical="center" wrapText="1"/>
    </xf>
    <xf numFmtId="0" fontId="23" fillId="2" borderId="31" xfId="0" applyFont="1" applyFill="1" applyBorder="1" applyAlignment="1">
      <alignment horizontal="center" vertical="center" wrapText="1"/>
    </xf>
    <xf numFmtId="2" fontId="23" fillId="2" borderId="33" xfId="0" applyNumberFormat="1" applyFont="1" applyFill="1" applyBorder="1" applyAlignment="1">
      <alignment horizontal="center" vertical="center" wrapText="1"/>
    </xf>
    <xf numFmtId="2" fontId="16" fillId="2" borderId="16" xfId="0" applyNumberFormat="1" applyFont="1" applyFill="1" applyBorder="1" applyAlignment="1">
      <alignment horizontal="center" vertical="center" wrapText="1"/>
    </xf>
    <xf numFmtId="2" fontId="15" fillId="2" borderId="2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0" fillId="2" borderId="0" xfId="0" applyFill="1" applyAlignment="1"/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topLeftCell="A77" zoomScale="70" zoomScaleNormal="70" workbookViewId="0">
      <selection activeCell="A44" sqref="A44"/>
    </sheetView>
  </sheetViews>
  <sheetFormatPr defaultRowHeight="12.75" x14ac:dyDescent="0.2"/>
  <cols>
    <col min="1" max="1" width="72.7109375" style="2" customWidth="1"/>
    <col min="2" max="2" width="18" style="2" customWidth="1"/>
    <col min="3" max="3" width="13.85546875" style="2" hidden="1" customWidth="1"/>
    <col min="4" max="4" width="17.85546875" style="2" customWidth="1"/>
    <col min="5" max="5" width="13.85546875" style="2" hidden="1" customWidth="1"/>
    <col min="6" max="6" width="20.85546875" style="2" hidden="1" customWidth="1"/>
    <col min="7" max="7" width="13.85546875" style="2" customWidth="1"/>
    <col min="8" max="8" width="23" style="2" bestFit="1" customWidth="1"/>
    <col min="9" max="9" width="13.140625" style="2" customWidth="1"/>
    <col min="10" max="10" width="15.42578125" style="2" customWidth="1"/>
    <col min="11" max="11" width="18.7109375" style="2" customWidth="1"/>
    <col min="12" max="14" width="15.42578125" style="2" customWidth="1"/>
    <col min="15" max="16384" width="9.140625" style="2"/>
  </cols>
  <sheetData>
    <row r="1" spans="1:9" ht="16.5" customHeight="1" x14ac:dyDescent="0.2">
      <c r="A1" s="94" t="s">
        <v>76</v>
      </c>
      <c r="B1" s="95"/>
      <c r="C1" s="95"/>
      <c r="D1" s="95"/>
      <c r="E1" s="95"/>
      <c r="F1" s="95"/>
      <c r="G1" s="95"/>
      <c r="H1" s="95"/>
    </row>
    <row r="2" spans="1:9" ht="15" customHeight="1" x14ac:dyDescent="0.3">
      <c r="A2" s="91"/>
      <c r="B2" s="96" t="s">
        <v>73</v>
      </c>
      <c r="C2" s="96"/>
      <c r="D2" s="96"/>
      <c r="E2" s="96"/>
      <c r="F2" s="96"/>
      <c r="G2" s="95"/>
      <c r="H2" s="95"/>
    </row>
    <row r="3" spans="1:9" ht="14.25" customHeight="1" x14ac:dyDescent="0.3">
      <c r="A3" s="3"/>
      <c r="B3" s="96" t="s">
        <v>75</v>
      </c>
      <c r="C3" s="96"/>
      <c r="D3" s="96"/>
      <c r="E3" s="96"/>
      <c r="F3" s="96"/>
      <c r="G3" s="95"/>
      <c r="H3" s="95"/>
    </row>
    <row r="4" spans="1:9" ht="14.25" customHeight="1" x14ac:dyDescent="0.3">
      <c r="B4" s="96"/>
      <c r="C4" s="96"/>
      <c r="D4" s="96"/>
      <c r="E4" s="96"/>
      <c r="F4" s="96"/>
      <c r="G4" s="95"/>
      <c r="H4" s="95"/>
    </row>
    <row r="5" spans="1:9" ht="35.25" customHeight="1" x14ac:dyDescent="0.25">
      <c r="A5" s="97"/>
      <c r="B5" s="98"/>
      <c r="C5" s="98"/>
      <c r="D5" s="98"/>
      <c r="E5" s="98"/>
      <c r="F5" s="98"/>
      <c r="G5" s="98"/>
      <c r="H5" s="98"/>
      <c r="I5" s="4"/>
    </row>
    <row r="6" spans="1:9" s="5" customFormat="1" ht="22.5" customHeight="1" x14ac:dyDescent="0.4">
      <c r="A6" s="92" t="s">
        <v>74</v>
      </c>
      <c r="B6" s="92"/>
      <c r="C6" s="92"/>
      <c r="D6" s="92"/>
      <c r="E6" s="93"/>
      <c r="F6" s="93"/>
      <c r="G6" s="93"/>
      <c r="H6" s="93"/>
    </row>
    <row r="7" spans="1:9" s="6" customFormat="1" ht="18.75" customHeight="1" x14ac:dyDescent="0.4">
      <c r="A7" s="92" t="s">
        <v>83</v>
      </c>
      <c r="B7" s="92"/>
      <c r="C7" s="92"/>
      <c r="D7" s="92"/>
      <c r="E7" s="93"/>
      <c r="F7" s="93"/>
      <c r="G7" s="93"/>
      <c r="H7" s="93"/>
    </row>
    <row r="8" spans="1:9" s="6" customFormat="1" ht="18.75" customHeight="1" x14ac:dyDescent="0.4">
      <c r="A8" s="99" t="s">
        <v>84</v>
      </c>
      <c r="B8" s="99"/>
      <c r="C8" s="99"/>
      <c r="D8" s="99"/>
      <c r="E8" s="99"/>
      <c r="F8" s="99"/>
      <c r="G8" s="99"/>
      <c r="H8" s="99"/>
    </row>
    <row r="9" spans="1:9" s="7" customFormat="1" ht="17.25" customHeight="1" thickBot="1" x14ac:dyDescent="0.25">
      <c r="A9" s="100" t="s">
        <v>0</v>
      </c>
      <c r="B9" s="100"/>
      <c r="C9" s="100"/>
      <c r="D9" s="100"/>
      <c r="E9" s="101"/>
      <c r="F9" s="101"/>
      <c r="G9" s="101"/>
      <c r="H9" s="101"/>
    </row>
    <row r="10" spans="1:9" s="12" customFormat="1" ht="139.5" customHeight="1" thickBot="1" x14ac:dyDescent="0.25">
      <c r="A10" s="8" t="s">
        <v>1</v>
      </c>
      <c r="B10" s="9" t="s">
        <v>2</v>
      </c>
      <c r="C10" s="10" t="s">
        <v>3</v>
      </c>
      <c r="D10" s="10" t="s">
        <v>4</v>
      </c>
      <c r="E10" s="10" t="s">
        <v>3</v>
      </c>
      <c r="F10" s="11" t="s">
        <v>5</v>
      </c>
      <c r="G10" s="10" t="s">
        <v>3</v>
      </c>
      <c r="H10" s="11" t="s">
        <v>5</v>
      </c>
    </row>
    <row r="11" spans="1:9" s="19" customFormat="1" x14ac:dyDescent="0.2">
      <c r="A11" s="13">
        <v>1</v>
      </c>
      <c r="B11" s="14">
        <v>2</v>
      </c>
      <c r="C11" s="14">
        <v>3</v>
      </c>
      <c r="D11" s="15"/>
      <c r="E11" s="14">
        <v>3</v>
      </c>
      <c r="F11" s="16">
        <v>4</v>
      </c>
      <c r="G11" s="17">
        <v>3</v>
      </c>
      <c r="H11" s="18">
        <v>4</v>
      </c>
    </row>
    <row r="12" spans="1:9" s="19" customFormat="1" ht="49.5" customHeight="1" x14ac:dyDescent="0.2">
      <c r="A12" s="102" t="s">
        <v>6</v>
      </c>
      <c r="B12" s="103"/>
      <c r="C12" s="103"/>
      <c r="D12" s="103"/>
      <c r="E12" s="103"/>
      <c r="F12" s="103"/>
      <c r="G12" s="104"/>
      <c r="H12" s="105"/>
    </row>
    <row r="13" spans="1:9" s="12" customFormat="1" ht="15.75" customHeight="1" x14ac:dyDescent="0.2">
      <c r="A13" s="26" t="s">
        <v>7</v>
      </c>
      <c r="B13" s="27"/>
      <c r="C13" s="28">
        <f>F13*12</f>
        <v>0</v>
      </c>
      <c r="D13" s="29">
        <f>G13*I13</f>
        <v>173439.35999999999</v>
      </c>
      <c r="E13" s="28">
        <f t="shared" ref="E13:E31" si="0">H13*12</f>
        <v>28.799999999999997</v>
      </c>
      <c r="F13" s="30"/>
      <c r="G13" s="28">
        <f t="shared" ref="G13:G35" si="1">H13*12</f>
        <v>28.799999999999997</v>
      </c>
      <c r="H13" s="30">
        <v>2.4</v>
      </c>
      <c r="I13" s="12">
        <v>6022.2</v>
      </c>
    </row>
    <row r="14" spans="1:9" s="12" customFormat="1" ht="15" x14ac:dyDescent="0.2">
      <c r="A14" s="31" t="s">
        <v>85</v>
      </c>
      <c r="B14" s="32" t="s">
        <v>86</v>
      </c>
      <c r="C14" s="28"/>
      <c r="D14" s="29"/>
      <c r="E14" s="28"/>
      <c r="F14" s="30"/>
      <c r="G14" s="28"/>
      <c r="H14" s="30"/>
    </row>
    <row r="15" spans="1:9" s="12" customFormat="1" ht="15" x14ac:dyDescent="0.2">
      <c r="A15" s="31" t="s">
        <v>87</v>
      </c>
      <c r="B15" s="32" t="s">
        <v>86</v>
      </c>
      <c r="C15" s="28"/>
      <c r="D15" s="29"/>
      <c r="E15" s="28"/>
      <c r="F15" s="30"/>
      <c r="G15" s="28"/>
      <c r="H15" s="30"/>
    </row>
    <row r="16" spans="1:9" s="12" customFormat="1" ht="15" x14ac:dyDescent="0.2">
      <c r="A16" s="31" t="s">
        <v>88</v>
      </c>
      <c r="B16" s="32" t="s">
        <v>89</v>
      </c>
      <c r="C16" s="28"/>
      <c r="D16" s="29"/>
      <c r="E16" s="28"/>
      <c r="F16" s="30"/>
      <c r="G16" s="28"/>
      <c r="H16" s="30"/>
    </row>
    <row r="17" spans="1:9" s="12" customFormat="1" ht="15" x14ac:dyDescent="0.2">
      <c r="A17" s="31" t="s">
        <v>90</v>
      </c>
      <c r="B17" s="32" t="s">
        <v>86</v>
      </c>
      <c r="C17" s="28"/>
      <c r="D17" s="29"/>
      <c r="E17" s="28"/>
      <c r="F17" s="30"/>
      <c r="G17" s="28"/>
      <c r="H17" s="30"/>
    </row>
    <row r="18" spans="1:9" s="12" customFormat="1" ht="15" x14ac:dyDescent="0.2">
      <c r="A18" s="26" t="s">
        <v>9</v>
      </c>
      <c r="B18" s="33"/>
      <c r="C18" s="28">
        <f>F18*12</f>
        <v>0</v>
      </c>
      <c r="D18" s="29">
        <f t="shared" ref="D18:D35" si="2">G18*I18</f>
        <v>168380.712</v>
      </c>
      <c r="E18" s="28">
        <f t="shared" si="0"/>
        <v>27.96</v>
      </c>
      <c r="F18" s="30"/>
      <c r="G18" s="28">
        <f t="shared" si="1"/>
        <v>27.96</v>
      </c>
      <c r="H18" s="30">
        <v>2.33</v>
      </c>
      <c r="I18" s="12">
        <v>6022.2</v>
      </c>
    </row>
    <row r="19" spans="1:9" s="12" customFormat="1" ht="14.25" customHeight="1" x14ac:dyDescent="0.2">
      <c r="A19" s="31" t="s">
        <v>91</v>
      </c>
      <c r="B19" s="32" t="s">
        <v>10</v>
      </c>
      <c r="C19" s="78"/>
      <c r="D19" s="79"/>
      <c r="E19" s="78"/>
      <c r="F19" s="80"/>
      <c r="G19" s="78"/>
      <c r="H19" s="80"/>
    </row>
    <row r="20" spans="1:9" s="12" customFormat="1" ht="15" x14ac:dyDescent="0.2">
      <c r="A20" s="31" t="s">
        <v>92</v>
      </c>
      <c r="B20" s="32" t="s">
        <v>10</v>
      </c>
      <c r="C20" s="78"/>
      <c r="D20" s="79"/>
      <c r="E20" s="78"/>
      <c r="F20" s="80"/>
      <c r="G20" s="78"/>
      <c r="H20" s="80"/>
    </row>
    <row r="21" spans="1:9" s="12" customFormat="1" ht="15.75" customHeight="1" x14ac:dyDescent="0.2">
      <c r="A21" s="31" t="s">
        <v>93</v>
      </c>
      <c r="B21" s="32" t="s">
        <v>94</v>
      </c>
      <c r="C21" s="78"/>
      <c r="D21" s="79"/>
      <c r="E21" s="78"/>
      <c r="F21" s="80"/>
      <c r="G21" s="78"/>
      <c r="H21" s="80"/>
    </row>
    <row r="22" spans="1:9" s="12" customFormat="1" ht="15" x14ac:dyDescent="0.2">
      <c r="A22" s="31" t="s">
        <v>95</v>
      </c>
      <c r="B22" s="32" t="s">
        <v>10</v>
      </c>
      <c r="C22" s="78"/>
      <c r="D22" s="79"/>
      <c r="E22" s="78"/>
      <c r="F22" s="80"/>
      <c r="G22" s="78"/>
      <c r="H22" s="80"/>
    </row>
    <row r="23" spans="1:9" s="12" customFormat="1" ht="24" x14ac:dyDescent="0.2">
      <c r="A23" s="31" t="s">
        <v>96</v>
      </c>
      <c r="B23" s="32" t="s">
        <v>19</v>
      </c>
      <c r="C23" s="78"/>
      <c r="D23" s="79"/>
      <c r="E23" s="78"/>
      <c r="F23" s="80"/>
      <c r="G23" s="78"/>
      <c r="H23" s="80"/>
    </row>
    <row r="24" spans="1:9" s="12" customFormat="1" ht="15" x14ac:dyDescent="0.2">
      <c r="A24" s="31" t="s">
        <v>97</v>
      </c>
      <c r="B24" s="32" t="s">
        <v>10</v>
      </c>
      <c r="C24" s="78"/>
      <c r="D24" s="79"/>
      <c r="E24" s="78"/>
      <c r="F24" s="80"/>
      <c r="G24" s="78"/>
      <c r="H24" s="80"/>
    </row>
    <row r="25" spans="1:9" s="12" customFormat="1" ht="15" x14ac:dyDescent="0.2">
      <c r="A25" s="31" t="s">
        <v>98</v>
      </c>
      <c r="B25" s="32" t="s">
        <v>10</v>
      </c>
      <c r="C25" s="78"/>
      <c r="D25" s="79"/>
      <c r="E25" s="78"/>
      <c r="F25" s="80"/>
      <c r="G25" s="78"/>
      <c r="H25" s="80"/>
    </row>
    <row r="26" spans="1:9" s="12" customFormat="1" ht="24" x14ac:dyDescent="0.2">
      <c r="A26" s="31" t="s">
        <v>99</v>
      </c>
      <c r="B26" s="32" t="s">
        <v>100</v>
      </c>
      <c r="C26" s="78"/>
      <c r="D26" s="79"/>
      <c r="E26" s="78"/>
      <c r="F26" s="80"/>
      <c r="G26" s="78"/>
      <c r="H26" s="80"/>
    </row>
    <row r="27" spans="1:9" s="20" customFormat="1" ht="15" x14ac:dyDescent="0.2">
      <c r="A27" s="34" t="s">
        <v>11</v>
      </c>
      <c r="B27" s="27" t="s">
        <v>12</v>
      </c>
      <c r="C27" s="28">
        <f>F27*12</f>
        <v>0</v>
      </c>
      <c r="D27" s="29">
        <f t="shared" si="2"/>
        <v>46250.495999999999</v>
      </c>
      <c r="E27" s="28">
        <f t="shared" si="0"/>
        <v>7.68</v>
      </c>
      <c r="F27" s="35"/>
      <c r="G27" s="28">
        <f t="shared" si="1"/>
        <v>7.68</v>
      </c>
      <c r="H27" s="35">
        <v>0.64</v>
      </c>
      <c r="I27" s="12">
        <v>6022.2</v>
      </c>
    </row>
    <row r="28" spans="1:9" s="12" customFormat="1" ht="15" x14ac:dyDescent="0.2">
      <c r="A28" s="34" t="s">
        <v>13</v>
      </c>
      <c r="B28" s="27" t="s">
        <v>14</v>
      </c>
      <c r="C28" s="28">
        <f>F28*12</f>
        <v>0</v>
      </c>
      <c r="D28" s="29">
        <f t="shared" si="2"/>
        <v>150314.11199999999</v>
      </c>
      <c r="E28" s="28">
        <f t="shared" si="0"/>
        <v>24.96</v>
      </c>
      <c r="F28" s="35"/>
      <c r="G28" s="28">
        <f t="shared" si="1"/>
        <v>24.96</v>
      </c>
      <c r="H28" s="35">
        <v>2.08</v>
      </c>
      <c r="I28" s="12">
        <v>6022.2</v>
      </c>
    </row>
    <row r="29" spans="1:9" s="19" customFormat="1" ht="13.5" customHeight="1" x14ac:dyDescent="0.2">
      <c r="A29" s="34" t="s">
        <v>15</v>
      </c>
      <c r="B29" s="27" t="s">
        <v>8</v>
      </c>
      <c r="C29" s="36"/>
      <c r="D29" s="29">
        <v>1733.72</v>
      </c>
      <c r="E29" s="36">
        <f t="shared" si="0"/>
        <v>0.28788814718873501</v>
      </c>
      <c r="F29" s="35"/>
      <c r="G29" s="28">
        <f>D29/I29</f>
        <v>0.28788814718873501</v>
      </c>
      <c r="H29" s="35">
        <f>G29/12</f>
        <v>2.3990678932394583E-2</v>
      </c>
      <c r="I29" s="12">
        <v>6022.2</v>
      </c>
    </row>
    <row r="30" spans="1:9" s="19" customFormat="1" ht="12.75" customHeight="1" x14ac:dyDescent="0.2">
      <c r="A30" s="34" t="s">
        <v>16</v>
      </c>
      <c r="B30" s="27" t="s">
        <v>8</v>
      </c>
      <c r="C30" s="36"/>
      <c r="D30" s="29">
        <v>1733.72</v>
      </c>
      <c r="E30" s="36">
        <f t="shared" si="0"/>
        <v>0.28788814718873501</v>
      </c>
      <c r="F30" s="35"/>
      <c r="G30" s="28">
        <f>D30/I30</f>
        <v>0.28788814718873501</v>
      </c>
      <c r="H30" s="35">
        <f>G30/12</f>
        <v>2.3990678932394583E-2</v>
      </c>
      <c r="I30" s="12">
        <v>6022.2</v>
      </c>
    </row>
    <row r="31" spans="1:9" s="19" customFormat="1" ht="15" x14ac:dyDescent="0.2">
      <c r="A31" s="34" t="s">
        <v>17</v>
      </c>
      <c r="B31" s="27" t="s">
        <v>8</v>
      </c>
      <c r="C31" s="36"/>
      <c r="D31" s="29">
        <v>10948.1</v>
      </c>
      <c r="E31" s="36">
        <f t="shared" si="0"/>
        <v>1.8179568928298631</v>
      </c>
      <c r="F31" s="35"/>
      <c r="G31" s="28">
        <f>D31/I31</f>
        <v>1.8179568928298631</v>
      </c>
      <c r="H31" s="35">
        <f>G31/12</f>
        <v>0.15149640773582193</v>
      </c>
      <c r="I31" s="12">
        <v>6022.2</v>
      </c>
    </row>
    <row r="32" spans="1:9" s="19" customFormat="1" ht="28.5" hidden="1" x14ac:dyDescent="0.2">
      <c r="A32" s="34" t="s">
        <v>18</v>
      </c>
      <c r="B32" s="27" t="s">
        <v>19</v>
      </c>
      <c r="C32" s="36"/>
      <c r="D32" s="29">
        <f t="shared" si="2"/>
        <v>0</v>
      </c>
      <c r="E32" s="36"/>
      <c r="F32" s="35"/>
      <c r="G32" s="28">
        <f t="shared" si="1"/>
        <v>0</v>
      </c>
      <c r="H32" s="37"/>
      <c r="I32" s="12">
        <v>6022.2</v>
      </c>
    </row>
    <row r="33" spans="1:11" s="19" customFormat="1" ht="28.5" hidden="1" x14ac:dyDescent="0.2">
      <c r="A33" s="34" t="s">
        <v>20</v>
      </c>
      <c r="B33" s="27" t="s">
        <v>19</v>
      </c>
      <c r="C33" s="36"/>
      <c r="D33" s="29">
        <f t="shared" si="2"/>
        <v>0</v>
      </c>
      <c r="E33" s="36"/>
      <c r="F33" s="35"/>
      <c r="G33" s="28">
        <f t="shared" si="1"/>
        <v>0</v>
      </c>
      <c r="H33" s="37"/>
      <c r="I33" s="12">
        <v>6022.2</v>
      </c>
    </row>
    <row r="34" spans="1:11" s="19" customFormat="1" ht="28.5" hidden="1" x14ac:dyDescent="0.2">
      <c r="A34" s="34" t="s">
        <v>21</v>
      </c>
      <c r="B34" s="27" t="s">
        <v>19</v>
      </c>
      <c r="C34" s="36"/>
      <c r="D34" s="29">
        <f t="shared" si="2"/>
        <v>0</v>
      </c>
      <c r="E34" s="36"/>
      <c r="F34" s="35"/>
      <c r="G34" s="28"/>
      <c r="H34" s="37"/>
      <c r="I34" s="12">
        <v>6022.2</v>
      </c>
    </row>
    <row r="35" spans="1:11" s="19" customFormat="1" ht="15" x14ac:dyDescent="0.2">
      <c r="A35" s="34" t="s">
        <v>22</v>
      </c>
      <c r="B35" s="27"/>
      <c r="C35" s="36">
        <f>F35*12</f>
        <v>0</v>
      </c>
      <c r="D35" s="29">
        <f t="shared" si="2"/>
        <v>13007.952000000001</v>
      </c>
      <c r="E35" s="36">
        <f>H35*12</f>
        <v>2.16</v>
      </c>
      <c r="F35" s="35"/>
      <c r="G35" s="28">
        <f t="shared" si="1"/>
        <v>2.16</v>
      </c>
      <c r="H35" s="35">
        <v>0.18</v>
      </c>
      <c r="I35" s="12">
        <v>6022.2</v>
      </c>
    </row>
    <row r="36" spans="1:11" s="12" customFormat="1" ht="15" x14ac:dyDescent="0.2">
      <c r="A36" s="34" t="s">
        <v>23</v>
      </c>
      <c r="B36" s="27" t="s">
        <v>24</v>
      </c>
      <c r="C36" s="36">
        <f>F36*12</f>
        <v>0</v>
      </c>
      <c r="D36" s="29">
        <f>G36*I36</f>
        <v>2890.6559999999999</v>
      </c>
      <c r="E36" s="36">
        <f>H36*12</f>
        <v>0.48</v>
      </c>
      <c r="F36" s="35"/>
      <c r="G36" s="28">
        <f>H36*12</f>
        <v>0.48</v>
      </c>
      <c r="H36" s="35">
        <v>0.04</v>
      </c>
      <c r="I36" s="12">
        <v>6022.2</v>
      </c>
    </row>
    <row r="37" spans="1:11" s="12" customFormat="1" ht="15" x14ac:dyDescent="0.2">
      <c r="A37" s="34" t="s">
        <v>25</v>
      </c>
      <c r="B37" s="38" t="s">
        <v>26</v>
      </c>
      <c r="C37" s="39">
        <f>F37*12</f>
        <v>0</v>
      </c>
      <c r="D37" s="29">
        <v>1546.5</v>
      </c>
      <c r="E37" s="39">
        <f>H37*12</f>
        <v>0.2567998405898177</v>
      </c>
      <c r="F37" s="40"/>
      <c r="G37" s="28">
        <f>D37/I37</f>
        <v>0.2567998405898177</v>
      </c>
      <c r="H37" s="35">
        <f>G37/12</f>
        <v>2.139998671581814E-2</v>
      </c>
      <c r="I37" s="12">
        <v>6022.2</v>
      </c>
    </row>
    <row r="38" spans="1:11" s="20" customFormat="1" ht="26.25" customHeight="1" x14ac:dyDescent="0.2">
      <c r="A38" s="34" t="s">
        <v>27</v>
      </c>
      <c r="B38" s="27"/>
      <c r="C38" s="36">
        <f>F38*12</f>
        <v>0</v>
      </c>
      <c r="D38" s="29">
        <v>2319.75</v>
      </c>
      <c r="E38" s="36">
        <f>H38*12</f>
        <v>0.38519976088472652</v>
      </c>
      <c r="F38" s="35"/>
      <c r="G38" s="28">
        <f>D38/I38</f>
        <v>0.38519976088472652</v>
      </c>
      <c r="H38" s="35">
        <f>G38/12</f>
        <v>3.2099980073727212E-2</v>
      </c>
      <c r="I38" s="12">
        <v>6022.2</v>
      </c>
    </row>
    <row r="39" spans="1:11" s="20" customFormat="1" ht="15" x14ac:dyDescent="0.2">
      <c r="A39" s="34" t="s">
        <v>28</v>
      </c>
      <c r="B39" s="27"/>
      <c r="C39" s="28"/>
      <c r="D39" s="28">
        <f>D41+D42+D43+D44+D45+D46+D47+D48+D49+D50+D52</f>
        <v>49035.090000000011</v>
      </c>
      <c r="E39" s="28"/>
      <c r="F39" s="35"/>
      <c r="G39" s="28">
        <f>D39/I39</f>
        <v>8.1423881637939637</v>
      </c>
      <c r="H39" s="30">
        <f>G39/12</f>
        <v>0.67853234698283027</v>
      </c>
      <c r="I39" s="12">
        <v>6022.2</v>
      </c>
    </row>
    <row r="40" spans="1:11" s="19" customFormat="1" ht="15" hidden="1" x14ac:dyDescent="0.2">
      <c r="A40" s="41" t="s">
        <v>29</v>
      </c>
      <c r="B40" s="42" t="s">
        <v>30</v>
      </c>
      <c r="C40" s="43"/>
      <c r="D40" s="44"/>
      <c r="E40" s="43"/>
      <c r="F40" s="45"/>
      <c r="G40" s="43"/>
      <c r="H40" s="45"/>
      <c r="I40" s="12">
        <v>6022.2</v>
      </c>
    </row>
    <row r="41" spans="1:11" s="19" customFormat="1" ht="12" customHeight="1" x14ac:dyDescent="0.2">
      <c r="A41" s="41" t="s">
        <v>31</v>
      </c>
      <c r="B41" s="42" t="s">
        <v>30</v>
      </c>
      <c r="C41" s="43"/>
      <c r="D41" s="44">
        <v>368.66</v>
      </c>
      <c r="E41" s="43"/>
      <c r="F41" s="45"/>
      <c r="G41" s="43"/>
      <c r="H41" s="45"/>
      <c r="I41" s="12">
        <v>6022.2</v>
      </c>
    </row>
    <row r="42" spans="1:11" s="19" customFormat="1" ht="11.25" customHeight="1" x14ac:dyDescent="0.2">
      <c r="A42" s="41" t="s">
        <v>32</v>
      </c>
      <c r="B42" s="42" t="s">
        <v>33</v>
      </c>
      <c r="C42" s="43">
        <f>F42*12</f>
        <v>0</v>
      </c>
      <c r="D42" s="44">
        <v>1170.21</v>
      </c>
      <c r="E42" s="43">
        <f>H42*12</f>
        <v>0</v>
      </c>
      <c r="F42" s="45"/>
      <c r="G42" s="43"/>
      <c r="H42" s="45"/>
      <c r="I42" s="12">
        <v>6022.2</v>
      </c>
      <c r="J42" s="21"/>
      <c r="K42" s="21"/>
    </row>
    <row r="43" spans="1:11" s="19" customFormat="1" ht="15" x14ac:dyDescent="0.2">
      <c r="A43" s="41" t="s">
        <v>101</v>
      </c>
      <c r="B43" s="42" t="s">
        <v>30</v>
      </c>
      <c r="C43" s="43">
        <f>F43*12</f>
        <v>0</v>
      </c>
      <c r="D43" s="44">
        <v>11103.75</v>
      </c>
      <c r="E43" s="43">
        <f>H43*12</f>
        <v>0</v>
      </c>
      <c r="F43" s="45"/>
      <c r="G43" s="43"/>
      <c r="H43" s="45"/>
      <c r="I43" s="12">
        <v>6022.2</v>
      </c>
    </row>
    <row r="44" spans="1:11" s="19" customFormat="1" ht="13.5" customHeight="1" x14ac:dyDescent="0.2">
      <c r="A44" s="41" t="s">
        <v>34</v>
      </c>
      <c r="B44" s="42" t="s">
        <v>30</v>
      </c>
      <c r="C44" s="43">
        <f>F44*12</f>
        <v>0</v>
      </c>
      <c r="D44" s="44">
        <v>2230.0500000000002</v>
      </c>
      <c r="E44" s="43">
        <f>H44*12</f>
        <v>0</v>
      </c>
      <c r="F44" s="45"/>
      <c r="G44" s="43"/>
      <c r="H44" s="45"/>
      <c r="I44" s="12">
        <v>6022.2</v>
      </c>
      <c r="J44" s="21"/>
      <c r="K44" s="21"/>
    </row>
    <row r="45" spans="1:11" s="19" customFormat="1" ht="13.5" customHeight="1" x14ac:dyDescent="0.2">
      <c r="A45" s="41" t="s">
        <v>35</v>
      </c>
      <c r="B45" s="42" t="s">
        <v>30</v>
      </c>
      <c r="C45" s="43">
        <f>F45*12</f>
        <v>0</v>
      </c>
      <c r="D45" s="44">
        <v>6628.1</v>
      </c>
      <c r="E45" s="43">
        <f>H45*12</f>
        <v>0</v>
      </c>
      <c r="F45" s="45"/>
      <c r="G45" s="43"/>
      <c r="H45" s="45"/>
      <c r="I45" s="12">
        <v>6022.2</v>
      </c>
      <c r="J45" s="21"/>
      <c r="K45" s="21"/>
    </row>
    <row r="46" spans="1:11" s="19" customFormat="1" ht="14.25" customHeight="1" x14ac:dyDescent="0.2">
      <c r="A46" s="41" t="s">
        <v>36</v>
      </c>
      <c r="B46" s="42" t="s">
        <v>30</v>
      </c>
      <c r="C46" s="43">
        <f>F46*12</f>
        <v>0</v>
      </c>
      <c r="D46" s="44">
        <v>780.14</v>
      </c>
      <c r="E46" s="43">
        <f>H46*12</f>
        <v>0</v>
      </c>
      <c r="F46" s="45"/>
      <c r="G46" s="43"/>
      <c r="H46" s="45"/>
      <c r="I46" s="12">
        <v>6022.2</v>
      </c>
    </row>
    <row r="47" spans="1:11" s="19" customFormat="1" ht="14.25" customHeight="1" x14ac:dyDescent="0.2">
      <c r="A47" s="41" t="s">
        <v>37</v>
      </c>
      <c r="B47" s="42" t="s">
        <v>30</v>
      </c>
      <c r="C47" s="43"/>
      <c r="D47" s="44">
        <v>1114.98</v>
      </c>
      <c r="E47" s="43"/>
      <c r="F47" s="45"/>
      <c r="G47" s="43"/>
      <c r="H47" s="45"/>
      <c r="I47" s="12">
        <v>6022.2</v>
      </c>
      <c r="J47" s="21"/>
      <c r="K47" s="21"/>
    </row>
    <row r="48" spans="1:11" s="19" customFormat="1" ht="12.75" customHeight="1" x14ac:dyDescent="0.2">
      <c r="A48" s="41" t="s">
        <v>38</v>
      </c>
      <c r="B48" s="42" t="s">
        <v>33</v>
      </c>
      <c r="C48" s="43"/>
      <c r="D48" s="44">
        <v>4460.1000000000004</v>
      </c>
      <c r="E48" s="43"/>
      <c r="F48" s="45"/>
      <c r="G48" s="43"/>
      <c r="H48" s="45"/>
      <c r="I48" s="12">
        <v>6022.2</v>
      </c>
      <c r="J48" s="21"/>
      <c r="K48" s="21"/>
    </row>
    <row r="49" spans="1:11" s="22" customFormat="1" ht="15" x14ac:dyDescent="0.2">
      <c r="A49" s="41" t="s">
        <v>39</v>
      </c>
      <c r="B49" s="42" t="s">
        <v>30</v>
      </c>
      <c r="C49" s="43">
        <f>F49*12</f>
        <v>0</v>
      </c>
      <c r="D49" s="44">
        <v>4639.45</v>
      </c>
      <c r="E49" s="43"/>
      <c r="F49" s="45"/>
      <c r="G49" s="43"/>
      <c r="H49" s="45"/>
      <c r="I49" s="12">
        <v>6022.2</v>
      </c>
    </row>
    <row r="50" spans="1:11" s="19" customFormat="1" ht="15" x14ac:dyDescent="0.2">
      <c r="A50" s="41" t="s">
        <v>102</v>
      </c>
      <c r="B50" s="42" t="s">
        <v>30</v>
      </c>
      <c r="C50" s="43"/>
      <c r="D50" s="44">
        <v>7667.57</v>
      </c>
      <c r="E50" s="43"/>
      <c r="F50" s="45"/>
      <c r="G50" s="43"/>
      <c r="H50" s="45"/>
      <c r="I50" s="12">
        <v>6022.2</v>
      </c>
    </row>
    <row r="51" spans="1:11" s="19" customFormat="1" ht="15" hidden="1" x14ac:dyDescent="0.2">
      <c r="A51" s="41" t="s">
        <v>40</v>
      </c>
      <c r="B51" s="42" t="s">
        <v>30</v>
      </c>
      <c r="C51" s="46"/>
      <c r="D51" s="44">
        <f t="shared" ref="D51" si="3">G51*I51</f>
        <v>0</v>
      </c>
      <c r="E51" s="46"/>
      <c r="F51" s="45"/>
      <c r="G51" s="43"/>
      <c r="H51" s="45"/>
      <c r="I51" s="12">
        <v>6022.2</v>
      </c>
    </row>
    <row r="52" spans="1:11" s="19" customFormat="1" ht="24" x14ac:dyDescent="0.2">
      <c r="A52" s="41" t="s">
        <v>103</v>
      </c>
      <c r="B52" s="42" t="s">
        <v>19</v>
      </c>
      <c r="C52" s="46">
        <f>F52*12</f>
        <v>0</v>
      </c>
      <c r="D52" s="44">
        <v>8872.08</v>
      </c>
      <c r="E52" s="46">
        <f>H52*12</f>
        <v>0</v>
      </c>
      <c r="F52" s="45"/>
      <c r="G52" s="43"/>
      <c r="H52" s="45"/>
      <c r="I52" s="12">
        <v>6022.2</v>
      </c>
      <c r="J52" s="21"/>
      <c r="K52" s="21"/>
    </row>
    <row r="53" spans="1:11" s="19" customFormat="1" ht="15" hidden="1" x14ac:dyDescent="0.2">
      <c r="A53" s="41" t="s">
        <v>41</v>
      </c>
      <c r="B53" s="42" t="s">
        <v>30</v>
      </c>
      <c r="C53" s="43"/>
      <c r="D53" s="44"/>
      <c r="E53" s="43"/>
      <c r="F53" s="45"/>
      <c r="G53" s="43"/>
      <c r="H53" s="45"/>
      <c r="I53" s="12">
        <v>6022.2</v>
      </c>
    </row>
    <row r="54" spans="1:11" s="19" customFormat="1" ht="15" hidden="1" x14ac:dyDescent="0.2">
      <c r="A54" s="41" t="s">
        <v>42</v>
      </c>
      <c r="B54" s="42" t="s">
        <v>30</v>
      </c>
      <c r="C54" s="43"/>
      <c r="D54" s="44">
        <f>G54*I54</f>
        <v>0</v>
      </c>
      <c r="E54" s="43"/>
      <c r="F54" s="45"/>
      <c r="G54" s="43">
        <f t="shared" ref="G54" si="4">H54*12</f>
        <v>0</v>
      </c>
      <c r="H54" s="45"/>
      <c r="I54" s="12">
        <v>6022.2</v>
      </c>
    </row>
    <row r="55" spans="1:11" s="20" customFormat="1" ht="15" x14ac:dyDescent="0.2">
      <c r="A55" s="34" t="s">
        <v>43</v>
      </c>
      <c r="B55" s="27"/>
      <c r="C55" s="28"/>
      <c r="D55" s="28">
        <f>SUM(D56:D59)</f>
        <v>2143.2600000000002</v>
      </c>
      <c r="E55" s="28"/>
      <c r="F55" s="35"/>
      <c r="G55" s="28">
        <f>D55/I55</f>
        <v>0.35589319517784201</v>
      </c>
      <c r="H55" s="30">
        <f>G55/12</f>
        <v>2.9657766264820168E-2</v>
      </c>
      <c r="I55" s="12">
        <v>6022.2</v>
      </c>
    </row>
    <row r="56" spans="1:11" s="19" customFormat="1" ht="15" x14ac:dyDescent="0.2">
      <c r="A56" s="41" t="s">
        <v>45</v>
      </c>
      <c r="B56" s="42" t="s">
        <v>30</v>
      </c>
      <c r="C56" s="43"/>
      <c r="D56" s="44">
        <v>2143.2600000000002</v>
      </c>
      <c r="E56" s="43"/>
      <c r="F56" s="45"/>
      <c r="G56" s="43"/>
      <c r="H56" s="45"/>
      <c r="I56" s="12">
        <v>6022.2</v>
      </c>
    </row>
    <row r="57" spans="1:11" s="19" customFormat="1" ht="15" hidden="1" x14ac:dyDescent="0.2">
      <c r="A57" s="41" t="s">
        <v>46</v>
      </c>
      <c r="B57" s="42" t="s">
        <v>8</v>
      </c>
      <c r="C57" s="43"/>
      <c r="D57" s="44"/>
      <c r="E57" s="43"/>
      <c r="F57" s="45"/>
      <c r="G57" s="43"/>
      <c r="H57" s="47"/>
      <c r="I57" s="12">
        <v>6022.2</v>
      </c>
    </row>
    <row r="58" spans="1:11" s="19" customFormat="1" ht="15" hidden="1" x14ac:dyDescent="0.2">
      <c r="A58" s="41" t="s">
        <v>47</v>
      </c>
      <c r="B58" s="42" t="s">
        <v>8</v>
      </c>
      <c r="C58" s="46"/>
      <c r="D58" s="44">
        <f t="shared" ref="D58:D59" si="5">G58*I58</f>
        <v>0</v>
      </c>
      <c r="E58" s="46"/>
      <c r="F58" s="45"/>
      <c r="G58" s="43">
        <f t="shared" ref="G58:G59" si="6">H58*12</f>
        <v>0</v>
      </c>
      <c r="H58" s="45">
        <v>0</v>
      </c>
      <c r="I58" s="12">
        <v>6022.2</v>
      </c>
    </row>
    <row r="59" spans="1:11" s="19" customFormat="1" ht="15" hidden="1" x14ac:dyDescent="0.2">
      <c r="A59" s="41" t="s">
        <v>42</v>
      </c>
      <c r="B59" s="42" t="s">
        <v>30</v>
      </c>
      <c r="C59" s="43"/>
      <c r="D59" s="44">
        <f t="shared" si="5"/>
        <v>0</v>
      </c>
      <c r="E59" s="43"/>
      <c r="F59" s="45"/>
      <c r="G59" s="43">
        <f t="shared" si="6"/>
        <v>0</v>
      </c>
      <c r="H59" s="45"/>
      <c r="I59" s="12">
        <v>6022.2</v>
      </c>
    </row>
    <row r="60" spans="1:11" s="19" customFormat="1" ht="21" customHeight="1" x14ac:dyDescent="0.2">
      <c r="A60" s="34" t="s">
        <v>48</v>
      </c>
      <c r="B60" s="42"/>
      <c r="C60" s="43"/>
      <c r="D60" s="28">
        <f>D62+D64</f>
        <v>4421.92</v>
      </c>
      <c r="E60" s="43"/>
      <c r="F60" s="45"/>
      <c r="G60" s="28">
        <f>D60/I60</f>
        <v>0.73426986815449502</v>
      </c>
      <c r="H60" s="30">
        <f>G60/12</f>
        <v>6.1189155679541252E-2</v>
      </c>
      <c r="I60" s="12">
        <v>6022.2</v>
      </c>
    </row>
    <row r="61" spans="1:11" s="19" customFormat="1" ht="15" hidden="1" x14ac:dyDescent="0.2">
      <c r="A61" s="41" t="s">
        <v>49</v>
      </c>
      <c r="B61" s="42" t="s">
        <v>30</v>
      </c>
      <c r="C61" s="43"/>
      <c r="D61" s="44"/>
      <c r="E61" s="43"/>
      <c r="F61" s="45"/>
      <c r="G61" s="43"/>
      <c r="H61" s="45"/>
      <c r="I61" s="12">
        <v>6022.2</v>
      </c>
    </row>
    <row r="62" spans="1:11" s="19" customFormat="1" ht="15" x14ac:dyDescent="0.2">
      <c r="A62" s="41" t="s">
        <v>104</v>
      </c>
      <c r="B62" s="42" t="s">
        <v>30</v>
      </c>
      <c r="C62" s="43"/>
      <c r="D62" s="44">
        <v>4100.8500000000004</v>
      </c>
      <c r="E62" s="43"/>
      <c r="F62" s="45"/>
      <c r="G62" s="43"/>
      <c r="H62" s="45"/>
      <c r="I62" s="12">
        <v>6022.2</v>
      </c>
    </row>
    <row r="63" spans="1:11" s="19" customFormat="1" ht="15" hidden="1" x14ac:dyDescent="0.2">
      <c r="A63" s="41" t="s">
        <v>50</v>
      </c>
      <c r="B63" s="42" t="s">
        <v>8</v>
      </c>
      <c r="C63" s="43"/>
      <c r="D63" s="44">
        <f>G63*I63</f>
        <v>0</v>
      </c>
      <c r="E63" s="43"/>
      <c r="F63" s="45"/>
      <c r="G63" s="43">
        <f>H63*12</f>
        <v>0</v>
      </c>
      <c r="H63" s="47"/>
      <c r="I63" s="12">
        <v>6022.2</v>
      </c>
    </row>
    <row r="64" spans="1:11" s="19" customFormat="1" ht="21.75" customHeight="1" x14ac:dyDescent="0.2">
      <c r="A64" s="41" t="s">
        <v>105</v>
      </c>
      <c r="B64" s="42" t="s">
        <v>19</v>
      </c>
      <c r="C64" s="43"/>
      <c r="D64" s="89">
        <v>321.07</v>
      </c>
      <c r="E64" s="43"/>
      <c r="F64" s="45"/>
      <c r="G64" s="46"/>
      <c r="H64" s="47"/>
      <c r="I64" s="12">
        <v>6022.2</v>
      </c>
    </row>
    <row r="65" spans="1:11" s="19" customFormat="1" ht="15" x14ac:dyDescent="0.2">
      <c r="A65" s="34" t="s">
        <v>51</v>
      </c>
      <c r="B65" s="42"/>
      <c r="C65" s="43"/>
      <c r="D65" s="28">
        <f>D67+D68+D74+D75</f>
        <v>16692.84</v>
      </c>
      <c r="E65" s="43"/>
      <c r="F65" s="45"/>
      <c r="G65" s="28">
        <f>D65/I65</f>
        <v>2.7718840290923583</v>
      </c>
      <c r="H65" s="30">
        <f>G65/12</f>
        <v>0.23099033575769654</v>
      </c>
      <c r="I65" s="12">
        <v>6022.2</v>
      </c>
    </row>
    <row r="66" spans="1:11" s="19" customFormat="1" ht="15" hidden="1" x14ac:dyDescent="0.2">
      <c r="A66" s="41" t="s">
        <v>52</v>
      </c>
      <c r="B66" s="42" t="s">
        <v>8</v>
      </c>
      <c r="C66" s="43"/>
      <c r="D66" s="44"/>
      <c r="E66" s="43"/>
      <c r="F66" s="45"/>
      <c r="G66" s="43"/>
      <c r="H66" s="45"/>
      <c r="I66" s="12">
        <v>6022.2</v>
      </c>
    </row>
    <row r="67" spans="1:11" s="19" customFormat="1" ht="15" x14ac:dyDescent="0.2">
      <c r="A67" s="41" t="s">
        <v>80</v>
      </c>
      <c r="B67" s="42" t="s">
        <v>30</v>
      </c>
      <c r="C67" s="43"/>
      <c r="D67" s="48">
        <v>9096.5400000000009</v>
      </c>
      <c r="E67" s="43"/>
      <c r="F67" s="45"/>
      <c r="G67" s="43"/>
      <c r="H67" s="45"/>
      <c r="I67" s="12">
        <v>6022.2</v>
      </c>
      <c r="K67" s="22"/>
    </row>
    <row r="68" spans="1:11" s="19" customFormat="1" ht="15" x14ac:dyDescent="0.2">
      <c r="A68" s="41" t="s">
        <v>81</v>
      </c>
      <c r="B68" s="42" t="s">
        <v>30</v>
      </c>
      <c r="C68" s="43"/>
      <c r="D68" s="44">
        <v>1554.06</v>
      </c>
      <c r="E68" s="43"/>
      <c r="F68" s="45"/>
      <c r="G68" s="43"/>
      <c r="H68" s="45"/>
      <c r="I68" s="12">
        <v>6022.2</v>
      </c>
    </row>
    <row r="69" spans="1:11" s="19" customFormat="1" ht="27.75" hidden="1" customHeight="1" x14ac:dyDescent="0.2">
      <c r="A69" s="41" t="s">
        <v>53</v>
      </c>
      <c r="B69" s="42" t="s">
        <v>19</v>
      </c>
      <c r="C69" s="43"/>
      <c r="D69" s="44"/>
      <c r="E69" s="43"/>
      <c r="F69" s="45"/>
      <c r="G69" s="43"/>
      <c r="H69" s="47"/>
      <c r="I69" s="12">
        <v>6022.2</v>
      </c>
    </row>
    <row r="70" spans="1:11" s="19" customFormat="1" ht="24" hidden="1" x14ac:dyDescent="0.2">
      <c r="A70" s="41" t="s">
        <v>54</v>
      </c>
      <c r="B70" s="42" t="s">
        <v>19</v>
      </c>
      <c r="C70" s="43"/>
      <c r="D70" s="44">
        <f>G70*I70</f>
        <v>0</v>
      </c>
      <c r="E70" s="43"/>
      <c r="F70" s="45"/>
      <c r="G70" s="43">
        <f t="shared" ref="G70:G73" si="7">H70*12</f>
        <v>0</v>
      </c>
      <c r="H70" s="47"/>
      <c r="I70" s="12">
        <v>6022.2</v>
      </c>
    </row>
    <row r="71" spans="1:11" s="19" customFormat="1" ht="24" hidden="1" x14ac:dyDescent="0.2">
      <c r="A71" s="41" t="s">
        <v>55</v>
      </c>
      <c r="B71" s="42" t="s">
        <v>19</v>
      </c>
      <c r="C71" s="43"/>
      <c r="D71" s="44">
        <f>G71*I71</f>
        <v>0</v>
      </c>
      <c r="E71" s="43"/>
      <c r="F71" s="45"/>
      <c r="G71" s="43">
        <f t="shared" si="7"/>
        <v>0</v>
      </c>
      <c r="H71" s="47"/>
      <c r="I71" s="12">
        <v>6022.2</v>
      </c>
    </row>
    <row r="72" spans="1:11" s="19" customFormat="1" ht="24" hidden="1" x14ac:dyDescent="0.2">
      <c r="A72" s="41" t="s">
        <v>56</v>
      </c>
      <c r="B72" s="42" t="s">
        <v>19</v>
      </c>
      <c r="C72" s="43"/>
      <c r="D72" s="44">
        <f>G72*I72</f>
        <v>0</v>
      </c>
      <c r="E72" s="43"/>
      <c r="F72" s="45"/>
      <c r="G72" s="43">
        <f t="shared" si="7"/>
        <v>0</v>
      </c>
      <c r="H72" s="47"/>
      <c r="I72" s="12">
        <v>6022.2</v>
      </c>
    </row>
    <row r="73" spans="1:11" s="19" customFormat="1" ht="24" hidden="1" x14ac:dyDescent="0.2">
      <c r="A73" s="41" t="s">
        <v>57</v>
      </c>
      <c r="B73" s="42" t="s">
        <v>19</v>
      </c>
      <c r="C73" s="43"/>
      <c r="D73" s="44">
        <f>G73*I73</f>
        <v>0</v>
      </c>
      <c r="E73" s="43"/>
      <c r="F73" s="45"/>
      <c r="G73" s="43">
        <f t="shared" si="7"/>
        <v>0</v>
      </c>
      <c r="H73" s="47">
        <v>0</v>
      </c>
      <c r="I73" s="12">
        <v>6022.2</v>
      </c>
    </row>
    <row r="74" spans="1:11" s="19" customFormat="1" ht="24" x14ac:dyDescent="0.2">
      <c r="A74" s="41" t="s">
        <v>57</v>
      </c>
      <c r="B74" s="42" t="s">
        <v>19</v>
      </c>
      <c r="C74" s="43"/>
      <c r="D74" s="89">
        <v>2607.54</v>
      </c>
      <c r="E74" s="43"/>
      <c r="F74" s="45"/>
      <c r="G74" s="46"/>
      <c r="H74" s="47"/>
      <c r="I74" s="12">
        <v>6022.2</v>
      </c>
    </row>
    <row r="75" spans="1:11" s="19" customFormat="1" ht="15" x14ac:dyDescent="0.2">
      <c r="A75" s="41" t="s">
        <v>106</v>
      </c>
      <c r="B75" s="42" t="s">
        <v>107</v>
      </c>
      <c r="C75" s="43"/>
      <c r="D75" s="89">
        <v>3434.7</v>
      </c>
      <c r="E75" s="43"/>
      <c r="F75" s="45"/>
      <c r="G75" s="46"/>
      <c r="H75" s="47"/>
      <c r="I75" s="12">
        <v>6022.2</v>
      </c>
    </row>
    <row r="76" spans="1:11" s="19" customFormat="1" ht="15" x14ac:dyDescent="0.2">
      <c r="A76" s="34" t="s">
        <v>58</v>
      </c>
      <c r="B76" s="42"/>
      <c r="C76" s="43"/>
      <c r="D76" s="28">
        <f>D77</f>
        <v>932.26</v>
      </c>
      <c r="E76" s="43"/>
      <c r="F76" s="45"/>
      <c r="G76" s="28">
        <f>D76/I76</f>
        <v>0.15480389226528513</v>
      </c>
      <c r="H76" s="30">
        <f>G76/12</f>
        <v>1.2900324355440427E-2</v>
      </c>
      <c r="I76" s="12">
        <v>6022.2</v>
      </c>
    </row>
    <row r="77" spans="1:11" s="19" customFormat="1" ht="24" x14ac:dyDescent="0.2">
      <c r="A77" s="41" t="s">
        <v>59</v>
      </c>
      <c r="B77" s="42" t="s">
        <v>19</v>
      </c>
      <c r="C77" s="43"/>
      <c r="D77" s="44">
        <v>932.26</v>
      </c>
      <c r="E77" s="43"/>
      <c r="F77" s="45"/>
      <c r="G77" s="43"/>
      <c r="H77" s="45"/>
      <c r="I77" s="12">
        <v>6022.2</v>
      </c>
    </row>
    <row r="78" spans="1:11" s="19" customFormat="1" ht="15" hidden="1" x14ac:dyDescent="0.2">
      <c r="A78" s="41" t="s">
        <v>60</v>
      </c>
      <c r="B78" s="42" t="s">
        <v>30</v>
      </c>
      <c r="C78" s="43"/>
      <c r="D78" s="44"/>
      <c r="E78" s="43"/>
      <c r="F78" s="45"/>
      <c r="G78" s="43"/>
      <c r="H78" s="45"/>
      <c r="I78" s="12">
        <v>6022.2</v>
      </c>
    </row>
    <row r="79" spans="1:11" s="12" customFormat="1" ht="15" x14ac:dyDescent="0.2">
      <c r="A79" s="34" t="s">
        <v>61</v>
      </c>
      <c r="B79" s="27"/>
      <c r="C79" s="28"/>
      <c r="D79" s="28">
        <f>D80+D81</f>
        <v>1381.39</v>
      </c>
      <c r="E79" s="28"/>
      <c r="F79" s="35"/>
      <c r="G79" s="28">
        <f>D79/I79</f>
        <v>0.22938294975258214</v>
      </c>
      <c r="H79" s="30">
        <f>G79/12</f>
        <v>1.9115245812715179E-2</v>
      </c>
      <c r="I79" s="12">
        <v>6022.2</v>
      </c>
    </row>
    <row r="80" spans="1:11" s="19" customFormat="1" ht="15" x14ac:dyDescent="0.2">
      <c r="A80" s="41" t="s">
        <v>62</v>
      </c>
      <c r="B80" s="42" t="s">
        <v>30</v>
      </c>
      <c r="C80" s="43"/>
      <c r="D80" s="44">
        <v>1381.39</v>
      </c>
      <c r="E80" s="43"/>
      <c r="F80" s="45"/>
      <c r="G80" s="43"/>
      <c r="H80" s="45"/>
      <c r="I80" s="12">
        <v>6022.2</v>
      </c>
    </row>
    <row r="81" spans="1:9" s="19" customFormat="1" ht="24" hidden="1" x14ac:dyDescent="0.2">
      <c r="A81" s="41" t="s">
        <v>63</v>
      </c>
      <c r="B81" s="42" t="s">
        <v>19</v>
      </c>
      <c r="C81" s="43">
        <f>F81*12</f>
        <v>0</v>
      </c>
      <c r="D81" s="44">
        <f>G81*I81</f>
        <v>0</v>
      </c>
      <c r="E81" s="43">
        <f>H81*12</f>
        <v>0</v>
      </c>
      <c r="F81" s="45"/>
      <c r="G81" s="43">
        <f>H81*12</f>
        <v>0</v>
      </c>
      <c r="H81" s="45"/>
      <c r="I81" s="12">
        <v>6022.2</v>
      </c>
    </row>
    <row r="82" spans="1:9" s="12" customFormat="1" ht="15" x14ac:dyDescent="0.2">
      <c r="A82" s="34" t="s">
        <v>64</v>
      </c>
      <c r="B82" s="27"/>
      <c r="C82" s="28"/>
      <c r="D82" s="28">
        <f>D83+D84+D85</f>
        <v>6216.12</v>
      </c>
      <c r="E82" s="28"/>
      <c r="F82" s="35"/>
      <c r="G82" s="28">
        <f>D82/I82</f>
        <v>1.0322008568297301</v>
      </c>
      <c r="H82" s="30">
        <f>G82/12</f>
        <v>8.6016738069144172E-2</v>
      </c>
      <c r="I82" s="12">
        <v>6022.2</v>
      </c>
    </row>
    <row r="83" spans="1:9" s="19" customFormat="1" ht="15" x14ac:dyDescent="0.2">
      <c r="A83" s="41" t="s">
        <v>65</v>
      </c>
      <c r="B83" s="42" t="s">
        <v>44</v>
      </c>
      <c r="C83" s="43"/>
      <c r="D83" s="44">
        <v>6216.12</v>
      </c>
      <c r="E83" s="43"/>
      <c r="F83" s="45"/>
      <c r="G83" s="43"/>
      <c r="H83" s="45"/>
      <c r="I83" s="12">
        <v>6022.2</v>
      </c>
    </row>
    <row r="84" spans="1:9" s="19" customFormat="1" ht="15" hidden="1" x14ac:dyDescent="0.2">
      <c r="A84" s="41" t="s">
        <v>66</v>
      </c>
      <c r="B84" s="42" t="s">
        <v>44</v>
      </c>
      <c r="C84" s="43"/>
      <c r="D84" s="44">
        <f>G84*I84</f>
        <v>0</v>
      </c>
      <c r="E84" s="43"/>
      <c r="F84" s="45"/>
      <c r="G84" s="43">
        <f>H84*12</f>
        <v>0</v>
      </c>
      <c r="H84" s="45">
        <v>0</v>
      </c>
      <c r="I84" s="12">
        <v>6022.2</v>
      </c>
    </row>
    <row r="85" spans="1:9" s="19" customFormat="1" ht="25.5" hidden="1" customHeight="1" x14ac:dyDescent="0.2">
      <c r="A85" s="41" t="s">
        <v>67</v>
      </c>
      <c r="B85" s="42" t="s">
        <v>30</v>
      </c>
      <c r="C85" s="43"/>
      <c r="D85" s="44">
        <f>G85*I85</f>
        <v>0</v>
      </c>
      <c r="E85" s="43"/>
      <c r="F85" s="45"/>
      <c r="G85" s="43">
        <f>H85*12</f>
        <v>0</v>
      </c>
      <c r="H85" s="45">
        <v>0</v>
      </c>
      <c r="I85" s="12">
        <v>6022.2</v>
      </c>
    </row>
    <row r="86" spans="1:9" s="12" customFormat="1" ht="28.5" x14ac:dyDescent="0.2">
      <c r="A86" s="34" t="s">
        <v>68</v>
      </c>
      <c r="B86" s="27" t="s">
        <v>19</v>
      </c>
      <c r="C86" s="39">
        <f>F86*12</f>
        <v>0</v>
      </c>
      <c r="D86" s="90">
        <f>G86*I86</f>
        <v>23125.248</v>
      </c>
      <c r="E86" s="36"/>
      <c r="F86" s="35"/>
      <c r="G86" s="36">
        <f>H86*12</f>
        <v>3.84</v>
      </c>
      <c r="H86" s="36">
        <v>0.32</v>
      </c>
      <c r="I86" s="12">
        <v>6022.2</v>
      </c>
    </row>
    <row r="87" spans="1:9" s="12" customFormat="1" ht="15" hidden="1" x14ac:dyDescent="0.2">
      <c r="A87" s="49" t="s">
        <v>69</v>
      </c>
      <c r="B87" s="38"/>
      <c r="C87" s="39">
        <f>F87*12</f>
        <v>0</v>
      </c>
      <c r="D87" s="39"/>
      <c r="E87" s="39"/>
      <c r="F87" s="40"/>
      <c r="G87" s="39"/>
      <c r="H87" s="40"/>
      <c r="I87" s="12">
        <v>6022.2</v>
      </c>
    </row>
    <row r="88" spans="1:9" s="12" customFormat="1" ht="15" hidden="1" x14ac:dyDescent="0.2">
      <c r="A88" s="50"/>
      <c r="B88" s="51"/>
      <c r="C88" s="52"/>
      <c r="D88" s="39"/>
      <c r="E88" s="39"/>
      <c r="F88" s="40"/>
      <c r="G88" s="39"/>
      <c r="H88" s="53"/>
      <c r="I88" s="12">
        <v>6022.2</v>
      </c>
    </row>
    <row r="89" spans="1:9" s="12" customFormat="1" ht="15" hidden="1" x14ac:dyDescent="0.2">
      <c r="A89" s="50"/>
      <c r="B89" s="51"/>
      <c r="C89" s="52"/>
      <c r="D89" s="39"/>
      <c r="E89" s="39"/>
      <c r="F89" s="40"/>
      <c r="G89" s="39"/>
      <c r="H89" s="53"/>
      <c r="I89" s="12">
        <v>6022.2</v>
      </c>
    </row>
    <row r="90" spans="1:9" s="12" customFormat="1" ht="15" hidden="1" x14ac:dyDescent="0.2">
      <c r="A90" s="50"/>
      <c r="B90" s="51"/>
      <c r="C90" s="52"/>
      <c r="D90" s="39"/>
      <c r="E90" s="39"/>
      <c r="F90" s="40"/>
      <c r="G90" s="39"/>
      <c r="H90" s="53"/>
      <c r="I90" s="12">
        <v>6022.2</v>
      </c>
    </row>
    <row r="91" spans="1:9" s="12" customFormat="1" ht="15" hidden="1" x14ac:dyDescent="0.2">
      <c r="A91" s="50"/>
      <c r="B91" s="51"/>
      <c r="C91" s="52"/>
      <c r="D91" s="39"/>
      <c r="E91" s="39"/>
      <c r="F91" s="40"/>
      <c r="G91" s="39"/>
      <c r="H91" s="53"/>
      <c r="I91" s="12">
        <v>6022.2</v>
      </c>
    </row>
    <row r="92" spans="1:9" s="12" customFormat="1" ht="15" hidden="1" x14ac:dyDescent="0.2">
      <c r="A92" s="50"/>
      <c r="B92" s="51"/>
      <c r="C92" s="52"/>
      <c r="D92" s="36"/>
      <c r="E92" s="39"/>
      <c r="F92" s="40"/>
      <c r="G92" s="39"/>
      <c r="H92" s="54"/>
      <c r="I92" s="12">
        <v>6022.2</v>
      </c>
    </row>
    <row r="93" spans="1:9" s="12" customFormat="1" ht="15.75" thickBot="1" x14ac:dyDescent="0.25">
      <c r="A93" s="86" t="s">
        <v>115</v>
      </c>
      <c r="B93" s="87" t="s">
        <v>10</v>
      </c>
      <c r="C93" s="84"/>
      <c r="D93" s="84">
        <f>G93*I93</f>
        <v>101895.62399999998</v>
      </c>
      <c r="E93" s="84"/>
      <c r="F93" s="85"/>
      <c r="G93" s="84">
        <f>H93*12</f>
        <v>16.919999999999998</v>
      </c>
      <c r="H93" s="88">
        <v>1.41</v>
      </c>
      <c r="I93" s="12">
        <v>6022.2</v>
      </c>
    </row>
    <row r="94" spans="1:9" s="12" customFormat="1" ht="15.75" thickBot="1" x14ac:dyDescent="0.35">
      <c r="A94" s="55" t="s">
        <v>70</v>
      </c>
      <c r="B94" s="56"/>
      <c r="C94" s="57">
        <f>F94*12</f>
        <v>0</v>
      </c>
      <c r="D94" s="58">
        <f>D13+D18+D27+D28+D29+D30+D31+D32+D33+D34+D35+D36+D37+D38+D39+D55+D60+D65+D76+D79+D82+D86+D87+D93</f>
        <v>778408.82999999984</v>
      </c>
      <c r="E94" s="58">
        <f>E13+E18+E27+E28+E29+E30+E31+E32+E33+E34+E35+E36+E37+E38+E39+E55+E60+E65+E76+E79+E82+E86+E87+E93</f>
        <v>95.075732788681904</v>
      </c>
      <c r="F94" s="58">
        <f>F13+F18+F27+F28+F29+F30+F31+F32+F33+F34+F35+F36+F37+F38+F39+F55+F60+F65+F76+F79+F82+F86+F87+F93</f>
        <v>0</v>
      </c>
      <c r="G94" s="58">
        <f>G13+G18+G27+G28+G29+G30+G31+G32+G33+G34+G35+G36+G37+G38+G39+G55+G60+G65+G76+G79+G82+G86+G87+G93</f>
        <v>129.25655574374818</v>
      </c>
      <c r="H94" s="58">
        <v>10.76</v>
      </c>
      <c r="I94" s="12">
        <v>6022.2</v>
      </c>
    </row>
    <row r="95" spans="1:9" s="23" customFormat="1" ht="20.25" hidden="1" thickBot="1" x14ac:dyDescent="0.25">
      <c r="A95" s="59" t="s">
        <v>71</v>
      </c>
      <c r="B95" s="60" t="s">
        <v>10</v>
      </c>
      <c r="C95" s="60" t="s">
        <v>72</v>
      </c>
      <c r="D95" s="61"/>
      <c r="E95" s="60" t="s">
        <v>72</v>
      </c>
      <c r="F95" s="62"/>
      <c r="G95" s="60" t="s">
        <v>72</v>
      </c>
      <c r="H95" s="62"/>
      <c r="I95" s="12">
        <v>6022.2</v>
      </c>
    </row>
    <row r="96" spans="1:9" s="1" customFormat="1" ht="15" x14ac:dyDescent="0.2">
      <c r="A96" s="63"/>
      <c r="B96" s="64"/>
      <c r="C96" s="64"/>
      <c r="D96" s="64"/>
      <c r="E96" s="64"/>
      <c r="F96" s="64"/>
      <c r="G96" s="64"/>
      <c r="H96" s="64"/>
      <c r="I96" s="12"/>
    </row>
    <row r="97" spans="1:10" s="1" customFormat="1" ht="15" x14ac:dyDescent="0.2">
      <c r="A97" s="63"/>
      <c r="B97" s="64"/>
      <c r="C97" s="64"/>
      <c r="D97" s="64"/>
      <c r="E97" s="64"/>
      <c r="F97" s="64"/>
      <c r="G97" s="64"/>
      <c r="H97" s="64"/>
      <c r="I97" s="12"/>
    </row>
    <row r="98" spans="1:10" s="1" customFormat="1" ht="15" x14ac:dyDescent="0.2">
      <c r="A98" s="63"/>
      <c r="B98" s="64"/>
      <c r="C98" s="64"/>
      <c r="D98" s="64"/>
      <c r="E98" s="64"/>
      <c r="F98" s="64"/>
      <c r="G98" s="64"/>
      <c r="H98" s="64"/>
      <c r="I98" s="12"/>
    </row>
    <row r="99" spans="1:10" s="1" customFormat="1" ht="15.75" thickBot="1" x14ac:dyDescent="0.25">
      <c r="A99" s="63"/>
      <c r="B99" s="64"/>
      <c r="C99" s="64"/>
      <c r="D99" s="64"/>
      <c r="E99" s="64"/>
      <c r="F99" s="64"/>
      <c r="G99" s="64"/>
      <c r="H99" s="64"/>
      <c r="I99" s="12"/>
    </row>
    <row r="100" spans="1:10" s="1" customFormat="1" ht="14.25" customHeight="1" thickBot="1" x14ac:dyDescent="0.25">
      <c r="A100" s="55" t="s">
        <v>79</v>
      </c>
      <c r="B100" s="65"/>
      <c r="C100" s="66">
        <f>F100*12</f>
        <v>0</v>
      </c>
      <c r="D100" s="66">
        <f>D101+D103+D105+D107+D108+D109+D110+D111+D112+D113</f>
        <v>267552.75</v>
      </c>
      <c r="E100" s="66">
        <f t="shared" ref="E100:H100" si="8">E101+E103+E105+E107+E108+E109+E110+E111+E112+E113</f>
        <v>0</v>
      </c>
      <c r="F100" s="66">
        <f t="shared" si="8"/>
        <v>0</v>
      </c>
      <c r="G100" s="66">
        <v>44.42</v>
      </c>
      <c r="H100" s="66">
        <f t="shared" si="8"/>
        <v>3.6952734604186732</v>
      </c>
      <c r="I100" s="12">
        <v>6022.2</v>
      </c>
      <c r="J100" s="24"/>
    </row>
    <row r="101" spans="1:10" s="1" customFormat="1" ht="15" x14ac:dyDescent="0.2">
      <c r="A101" s="68" t="s">
        <v>108</v>
      </c>
      <c r="B101" s="69"/>
      <c r="C101" s="46"/>
      <c r="D101" s="70">
        <v>28655.95</v>
      </c>
      <c r="E101" s="71"/>
      <c r="F101" s="72"/>
      <c r="G101" s="71">
        <f>D101/I101</f>
        <v>4.7583856397994095</v>
      </c>
      <c r="H101" s="83">
        <f>G101/12</f>
        <v>0.39653213664995079</v>
      </c>
      <c r="I101" s="12">
        <v>6022.2</v>
      </c>
    </row>
    <row r="102" spans="1:10" s="1" customFormat="1" ht="15" hidden="1" x14ac:dyDescent="0.2">
      <c r="A102" s="68"/>
      <c r="B102" s="69"/>
      <c r="C102" s="46"/>
      <c r="D102" s="70"/>
      <c r="E102" s="71"/>
      <c r="F102" s="72"/>
      <c r="G102" s="71" t="e">
        <f t="shared" ref="G102:G113" si="9">D102/I102</f>
        <v>#DIV/0!</v>
      </c>
      <c r="H102" s="83" t="e">
        <f t="shared" ref="H102:H112" si="10">G102/12</f>
        <v>#DIV/0!</v>
      </c>
      <c r="I102" s="12"/>
    </row>
    <row r="103" spans="1:10" s="1" customFormat="1" ht="15" x14ac:dyDescent="0.2">
      <c r="A103" s="68" t="s">
        <v>116</v>
      </c>
      <c r="B103" s="69"/>
      <c r="C103" s="46"/>
      <c r="D103" s="70">
        <v>18838.98</v>
      </c>
      <c r="E103" s="71"/>
      <c r="F103" s="72"/>
      <c r="G103" s="71">
        <f t="shared" si="9"/>
        <v>3.1282554548171766</v>
      </c>
      <c r="H103" s="83">
        <f t="shared" si="10"/>
        <v>0.26068795456809807</v>
      </c>
      <c r="I103" s="12">
        <v>6022.2</v>
      </c>
    </row>
    <row r="104" spans="1:10" s="1" customFormat="1" ht="15" hidden="1" x14ac:dyDescent="0.2">
      <c r="A104" s="41"/>
      <c r="B104" s="42"/>
      <c r="C104" s="43"/>
      <c r="D104" s="44"/>
      <c r="E104" s="43"/>
      <c r="F104" s="45"/>
      <c r="G104" s="71" t="e">
        <f t="shared" si="9"/>
        <v>#DIV/0!</v>
      </c>
      <c r="H104" s="83" t="e">
        <f t="shared" si="10"/>
        <v>#DIV/0!</v>
      </c>
      <c r="I104" s="12"/>
    </row>
    <row r="105" spans="1:10" s="1" customFormat="1" ht="15" x14ac:dyDescent="0.2">
      <c r="A105" s="41" t="s">
        <v>109</v>
      </c>
      <c r="B105" s="42"/>
      <c r="C105" s="43"/>
      <c r="D105" s="44">
        <v>89496.13</v>
      </c>
      <c r="E105" s="43"/>
      <c r="F105" s="45"/>
      <c r="G105" s="71">
        <f t="shared" si="9"/>
        <v>14.861035834080569</v>
      </c>
      <c r="H105" s="83">
        <f t="shared" si="10"/>
        <v>1.2384196528400475</v>
      </c>
      <c r="I105" s="12">
        <v>6022.2</v>
      </c>
    </row>
    <row r="106" spans="1:10" s="1" customFormat="1" ht="15" hidden="1" x14ac:dyDescent="0.2">
      <c r="A106" s="41"/>
      <c r="B106" s="42"/>
      <c r="C106" s="43"/>
      <c r="D106" s="44"/>
      <c r="E106" s="74"/>
      <c r="F106" s="75"/>
      <c r="G106" s="71">
        <f t="shared" si="9"/>
        <v>0</v>
      </c>
      <c r="H106" s="83">
        <f t="shared" si="10"/>
        <v>0</v>
      </c>
      <c r="I106" s="12">
        <v>6022.2</v>
      </c>
      <c r="J106" s="24"/>
    </row>
    <row r="107" spans="1:10" s="1" customFormat="1" ht="15" x14ac:dyDescent="0.2">
      <c r="A107" s="81" t="s">
        <v>110</v>
      </c>
      <c r="B107" s="42"/>
      <c r="C107" s="43"/>
      <c r="D107" s="43">
        <v>2260.0100000000002</v>
      </c>
      <c r="E107" s="74"/>
      <c r="F107" s="75"/>
      <c r="G107" s="71">
        <f t="shared" si="9"/>
        <v>0.37527979808043577</v>
      </c>
      <c r="H107" s="83">
        <f t="shared" si="10"/>
        <v>3.1273316506702981E-2</v>
      </c>
      <c r="I107" s="12">
        <v>6022.2</v>
      </c>
      <c r="J107" s="24"/>
    </row>
    <row r="108" spans="1:10" s="1" customFormat="1" ht="15" x14ac:dyDescent="0.2">
      <c r="A108" s="82" t="s">
        <v>111</v>
      </c>
      <c r="B108" s="73"/>
      <c r="C108" s="74"/>
      <c r="D108" s="74">
        <v>4326.46</v>
      </c>
      <c r="E108" s="74"/>
      <c r="F108" s="75"/>
      <c r="G108" s="71">
        <f t="shared" si="9"/>
        <v>0.71841851814951352</v>
      </c>
      <c r="H108" s="83">
        <f t="shared" si="10"/>
        <v>5.9868209845792796E-2</v>
      </c>
      <c r="I108" s="12">
        <v>6022.2</v>
      </c>
      <c r="J108" s="24"/>
    </row>
    <row r="109" spans="1:10" s="1" customFormat="1" ht="15" x14ac:dyDescent="0.2">
      <c r="A109" s="82" t="s">
        <v>117</v>
      </c>
      <c r="B109" s="73"/>
      <c r="C109" s="74"/>
      <c r="D109" s="74">
        <v>13092.01</v>
      </c>
      <c r="E109" s="74"/>
      <c r="F109" s="75"/>
      <c r="G109" s="71">
        <f t="shared" si="9"/>
        <v>2.173958021985321</v>
      </c>
      <c r="H109" s="83">
        <f t="shared" si="10"/>
        <v>0.18116316849877676</v>
      </c>
      <c r="I109" s="12">
        <v>6022.2</v>
      </c>
      <c r="J109" s="24"/>
    </row>
    <row r="110" spans="1:10" s="1" customFormat="1" ht="15" x14ac:dyDescent="0.2">
      <c r="A110" s="82" t="s">
        <v>112</v>
      </c>
      <c r="B110" s="73"/>
      <c r="C110" s="74"/>
      <c r="D110" s="74">
        <v>27906.34</v>
      </c>
      <c r="E110" s="74"/>
      <c r="F110" s="75"/>
      <c r="G110" s="71">
        <f t="shared" si="9"/>
        <v>4.6339111952442629</v>
      </c>
      <c r="H110" s="83">
        <f t="shared" si="10"/>
        <v>0.38615926627035524</v>
      </c>
      <c r="I110" s="12">
        <v>6022.2</v>
      </c>
      <c r="J110" s="24"/>
    </row>
    <row r="111" spans="1:10" s="1" customFormat="1" ht="15" x14ac:dyDescent="0.2">
      <c r="A111" s="82" t="s">
        <v>113</v>
      </c>
      <c r="B111" s="73"/>
      <c r="C111" s="74"/>
      <c r="D111" s="74">
        <v>13305.69</v>
      </c>
      <c r="E111" s="74"/>
      <c r="F111" s="75"/>
      <c r="G111" s="71">
        <f t="shared" si="9"/>
        <v>2.2094400717345821</v>
      </c>
      <c r="H111" s="83">
        <f t="shared" si="10"/>
        <v>0.18412000597788183</v>
      </c>
      <c r="I111" s="12">
        <v>6022.2</v>
      </c>
      <c r="J111" s="24"/>
    </row>
    <row r="112" spans="1:10" s="1" customFormat="1" ht="15" x14ac:dyDescent="0.2">
      <c r="A112" s="82" t="s">
        <v>114</v>
      </c>
      <c r="B112" s="73"/>
      <c r="C112" s="74"/>
      <c r="D112" s="74">
        <v>22189.38</v>
      </c>
      <c r="E112" s="74"/>
      <c r="F112" s="75"/>
      <c r="G112" s="71">
        <f t="shared" si="9"/>
        <v>3.6845969911328087</v>
      </c>
      <c r="H112" s="83">
        <f t="shared" si="10"/>
        <v>0.30704974926106737</v>
      </c>
      <c r="I112" s="12">
        <v>6022.2</v>
      </c>
      <c r="J112" s="24"/>
    </row>
    <row r="113" spans="1:10" s="1" customFormat="1" ht="15" x14ac:dyDescent="0.2">
      <c r="A113" s="81" t="s">
        <v>118</v>
      </c>
      <c r="B113" s="42"/>
      <c r="C113" s="43"/>
      <c r="D113" s="43">
        <v>47481.8</v>
      </c>
      <c r="E113" s="74"/>
      <c r="F113" s="75"/>
      <c r="G113" s="71">
        <f t="shared" si="9"/>
        <v>7.8844608282687396</v>
      </c>
      <c r="H113" s="83">
        <v>0.65</v>
      </c>
      <c r="I113" s="12">
        <v>6022.2</v>
      </c>
      <c r="J113" s="24"/>
    </row>
    <row r="114" spans="1:10" s="1" customFormat="1" ht="15" x14ac:dyDescent="0.2">
      <c r="A114" s="76"/>
      <c r="B114" s="48"/>
      <c r="C114" s="77"/>
      <c r="D114" s="77"/>
      <c r="E114" s="77"/>
      <c r="F114" s="77"/>
      <c r="G114" s="77"/>
      <c r="H114" s="77"/>
      <c r="I114" s="12"/>
      <c r="J114" s="24"/>
    </row>
    <row r="115" spans="1:10" s="1" customFormat="1" ht="15.75" thickBot="1" x14ac:dyDescent="0.25">
      <c r="A115" s="76"/>
      <c r="B115" s="48"/>
      <c r="C115" s="77"/>
      <c r="D115" s="77"/>
      <c r="E115" s="77"/>
      <c r="F115" s="77"/>
      <c r="G115" s="77"/>
      <c r="H115" s="77"/>
      <c r="I115" s="12"/>
    </row>
    <row r="116" spans="1:10" s="1" customFormat="1" ht="15" thickBot="1" x14ac:dyDescent="0.25">
      <c r="A116" s="55" t="s">
        <v>82</v>
      </c>
      <c r="B116" s="65"/>
      <c r="C116" s="66"/>
      <c r="D116" s="66">
        <f>D94+D100</f>
        <v>1045961.5799999998</v>
      </c>
      <c r="E116" s="66">
        <f>E87+E90+E94</f>
        <v>95.075732788681904</v>
      </c>
      <c r="F116" s="66">
        <f>F87+F90+F94</f>
        <v>0</v>
      </c>
      <c r="G116" s="66">
        <v>173.68</v>
      </c>
      <c r="H116" s="67">
        <f>H94+H100</f>
        <v>14.455273460418674</v>
      </c>
    </row>
    <row r="117" spans="1:10" s="1" customFormat="1" x14ac:dyDescent="0.2">
      <c r="A117" s="76"/>
      <c r="B117" s="48"/>
      <c r="C117" s="77"/>
      <c r="D117" s="77"/>
      <c r="E117" s="77"/>
      <c r="F117" s="77"/>
      <c r="G117" s="77"/>
      <c r="H117" s="77"/>
    </row>
    <row r="118" spans="1:10" s="1" customFormat="1" x14ac:dyDescent="0.2">
      <c r="A118" s="76"/>
      <c r="B118" s="48"/>
      <c r="C118" s="77"/>
      <c r="D118" s="77"/>
      <c r="E118" s="77"/>
      <c r="F118" s="77"/>
      <c r="G118" s="77"/>
      <c r="H118" s="77"/>
    </row>
    <row r="119" spans="1:10" s="25" customFormat="1" ht="18.75" x14ac:dyDescent="0.4">
      <c r="A119" s="106" t="s">
        <v>77</v>
      </c>
      <c r="B119" s="106"/>
      <c r="C119" s="106"/>
      <c r="D119" s="106"/>
      <c r="E119" s="106"/>
      <c r="F119" s="106"/>
      <c r="G119" s="64"/>
      <c r="H119" s="64"/>
    </row>
    <row r="120" spans="1:10" s="1" customFormat="1" x14ac:dyDescent="0.2">
      <c r="A120" s="64"/>
      <c r="B120" s="64"/>
      <c r="C120" s="64"/>
      <c r="D120" s="64"/>
      <c r="E120" s="64"/>
      <c r="F120" s="64"/>
      <c r="G120" s="64"/>
      <c r="H120" s="64"/>
    </row>
    <row r="121" spans="1:10" s="1" customFormat="1" x14ac:dyDescent="0.2">
      <c r="A121" s="63" t="s">
        <v>78</v>
      </c>
      <c r="B121" s="64"/>
      <c r="C121" s="64"/>
      <c r="D121" s="64"/>
      <c r="E121" s="64"/>
      <c r="F121" s="64"/>
      <c r="G121" s="64"/>
      <c r="H121" s="64"/>
    </row>
  </sheetData>
  <mergeCells count="11">
    <mergeCell ref="A7:H7"/>
    <mergeCell ref="A8:H8"/>
    <mergeCell ref="A9:H9"/>
    <mergeCell ref="A12:H12"/>
    <mergeCell ref="A119:F119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голосованию</vt:lpstr>
      <vt:lpstr>'по голосованию'!Область_печати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Server</cp:lastModifiedBy>
  <cp:lastPrinted>2013-06-21T10:50:42Z</cp:lastPrinted>
  <dcterms:created xsi:type="dcterms:W3CDTF">2012-04-11T11:17:17Z</dcterms:created>
  <dcterms:modified xsi:type="dcterms:W3CDTF">2013-09-05T11:30:18Z</dcterms:modified>
</cp:coreProperties>
</file>