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/>
  </bookViews>
  <sheets>
    <sheet name="по голосованию" sheetId="3" r:id="rId1"/>
  </sheets>
  <definedNames>
    <definedName name="_xlnm.Print_Area" localSheetId="0">'по голосованию'!$A$1:$H$145</definedName>
  </definedNames>
  <calcPr calcId="145621" fullPrecision="0"/>
</workbook>
</file>

<file path=xl/calcChain.xml><?xml version="1.0" encoding="utf-8"?>
<calcChain xmlns="http://schemas.openxmlformats.org/spreadsheetml/2006/main">
  <c r="H86" i="3" l="1"/>
  <c r="H14" i="3"/>
  <c r="G104" i="3" l="1"/>
  <c r="H104" i="3" s="1"/>
  <c r="G103" i="3"/>
  <c r="H103" i="3" s="1"/>
  <c r="H102" i="3" s="1"/>
  <c r="G102" i="3"/>
  <c r="F102" i="3"/>
  <c r="E102" i="3"/>
  <c r="D102" i="3"/>
  <c r="C102" i="3"/>
  <c r="G94" i="3"/>
  <c r="D94" i="3"/>
  <c r="G93" i="3"/>
  <c r="F93" i="3"/>
  <c r="E93" i="3"/>
  <c r="D93" i="3"/>
  <c r="H87" i="3"/>
  <c r="G87" i="3"/>
  <c r="F87" i="3"/>
  <c r="E87" i="3"/>
  <c r="D87" i="3"/>
  <c r="C87" i="3"/>
  <c r="G86" i="3"/>
  <c r="E86" i="3"/>
  <c r="D86" i="3"/>
  <c r="C86" i="3"/>
  <c r="D85" i="3"/>
  <c r="D84" i="3"/>
  <c r="G83" i="3"/>
  <c r="H83" i="3" s="1"/>
  <c r="F83" i="3"/>
  <c r="F95" i="3" s="1"/>
  <c r="E83" i="3"/>
  <c r="E82" i="3"/>
  <c r="D82" i="3"/>
  <c r="C82" i="3"/>
  <c r="D80" i="3"/>
  <c r="G80" i="3" s="1"/>
  <c r="H80" i="3" s="1"/>
  <c r="D77" i="3"/>
  <c r="G77" i="3" s="1"/>
  <c r="H77" i="3" s="1"/>
  <c r="D72" i="3"/>
  <c r="G72" i="3" s="1"/>
  <c r="H72" i="3" s="1"/>
  <c r="G71" i="3"/>
  <c r="D71" i="3"/>
  <c r="D68" i="3"/>
  <c r="G68" i="3" s="1"/>
  <c r="H68" i="3" s="1"/>
  <c r="G67" i="3"/>
  <c r="D67" i="3"/>
  <c r="G66" i="3"/>
  <c r="D66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D56" i="3"/>
  <c r="G56" i="3" s="1"/>
  <c r="H56" i="3" s="1"/>
  <c r="E52" i="3"/>
  <c r="C52" i="3"/>
  <c r="E49" i="3"/>
  <c r="C49" i="3"/>
  <c r="E48" i="3"/>
  <c r="C48" i="3"/>
  <c r="E47" i="3"/>
  <c r="C47" i="3"/>
  <c r="E46" i="3"/>
  <c r="C46" i="3"/>
  <c r="E44" i="3"/>
  <c r="C44" i="3"/>
  <c r="D41" i="3"/>
  <c r="G41" i="3" s="1"/>
  <c r="H41" i="3" s="1"/>
  <c r="G40" i="3"/>
  <c r="E40" i="3"/>
  <c r="D40" i="3"/>
  <c r="C40" i="3"/>
  <c r="G39" i="3"/>
  <c r="E39" i="3"/>
  <c r="D39" i="3"/>
  <c r="C39" i="3"/>
  <c r="G38" i="3"/>
  <c r="E38" i="3"/>
  <c r="D38" i="3"/>
  <c r="C38" i="3"/>
  <c r="G37" i="3"/>
  <c r="E37" i="3"/>
  <c r="D37" i="3"/>
  <c r="C37" i="3"/>
  <c r="G36" i="3"/>
  <c r="D36" i="3"/>
  <c r="G35" i="3"/>
  <c r="H35" i="3" s="1"/>
  <c r="E35" i="3" s="1"/>
  <c r="G34" i="3"/>
  <c r="H34" i="3" s="1"/>
  <c r="E34" i="3" s="1"/>
  <c r="G33" i="3"/>
  <c r="H33" i="3" s="1"/>
  <c r="G32" i="3"/>
  <c r="E32" i="3"/>
  <c r="D32" i="3"/>
  <c r="C32" i="3"/>
  <c r="G31" i="3"/>
  <c r="E31" i="3"/>
  <c r="D31" i="3"/>
  <c r="C31" i="3"/>
  <c r="G22" i="3"/>
  <c r="E22" i="3"/>
  <c r="D22" i="3"/>
  <c r="C22" i="3"/>
  <c r="G14" i="3"/>
  <c r="G95" i="3" s="1"/>
  <c r="G110" i="3" s="1"/>
  <c r="E14" i="3"/>
  <c r="D14" i="3"/>
  <c r="D95" i="3" s="1"/>
  <c r="D110" i="3" s="1"/>
  <c r="C14" i="3"/>
  <c r="H95" i="3" l="1"/>
  <c r="H110" i="3" s="1"/>
  <c r="E33" i="3"/>
  <c r="E95" i="3" s="1"/>
  <c r="E110" i="3" s="1"/>
  <c r="F110" i="3"/>
  <c r="C95" i="3"/>
</calcChain>
</file>

<file path=xl/sharedStrings.xml><?xml version="1.0" encoding="utf-8"?>
<sst xmlns="http://schemas.openxmlformats.org/spreadsheetml/2006/main" count="168" uniqueCount="122">
  <si>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</si>
  <si>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</si>
  <si>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</si>
  <si>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</si>
  <si>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</si>
  <si>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д.1а (S общ.=1269,5 м2, S зем.уч.=1650,31м2)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</si>
  <si>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</si>
  <si>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</si>
  <si>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</si>
  <si>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</si>
  <si>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</si>
  <si>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</si>
  <si>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</si>
  <si>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</si>
  <si>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</si>
  <si>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</si>
  <si>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</si>
  <si>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</si>
  <si>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</si>
  <si>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</si>
  <si>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</si>
  <si>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</si>
  <si>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</si>
  <si>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</si>
  <si>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</si>
  <si>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</si>
  <si>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</si>
  <si>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</si>
  <si>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</si>
  <si>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</si>
  <si>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</si>
  <si>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</si>
  <si>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</si>
  <si>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</si>
  <si>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</si>
  <si>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</si>
  <si>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</si>
  <si>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</si>
  <si>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</si>
  <si>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</si>
  <si>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</si>
  <si>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</si>
  <si>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</si>
  <si>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</si>
  <si>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</si>
  <si>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</si>
  <si>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</si>
  <si>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</si>
  <si>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</si>
  <si>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</si>
  <si>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</si>
  <si>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</si>
  <si>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</si>
  <si>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</si>
  <si>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</si>
  <si>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</si>
  <si>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</si>
  <si>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</si>
  <si>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</si>
  <si>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</si>
  <si>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</si>
  <si>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</si>
  <si>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</si>
  <si>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</si>
  <si>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</si>
  <si>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</si>
  <si>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</si>
  <si>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</si>
  <si>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</si>
  <si>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</si>
  <si>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</si>
  <si>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</si>
  <si>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</si>
  <si>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</si>
  <si>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</si>
  <si>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диам.50мм-2 шт., диам. 80 мм -1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</si>
  <si>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</si>
  <si>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</si>
  <si>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</si>
  <si>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замена  КИП   манометры 3 шт.</t>
  </si>
  <si>
    <t>ревизия задвижек  ХВС (диам.50 мм-3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</si>
  <si>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</si>
  <si>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</si>
  <si>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</si>
  <si>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</si>
  <si>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</si>
  <si>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</si>
  <si>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</si>
  <si>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</si>
  <si>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</si>
  <si>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</si>
  <si>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</si>
  <si>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</si>
  <si>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</si>
  <si>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</si>
  <si>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</si>
  <si>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</si>
  <si>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</si>
  <si>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отмостки</t>
  </si>
  <si>
    <t>смена КИП</t>
  </si>
  <si>
    <t>смена запорной арматуры на отоплении</t>
  </si>
  <si>
    <t>смена запорной арматуры на водоснабжении</t>
  </si>
  <si>
    <t>электроснабжение</t>
  </si>
  <si>
    <t>Сбор, вывоз и утилизация ТБО*, руб/м2</t>
  </si>
  <si>
    <t>ИТОГО:</t>
  </si>
  <si>
    <t>Сбор, вывоз и утилизация ТБО*</t>
  </si>
  <si>
    <t>руб./чел.</t>
  </si>
  <si>
    <t>Дополнительные работы (по текущему ремонту), в т.ч.:</t>
  </si>
  <si>
    <t>электроизмерения (замеры сопротивления изоляции)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</si>
  <si>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</si>
  <si>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</si>
  <si>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</si>
  <si>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2014 - 2015 г.</t>
  </si>
  <si>
    <t>(стоимость услуг увеличена на 6,6% в соответствии с уровнем инфляции 2013г.)</t>
  </si>
  <si>
    <t>заполнение электронных паспортов</t>
  </si>
  <si>
    <t>Обслуживание общедомовых приборов учета теплоэнергии</t>
  </si>
  <si>
    <t>гидравлическое испытание элеваторных узлов и запорной арматуры</t>
  </si>
  <si>
    <t>ревизия задвижек отопления (диам.50мм-4 шт., диам.80мм-2шт.)</t>
  </si>
  <si>
    <t>пылеудаление и дезинфекция вентканалов без пробивки</t>
  </si>
  <si>
    <t>1 раз в 3 года</t>
  </si>
  <si>
    <t>текущий ремонт фронтона скатной кровли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</si>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</sst>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12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0" fillId="3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2" fontId="11" fillId="3" borderId="26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24" xfId="0" applyNumberFormat="1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4" borderId="28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2" fontId="10" fillId="5" borderId="15" xfId="0" applyNumberFormat="1" applyFont="1" applyFill="1" applyBorder="1" applyAlignment="1">
      <alignment horizontal="center" vertical="center" wrapText="1"/>
    </xf>
    <xf numFmtId="2" fontId="8" fillId="5" borderId="21" xfId="0" applyNumberFormat="1" applyFont="1" applyFill="1" applyBorder="1" applyAlignment="1">
      <alignment horizontal="center" vertical="center" wrapText="1"/>
    </xf>
    <xf numFmtId="2" fontId="8" fillId="5" borderId="25" xfId="0" applyNumberFormat="1" applyFont="1" applyFill="1" applyBorder="1" applyAlignment="1">
      <alignment horizontal="center" vertical="center" wrapText="1"/>
    </xf>
    <xf numFmtId="2" fontId="10" fillId="5" borderId="2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2" fontId="10" fillId="5" borderId="21" xfId="0" applyNumberFormat="1" applyFont="1" applyFill="1" applyBorder="1" applyAlignment="1">
      <alignment horizontal="center" vertical="center" wrapText="1"/>
    </xf>
    <xf numFmtId="2" fontId="10" fillId="5" borderId="25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2" fontId="10" fillId="3" borderId="2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15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75" zoomScaleNormal="75" workbookViewId="0">
      <selection sqref="A1:H12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7.28515625" style="1" customWidth="1"/>
    <col min="5" max="5" width="13.85546875" style="1" hidden="1" customWidth="1"/>
    <col min="6" max="6" width="20.85546875" style="119" hidden="1" customWidth="1"/>
    <col min="7" max="7" width="13.85546875" style="1" customWidth="1"/>
    <col min="8" max="8" width="20.85546875" style="119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39" t="s">
        <v>0</v>
      </c>
      <c r="B1" s="140"/>
      <c r="C1" s="140"/>
      <c r="D1" s="140"/>
      <c r="E1" s="140"/>
      <c r="F1" s="140"/>
      <c r="G1" s="140"/>
      <c r="H1" s="140"/>
    </row>
    <row r="2" spans="1:11" ht="12.75" customHeight="1" x14ac:dyDescent="0.3">
      <c r="B2" s="141" t="s">
        <v>1</v>
      </c>
      <c r="C2" s="141"/>
      <c r="D2" s="141"/>
      <c r="E2" s="141"/>
      <c r="F2" s="141"/>
      <c r="G2" s="140"/>
      <c r="H2" s="140"/>
    </row>
    <row r="3" spans="1:11" ht="14.25" customHeight="1" x14ac:dyDescent="0.3">
      <c r="B3" s="141" t="s">
        <v>2</v>
      </c>
      <c r="C3" s="141"/>
      <c r="D3" s="141"/>
      <c r="E3" s="141"/>
      <c r="F3" s="141"/>
      <c r="G3" s="140"/>
      <c r="H3" s="140"/>
    </row>
    <row r="4" spans="1:11" ht="22.5" customHeight="1" x14ac:dyDescent="0.3">
      <c r="A4" s="3" t="s">
        <v>112</v>
      </c>
      <c r="B4" s="141" t="s">
        <v>3</v>
      </c>
      <c r="C4" s="141"/>
      <c r="D4" s="141"/>
      <c r="E4" s="141"/>
      <c r="F4" s="141"/>
      <c r="G4" s="140"/>
      <c r="H4" s="140"/>
    </row>
    <row r="5" spans="1:11" ht="39.75" customHeight="1" x14ac:dyDescent="0.25">
      <c r="A5" s="142"/>
      <c r="B5" s="143"/>
      <c r="C5" s="143"/>
      <c r="D5" s="143"/>
      <c r="E5" s="143"/>
      <c r="F5" s="143"/>
      <c r="G5" s="143"/>
      <c r="H5" s="143"/>
      <c r="K5" s="1"/>
    </row>
    <row r="6" spans="1:11" ht="33" customHeight="1" x14ac:dyDescent="0.2">
      <c r="A6" s="144" t="s">
        <v>113</v>
      </c>
      <c r="B6" s="145"/>
      <c r="C6" s="145"/>
      <c r="D6" s="145"/>
      <c r="E6" s="145"/>
      <c r="F6" s="145"/>
      <c r="G6" s="145"/>
      <c r="H6" s="145"/>
      <c r="K6" s="1"/>
    </row>
    <row r="7" spans="1:11" s="4" customFormat="1" ht="22.5" customHeight="1" x14ac:dyDescent="0.4">
      <c r="A7" s="146" t="s">
        <v>4</v>
      </c>
      <c r="B7" s="146"/>
      <c r="C7" s="146"/>
      <c r="D7" s="146"/>
      <c r="E7" s="147"/>
      <c r="F7" s="147"/>
      <c r="G7" s="147"/>
      <c r="H7" s="147"/>
      <c r="K7" s="5"/>
    </row>
    <row r="8" spans="1:11" s="6" customFormat="1" ht="18.75" customHeight="1" x14ac:dyDescent="0.4">
      <c r="A8" s="146" t="s">
        <v>5</v>
      </c>
      <c r="B8" s="146"/>
      <c r="C8" s="146"/>
      <c r="D8" s="146"/>
      <c r="E8" s="147"/>
      <c r="F8" s="147"/>
      <c r="G8" s="147"/>
      <c r="H8" s="147"/>
    </row>
    <row r="9" spans="1:11" s="7" customFormat="1" ht="17.25" customHeight="1" x14ac:dyDescent="0.2">
      <c r="A9" s="148" t="s">
        <v>6</v>
      </c>
      <c r="B9" s="148"/>
      <c r="C9" s="148"/>
      <c r="D9" s="148"/>
      <c r="E9" s="149"/>
      <c r="F9" s="149"/>
      <c r="G9" s="149"/>
      <c r="H9" s="149"/>
    </row>
    <row r="10" spans="1:11" s="6" customFormat="1" ht="30" customHeight="1" thickBot="1" x14ac:dyDescent="0.25">
      <c r="A10" s="150" t="s">
        <v>7</v>
      </c>
      <c r="B10" s="150"/>
      <c r="C10" s="150"/>
      <c r="D10" s="150"/>
      <c r="E10" s="151"/>
      <c r="F10" s="151"/>
      <c r="G10" s="151"/>
      <c r="H10" s="151"/>
    </row>
    <row r="11" spans="1:11" s="12" customFormat="1" ht="139.5" customHeight="1" thickBot="1" x14ac:dyDescent="0.25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10</v>
      </c>
      <c r="F11" s="11" t="s">
        <v>12</v>
      </c>
      <c r="G11" s="10" t="s">
        <v>10</v>
      </c>
      <c r="H11" s="11" t="s">
        <v>12</v>
      </c>
      <c r="K11" s="13"/>
    </row>
    <row r="12" spans="1:11" s="20" customFormat="1" x14ac:dyDescent="0.2">
      <c r="A12" s="14">
        <v>1</v>
      </c>
      <c r="B12" s="15">
        <v>2</v>
      </c>
      <c r="C12" s="15">
        <v>3</v>
      </c>
      <c r="D12" s="16"/>
      <c r="E12" s="15">
        <v>3</v>
      </c>
      <c r="F12" s="17">
        <v>4</v>
      </c>
      <c r="G12" s="18">
        <v>3</v>
      </c>
      <c r="H12" s="19">
        <v>4</v>
      </c>
      <c r="K12" s="21"/>
    </row>
    <row r="13" spans="1:11" s="20" customFormat="1" ht="49.5" customHeight="1" x14ac:dyDescent="0.2">
      <c r="A13" s="152" t="s">
        <v>13</v>
      </c>
      <c r="B13" s="153"/>
      <c r="C13" s="153"/>
      <c r="D13" s="153"/>
      <c r="E13" s="153"/>
      <c r="F13" s="153"/>
      <c r="G13" s="154"/>
      <c r="H13" s="155"/>
      <c r="K13" s="21"/>
    </row>
    <row r="14" spans="1:11" s="12" customFormat="1" ht="15" x14ac:dyDescent="0.2">
      <c r="A14" s="22" t="s">
        <v>14</v>
      </c>
      <c r="B14" s="23"/>
      <c r="C14" s="24">
        <f>F14*12</f>
        <v>0</v>
      </c>
      <c r="D14" s="25">
        <f>G14*I14</f>
        <v>40674.78</v>
      </c>
      <c r="E14" s="26">
        <f>H14*12</f>
        <v>32.04</v>
      </c>
      <c r="F14" s="27"/>
      <c r="G14" s="26">
        <f>H14*12</f>
        <v>32.04</v>
      </c>
      <c r="H14" s="27">
        <f>H19+H21</f>
        <v>2.67</v>
      </c>
      <c r="I14" s="12">
        <v>1269.5</v>
      </c>
      <c r="J14" s="12">
        <v>1.07</v>
      </c>
      <c r="K14" s="13">
        <v>2.2400000000000002</v>
      </c>
    </row>
    <row r="15" spans="1:11" s="12" customFormat="1" ht="29.25" customHeight="1" x14ac:dyDescent="0.2">
      <c r="A15" s="28" t="s">
        <v>15</v>
      </c>
      <c r="B15" s="29" t="s">
        <v>16</v>
      </c>
      <c r="C15" s="30"/>
      <c r="D15" s="31"/>
      <c r="E15" s="32"/>
      <c r="F15" s="33"/>
      <c r="G15" s="32"/>
      <c r="H15" s="33"/>
      <c r="K15" s="13"/>
    </row>
    <row r="16" spans="1:11" s="12" customFormat="1" ht="15" x14ac:dyDescent="0.2">
      <c r="A16" s="28" t="s">
        <v>17</v>
      </c>
      <c r="B16" s="29" t="s">
        <v>16</v>
      </c>
      <c r="C16" s="30"/>
      <c r="D16" s="31"/>
      <c r="E16" s="32"/>
      <c r="F16" s="33"/>
      <c r="G16" s="32"/>
      <c r="H16" s="33"/>
      <c r="K16" s="13"/>
    </row>
    <row r="17" spans="1:11" s="12" customFormat="1" ht="15" x14ac:dyDescent="0.2">
      <c r="A17" s="28" t="s">
        <v>18</v>
      </c>
      <c r="B17" s="29" t="s">
        <v>19</v>
      </c>
      <c r="C17" s="30"/>
      <c r="D17" s="31"/>
      <c r="E17" s="32"/>
      <c r="F17" s="33"/>
      <c r="G17" s="32"/>
      <c r="H17" s="33"/>
      <c r="K17" s="13"/>
    </row>
    <row r="18" spans="1:11" s="12" customFormat="1" ht="15" x14ac:dyDescent="0.2">
      <c r="A18" s="28" t="s">
        <v>20</v>
      </c>
      <c r="B18" s="29" t="s">
        <v>16</v>
      </c>
      <c r="C18" s="30"/>
      <c r="D18" s="31"/>
      <c r="E18" s="32"/>
      <c r="F18" s="33"/>
      <c r="G18" s="32"/>
      <c r="H18" s="33"/>
      <c r="K18" s="13"/>
    </row>
    <row r="19" spans="1:11" s="12" customFormat="1" ht="15" x14ac:dyDescent="0.2">
      <c r="A19" s="132" t="s">
        <v>121</v>
      </c>
      <c r="B19" s="131"/>
      <c r="C19" s="32"/>
      <c r="D19" s="31"/>
      <c r="E19" s="32"/>
      <c r="F19" s="33"/>
      <c r="G19" s="32"/>
      <c r="H19" s="27">
        <v>2.56</v>
      </c>
      <c r="K19" s="13"/>
    </row>
    <row r="20" spans="1:11" s="12" customFormat="1" ht="15" x14ac:dyDescent="0.2">
      <c r="A20" s="133" t="s">
        <v>114</v>
      </c>
      <c r="B20" s="134" t="s">
        <v>16</v>
      </c>
      <c r="C20" s="135"/>
      <c r="D20" s="31"/>
      <c r="E20" s="32"/>
      <c r="F20" s="33"/>
      <c r="G20" s="32"/>
      <c r="H20" s="33"/>
      <c r="K20" s="13"/>
    </row>
    <row r="21" spans="1:11" s="12" customFormat="1" ht="15" x14ac:dyDescent="0.2">
      <c r="A21" s="132" t="s">
        <v>121</v>
      </c>
      <c r="B21" s="131"/>
      <c r="C21" s="32"/>
      <c r="D21" s="31"/>
      <c r="E21" s="32"/>
      <c r="F21" s="33"/>
      <c r="G21" s="32"/>
      <c r="H21" s="27">
        <v>0.11</v>
      </c>
      <c r="K21" s="13"/>
    </row>
    <row r="22" spans="1:11" s="12" customFormat="1" ht="30" x14ac:dyDescent="0.2">
      <c r="A22" s="22" t="s">
        <v>21</v>
      </c>
      <c r="B22" s="34"/>
      <c r="C22" s="24">
        <f>F22*12</f>
        <v>0</v>
      </c>
      <c r="D22" s="25">
        <f>G22*I22</f>
        <v>56365.8</v>
      </c>
      <c r="E22" s="26">
        <f>H22*12</f>
        <v>44.4</v>
      </c>
      <c r="F22" s="27"/>
      <c r="G22" s="26">
        <f>H22*12</f>
        <v>44.4</v>
      </c>
      <c r="H22" s="27">
        <v>3.7</v>
      </c>
      <c r="I22" s="12">
        <v>1269.5</v>
      </c>
      <c r="J22" s="12">
        <v>1.07</v>
      </c>
      <c r="K22" s="13">
        <v>3.24</v>
      </c>
    </row>
    <row r="23" spans="1:11" s="38" customFormat="1" ht="15" x14ac:dyDescent="0.2">
      <c r="A23" s="35" t="s">
        <v>22</v>
      </c>
      <c r="B23" s="36" t="s">
        <v>23</v>
      </c>
      <c r="C23" s="37"/>
      <c r="D23" s="25"/>
      <c r="E23" s="26"/>
      <c r="F23" s="27"/>
      <c r="G23" s="26"/>
      <c r="H23" s="27"/>
      <c r="K23" s="39"/>
    </row>
    <row r="24" spans="1:11" s="38" customFormat="1" ht="15" x14ac:dyDescent="0.2">
      <c r="A24" s="35" t="s">
        <v>24</v>
      </c>
      <c r="B24" s="36" t="s">
        <v>23</v>
      </c>
      <c r="C24" s="37"/>
      <c r="D24" s="25"/>
      <c r="E24" s="26"/>
      <c r="F24" s="27"/>
      <c r="G24" s="26"/>
      <c r="H24" s="27"/>
      <c r="K24" s="39"/>
    </row>
    <row r="25" spans="1:11" s="38" customFormat="1" ht="15" x14ac:dyDescent="0.2">
      <c r="A25" s="40" t="s">
        <v>25</v>
      </c>
      <c r="B25" s="41" t="s">
        <v>26</v>
      </c>
      <c r="C25" s="37"/>
      <c r="D25" s="25"/>
      <c r="E25" s="26"/>
      <c r="F25" s="27"/>
      <c r="G25" s="26"/>
      <c r="H25" s="27"/>
      <c r="K25" s="39"/>
    </row>
    <row r="26" spans="1:11" s="38" customFormat="1" ht="15" x14ac:dyDescent="0.2">
      <c r="A26" s="35" t="s">
        <v>27</v>
      </c>
      <c r="B26" s="36" t="s">
        <v>23</v>
      </c>
      <c r="C26" s="37"/>
      <c r="D26" s="25"/>
      <c r="E26" s="26"/>
      <c r="F26" s="27"/>
      <c r="G26" s="26"/>
      <c r="H26" s="27"/>
      <c r="K26" s="39"/>
    </row>
    <row r="27" spans="1:11" s="38" customFormat="1" ht="25.5" x14ac:dyDescent="0.2">
      <c r="A27" s="35" t="s">
        <v>28</v>
      </c>
      <c r="B27" s="36" t="s">
        <v>29</v>
      </c>
      <c r="C27" s="37"/>
      <c r="D27" s="25"/>
      <c r="E27" s="26"/>
      <c r="F27" s="27"/>
      <c r="G27" s="26"/>
      <c r="H27" s="27"/>
      <c r="K27" s="39"/>
    </row>
    <row r="28" spans="1:11" s="38" customFormat="1" ht="15" x14ac:dyDescent="0.2">
      <c r="A28" s="35" t="s">
        <v>30</v>
      </c>
      <c r="B28" s="36" t="s">
        <v>23</v>
      </c>
      <c r="C28" s="37"/>
      <c r="D28" s="25"/>
      <c r="E28" s="26"/>
      <c r="F28" s="27"/>
      <c r="G28" s="26"/>
      <c r="H28" s="27"/>
      <c r="K28" s="39"/>
    </row>
    <row r="29" spans="1:11" s="12" customFormat="1" ht="15" x14ac:dyDescent="0.2">
      <c r="A29" s="42" t="s">
        <v>31</v>
      </c>
      <c r="B29" s="43" t="s">
        <v>23</v>
      </c>
      <c r="C29" s="24"/>
      <c r="D29" s="25"/>
      <c r="E29" s="26"/>
      <c r="F29" s="27"/>
      <c r="G29" s="26"/>
      <c r="H29" s="27"/>
      <c r="K29" s="13"/>
    </row>
    <row r="30" spans="1:11" s="38" customFormat="1" ht="26.25" thickBot="1" x14ac:dyDescent="0.25">
      <c r="A30" s="44" t="s">
        <v>32</v>
      </c>
      <c r="B30" s="45" t="s">
        <v>33</v>
      </c>
      <c r="C30" s="37"/>
      <c r="D30" s="25"/>
      <c r="E30" s="26"/>
      <c r="F30" s="27"/>
      <c r="G30" s="26"/>
      <c r="H30" s="27"/>
      <c r="K30" s="39"/>
    </row>
    <row r="31" spans="1:11" s="48" customFormat="1" ht="15.75" customHeight="1" x14ac:dyDescent="0.2">
      <c r="A31" s="46" t="s">
        <v>34</v>
      </c>
      <c r="B31" s="23" t="s">
        <v>35</v>
      </c>
      <c r="C31" s="24">
        <f>F31*12</f>
        <v>0</v>
      </c>
      <c r="D31" s="25">
        <f>G31*I31</f>
        <v>10359.120000000001</v>
      </c>
      <c r="E31" s="26">
        <f>H31*12</f>
        <v>8.16</v>
      </c>
      <c r="F31" s="47"/>
      <c r="G31" s="26">
        <f>H31*12</f>
        <v>8.16</v>
      </c>
      <c r="H31" s="27">
        <v>0.68</v>
      </c>
      <c r="I31" s="12">
        <v>1269.5</v>
      </c>
      <c r="J31" s="12">
        <v>1.07</v>
      </c>
      <c r="K31" s="13">
        <v>0.6</v>
      </c>
    </row>
    <row r="32" spans="1:11" s="12" customFormat="1" ht="15" x14ac:dyDescent="0.2">
      <c r="A32" s="46" t="s">
        <v>36</v>
      </c>
      <c r="B32" s="23" t="s">
        <v>37</v>
      </c>
      <c r="C32" s="24">
        <f>F32*12</f>
        <v>0</v>
      </c>
      <c r="D32" s="25">
        <f>G32*I32</f>
        <v>33819.480000000003</v>
      </c>
      <c r="E32" s="26">
        <f>H32*12</f>
        <v>26.64</v>
      </c>
      <c r="F32" s="47"/>
      <c r="G32" s="26">
        <f>H32*12</f>
        <v>26.64</v>
      </c>
      <c r="H32" s="27">
        <v>2.2200000000000002</v>
      </c>
      <c r="I32" s="12">
        <v>1269.5</v>
      </c>
      <c r="J32" s="12">
        <v>1.07</v>
      </c>
      <c r="K32" s="13">
        <v>1.94</v>
      </c>
    </row>
    <row r="33" spans="1:11" s="20" customFormat="1" ht="30" x14ac:dyDescent="0.2">
      <c r="A33" s="46" t="s">
        <v>38</v>
      </c>
      <c r="B33" s="23" t="s">
        <v>39</v>
      </c>
      <c r="C33" s="49"/>
      <c r="D33" s="25">
        <v>1848.15</v>
      </c>
      <c r="E33" s="50">
        <f>H33*12</f>
        <v>1.44</v>
      </c>
      <c r="F33" s="47"/>
      <c r="G33" s="26">
        <f>D33/I33</f>
        <v>1.46</v>
      </c>
      <c r="H33" s="27">
        <f>G33/12</f>
        <v>0.12</v>
      </c>
      <c r="I33" s="12">
        <v>1269.5</v>
      </c>
      <c r="J33" s="12">
        <v>1.07</v>
      </c>
      <c r="K33" s="13">
        <v>0.11</v>
      </c>
    </row>
    <row r="34" spans="1:11" s="20" customFormat="1" ht="30" x14ac:dyDescent="0.2">
      <c r="A34" s="46" t="s">
        <v>40</v>
      </c>
      <c r="B34" s="23" t="s">
        <v>39</v>
      </c>
      <c r="C34" s="49"/>
      <c r="D34" s="25">
        <v>3696.3</v>
      </c>
      <c r="E34" s="50">
        <f>H34*12</f>
        <v>2.88</v>
      </c>
      <c r="F34" s="47"/>
      <c r="G34" s="26">
        <f>D34/I34</f>
        <v>2.91</v>
      </c>
      <c r="H34" s="27">
        <f>G34/12</f>
        <v>0.24</v>
      </c>
      <c r="I34" s="12">
        <v>1269.5</v>
      </c>
      <c r="J34" s="12">
        <v>1.07</v>
      </c>
      <c r="K34" s="13">
        <v>0.21</v>
      </c>
    </row>
    <row r="35" spans="1:11" s="20" customFormat="1" ht="15" x14ac:dyDescent="0.2">
      <c r="A35" s="46" t="s">
        <v>115</v>
      </c>
      <c r="B35" s="23" t="s">
        <v>39</v>
      </c>
      <c r="C35" s="49"/>
      <c r="D35" s="25">
        <v>11670.68</v>
      </c>
      <c r="E35" s="50">
        <f>H35*12</f>
        <v>9.24</v>
      </c>
      <c r="F35" s="47"/>
      <c r="G35" s="26">
        <f>D35/I35</f>
        <v>9.19</v>
      </c>
      <c r="H35" s="27">
        <f>G35/12</f>
        <v>0.77</v>
      </c>
      <c r="I35" s="12">
        <v>1269.5</v>
      </c>
      <c r="J35" s="12">
        <v>1.07</v>
      </c>
      <c r="K35" s="13">
        <v>0.67</v>
      </c>
    </row>
    <row r="36" spans="1:11" s="20" customFormat="1" ht="30" hidden="1" x14ac:dyDescent="0.2">
      <c r="A36" s="46" t="s">
        <v>41</v>
      </c>
      <c r="B36" s="23" t="s">
        <v>29</v>
      </c>
      <c r="C36" s="49"/>
      <c r="D36" s="25">
        <f>G36*I36</f>
        <v>0</v>
      </c>
      <c r="E36" s="50"/>
      <c r="F36" s="47"/>
      <c r="G36" s="26">
        <f>H36*12</f>
        <v>0</v>
      </c>
      <c r="H36" s="27">
        <v>0</v>
      </c>
      <c r="I36" s="12">
        <v>1269.5</v>
      </c>
      <c r="J36" s="12">
        <v>1.07</v>
      </c>
      <c r="K36" s="13">
        <v>0</v>
      </c>
    </row>
    <row r="37" spans="1:11" s="20" customFormat="1" ht="30" x14ac:dyDescent="0.2">
      <c r="A37" s="46" t="s">
        <v>42</v>
      </c>
      <c r="B37" s="23"/>
      <c r="C37" s="49">
        <f>F37*12</f>
        <v>0</v>
      </c>
      <c r="D37" s="25">
        <f>G37*I37</f>
        <v>2894.46</v>
      </c>
      <c r="E37" s="50">
        <f>H37*12</f>
        <v>2.2799999999999998</v>
      </c>
      <c r="F37" s="47"/>
      <c r="G37" s="26">
        <f>H37*12</f>
        <v>2.2799999999999998</v>
      </c>
      <c r="H37" s="27">
        <v>0.19</v>
      </c>
      <c r="I37" s="12">
        <v>1269.5</v>
      </c>
      <c r="J37" s="12">
        <v>1.07</v>
      </c>
      <c r="K37" s="13">
        <v>0.14000000000000001</v>
      </c>
    </row>
    <row r="38" spans="1:11" s="12" customFormat="1" ht="15" x14ac:dyDescent="0.2">
      <c r="A38" s="46" t="s">
        <v>43</v>
      </c>
      <c r="B38" s="23" t="s">
        <v>44</v>
      </c>
      <c r="C38" s="49">
        <f>F38*12</f>
        <v>0</v>
      </c>
      <c r="D38" s="25">
        <f>G38*I38</f>
        <v>609.36</v>
      </c>
      <c r="E38" s="50">
        <f>H38*12</f>
        <v>0.48</v>
      </c>
      <c r="F38" s="47"/>
      <c r="G38" s="26">
        <f>H38*12</f>
        <v>0.48</v>
      </c>
      <c r="H38" s="27">
        <v>0.04</v>
      </c>
      <c r="I38" s="12">
        <v>1269.5</v>
      </c>
      <c r="J38" s="12">
        <v>1.07</v>
      </c>
      <c r="K38" s="13">
        <v>0.03</v>
      </c>
    </row>
    <row r="39" spans="1:11" s="12" customFormat="1" ht="15" x14ac:dyDescent="0.2">
      <c r="A39" s="46" t="s">
        <v>45</v>
      </c>
      <c r="B39" s="51" t="s">
        <v>46</v>
      </c>
      <c r="C39" s="52">
        <f>F39*12</f>
        <v>0</v>
      </c>
      <c r="D39" s="25">
        <f>G39*I39</f>
        <v>457.02</v>
      </c>
      <c r="E39" s="50">
        <f>H39*12</f>
        <v>0.36</v>
      </c>
      <c r="F39" s="47"/>
      <c r="G39" s="26">
        <f>H39*12</f>
        <v>0.36</v>
      </c>
      <c r="H39" s="27">
        <v>0.03</v>
      </c>
      <c r="I39" s="12">
        <v>1269.5</v>
      </c>
      <c r="J39" s="12">
        <v>1.07</v>
      </c>
      <c r="K39" s="13">
        <v>0.02</v>
      </c>
    </row>
    <row r="40" spans="1:11" s="48" customFormat="1" ht="30" x14ac:dyDescent="0.2">
      <c r="A40" s="46" t="s">
        <v>47</v>
      </c>
      <c r="B40" s="23" t="s">
        <v>48</v>
      </c>
      <c r="C40" s="49">
        <f>F40*12</f>
        <v>0</v>
      </c>
      <c r="D40" s="25">
        <f>G40*I40</f>
        <v>609.36</v>
      </c>
      <c r="E40" s="50">
        <f>H40*12</f>
        <v>0.48</v>
      </c>
      <c r="F40" s="47"/>
      <c r="G40" s="26">
        <f>H40*12</f>
        <v>0.48</v>
      </c>
      <c r="H40" s="27">
        <v>0.04</v>
      </c>
      <c r="I40" s="12">
        <v>1269.5</v>
      </c>
      <c r="J40" s="12">
        <v>1.07</v>
      </c>
      <c r="K40" s="13">
        <v>0.03</v>
      </c>
    </row>
    <row r="41" spans="1:11" s="48" customFormat="1" ht="15" x14ac:dyDescent="0.2">
      <c r="A41" s="46" t="s">
        <v>49</v>
      </c>
      <c r="B41" s="23"/>
      <c r="C41" s="24"/>
      <c r="D41" s="26">
        <f>D43+D44+D45+D46+D47+D48+D49+D50+D51+D52+D53</f>
        <v>16058.94</v>
      </c>
      <c r="E41" s="26"/>
      <c r="F41" s="47"/>
      <c r="G41" s="26">
        <f>D41/I41</f>
        <v>12.65</v>
      </c>
      <c r="H41" s="27">
        <f>G41/12</f>
        <v>1.05</v>
      </c>
      <c r="I41" s="12">
        <v>1269.5</v>
      </c>
      <c r="J41" s="12">
        <v>1.07</v>
      </c>
      <c r="K41" s="13">
        <v>1.01</v>
      </c>
    </row>
    <row r="42" spans="1:11" s="20" customFormat="1" ht="15" hidden="1" x14ac:dyDescent="0.2">
      <c r="A42" s="53"/>
      <c r="B42" s="54"/>
      <c r="C42" s="55"/>
      <c r="D42" s="56"/>
      <c r="E42" s="57"/>
      <c r="F42" s="58"/>
      <c r="G42" s="57"/>
      <c r="H42" s="58"/>
      <c r="I42" s="12"/>
      <c r="J42" s="12"/>
      <c r="K42" s="13"/>
    </row>
    <row r="43" spans="1:11" s="20" customFormat="1" ht="15" x14ac:dyDescent="0.2">
      <c r="A43" s="53" t="s">
        <v>50</v>
      </c>
      <c r="B43" s="54" t="s">
        <v>51</v>
      </c>
      <c r="C43" s="55"/>
      <c r="D43" s="56">
        <v>196.5</v>
      </c>
      <c r="E43" s="57"/>
      <c r="F43" s="58"/>
      <c r="G43" s="57"/>
      <c r="H43" s="58"/>
      <c r="I43" s="12">
        <v>1269.5</v>
      </c>
      <c r="J43" s="12">
        <v>1.07</v>
      </c>
      <c r="K43" s="13">
        <v>0.01</v>
      </c>
    </row>
    <row r="44" spans="1:11" s="20" customFormat="1" ht="15" x14ac:dyDescent="0.2">
      <c r="A44" s="53" t="s">
        <v>52</v>
      </c>
      <c r="B44" s="54" t="s">
        <v>53</v>
      </c>
      <c r="C44" s="55">
        <f>F44*12</f>
        <v>0</v>
      </c>
      <c r="D44" s="56">
        <v>415.82</v>
      </c>
      <c r="E44" s="57">
        <f>H44*12</f>
        <v>0</v>
      </c>
      <c r="F44" s="58"/>
      <c r="G44" s="57"/>
      <c r="H44" s="58"/>
      <c r="I44" s="12">
        <v>1269.5</v>
      </c>
      <c r="J44" s="12">
        <v>1.07</v>
      </c>
      <c r="K44" s="13">
        <v>0.02</v>
      </c>
    </row>
    <row r="45" spans="1:11" s="20" customFormat="1" ht="15" x14ac:dyDescent="0.2">
      <c r="A45" s="53" t="s">
        <v>116</v>
      </c>
      <c r="B45" s="120" t="s">
        <v>51</v>
      </c>
      <c r="C45" s="55"/>
      <c r="D45" s="56">
        <v>740.94</v>
      </c>
      <c r="E45" s="57"/>
      <c r="F45" s="58"/>
      <c r="G45" s="57"/>
      <c r="H45" s="58"/>
      <c r="I45" s="12"/>
      <c r="J45" s="12"/>
      <c r="K45" s="13"/>
    </row>
    <row r="46" spans="1:11" s="20" customFormat="1" ht="15" x14ac:dyDescent="0.2">
      <c r="A46" s="53" t="s">
        <v>117</v>
      </c>
      <c r="B46" s="54" t="s">
        <v>51</v>
      </c>
      <c r="C46" s="55">
        <f>F46*12</f>
        <v>0</v>
      </c>
      <c r="D46" s="56">
        <v>3777.74</v>
      </c>
      <c r="E46" s="57">
        <f>H46*12</f>
        <v>0</v>
      </c>
      <c r="F46" s="58"/>
      <c r="G46" s="57"/>
      <c r="H46" s="58"/>
      <c r="I46" s="12">
        <v>1269.5</v>
      </c>
      <c r="J46" s="12">
        <v>1.07</v>
      </c>
      <c r="K46" s="13">
        <v>0.19</v>
      </c>
    </row>
    <row r="47" spans="1:11" s="20" customFormat="1" ht="15" x14ac:dyDescent="0.2">
      <c r="A47" s="53" t="s">
        <v>54</v>
      </c>
      <c r="B47" s="54" t="s">
        <v>51</v>
      </c>
      <c r="C47" s="55">
        <f>F47*12</f>
        <v>0</v>
      </c>
      <c r="D47" s="56">
        <v>792.41</v>
      </c>
      <c r="E47" s="57">
        <f>H47*12</f>
        <v>0</v>
      </c>
      <c r="F47" s="58"/>
      <c r="G47" s="57"/>
      <c r="H47" s="58"/>
      <c r="I47" s="12">
        <v>1269.5</v>
      </c>
      <c r="J47" s="12">
        <v>1.07</v>
      </c>
      <c r="K47" s="13">
        <v>0.04</v>
      </c>
    </row>
    <row r="48" spans="1:11" s="20" customFormat="1" ht="15" x14ac:dyDescent="0.2">
      <c r="A48" s="53" t="s">
        <v>55</v>
      </c>
      <c r="B48" s="54" t="s">
        <v>51</v>
      </c>
      <c r="C48" s="55">
        <f>F48*12</f>
        <v>0</v>
      </c>
      <c r="D48" s="56">
        <v>3532.78</v>
      </c>
      <c r="E48" s="57">
        <f>H48*12</f>
        <v>0</v>
      </c>
      <c r="F48" s="58"/>
      <c r="G48" s="57"/>
      <c r="H48" s="58"/>
      <c r="I48" s="12">
        <v>1269.5</v>
      </c>
      <c r="J48" s="12">
        <v>1.07</v>
      </c>
      <c r="K48" s="13">
        <v>0.2</v>
      </c>
    </row>
    <row r="49" spans="1:11" s="20" customFormat="1" ht="15" x14ac:dyDescent="0.2">
      <c r="A49" s="53" t="s">
        <v>56</v>
      </c>
      <c r="B49" s="54" t="s">
        <v>51</v>
      </c>
      <c r="C49" s="55">
        <f>F49*12</f>
        <v>0</v>
      </c>
      <c r="D49" s="56">
        <v>831.63</v>
      </c>
      <c r="E49" s="57">
        <f>H49*12</f>
        <v>0</v>
      </c>
      <c r="F49" s="58"/>
      <c r="G49" s="57"/>
      <c r="H49" s="58"/>
      <c r="I49" s="12">
        <v>1269.5</v>
      </c>
      <c r="J49" s="12">
        <v>1.07</v>
      </c>
      <c r="K49" s="13">
        <v>0.04</v>
      </c>
    </row>
    <row r="50" spans="1:11" s="20" customFormat="1" ht="15" x14ac:dyDescent="0.2">
      <c r="A50" s="53" t="s">
        <v>57</v>
      </c>
      <c r="B50" s="54" t="s">
        <v>51</v>
      </c>
      <c r="C50" s="55"/>
      <c r="D50" s="56">
        <v>396.19</v>
      </c>
      <c r="E50" s="57"/>
      <c r="F50" s="58"/>
      <c r="G50" s="57"/>
      <c r="H50" s="58"/>
      <c r="I50" s="12">
        <v>1269.5</v>
      </c>
      <c r="J50" s="12">
        <v>1.07</v>
      </c>
      <c r="K50" s="13">
        <v>0.02</v>
      </c>
    </row>
    <row r="51" spans="1:11" s="20" customFormat="1" ht="15" x14ac:dyDescent="0.2">
      <c r="A51" s="53" t="s">
        <v>58</v>
      </c>
      <c r="B51" s="54" t="s">
        <v>53</v>
      </c>
      <c r="C51" s="55"/>
      <c r="D51" s="56">
        <v>1584.82</v>
      </c>
      <c r="E51" s="57"/>
      <c r="F51" s="58"/>
      <c r="G51" s="57"/>
      <c r="H51" s="58"/>
      <c r="I51" s="12">
        <v>1269.5</v>
      </c>
      <c r="J51" s="12">
        <v>1.07</v>
      </c>
      <c r="K51" s="13">
        <v>0.1</v>
      </c>
    </row>
    <row r="52" spans="1:11" s="20" customFormat="1" ht="25.5" x14ac:dyDescent="0.2">
      <c r="A52" s="53" t="s">
        <v>59</v>
      </c>
      <c r="B52" s="54" t="s">
        <v>51</v>
      </c>
      <c r="C52" s="55">
        <f>F52*12</f>
        <v>0</v>
      </c>
      <c r="D52" s="56">
        <v>1000.06</v>
      </c>
      <c r="E52" s="57">
        <f>H52*12</f>
        <v>0</v>
      </c>
      <c r="F52" s="58"/>
      <c r="G52" s="57"/>
      <c r="H52" s="58"/>
      <c r="I52" s="12">
        <v>1269.5</v>
      </c>
      <c r="J52" s="12">
        <v>1.07</v>
      </c>
      <c r="K52" s="13">
        <v>0.05</v>
      </c>
    </row>
    <row r="53" spans="1:11" s="20" customFormat="1" ht="15" x14ac:dyDescent="0.2">
      <c r="A53" s="53" t="s">
        <v>60</v>
      </c>
      <c r="B53" s="54" t="s">
        <v>51</v>
      </c>
      <c r="C53" s="55"/>
      <c r="D53" s="56">
        <v>2790.05</v>
      </c>
      <c r="E53" s="57"/>
      <c r="F53" s="58"/>
      <c r="G53" s="57"/>
      <c r="H53" s="58"/>
      <c r="I53" s="12">
        <v>1269.5</v>
      </c>
      <c r="J53" s="12">
        <v>1.07</v>
      </c>
      <c r="K53" s="13">
        <v>0.01</v>
      </c>
    </row>
    <row r="54" spans="1:11" s="20" customFormat="1" ht="15" hidden="1" x14ac:dyDescent="0.2">
      <c r="A54" s="53"/>
      <c r="B54" s="54"/>
      <c r="C54" s="59"/>
      <c r="D54" s="56"/>
      <c r="E54" s="60"/>
      <c r="F54" s="58"/>
      <c r="G54" s="57"/>
      <c r="H54" s="58"/>
      <c r="I54" s="12"/>
      <c r="J54" s="12"/>
      <c r="K54" s="13"/>
    </row>
    <row r="55" spans="1:11" s="20" customFormat="1" ht="15" hidden="1" x14ac:dyDescent="0.2">
      <c r="A55" s="61"/>
      <c r="B55" s="54"/>
      <c r="C55" s="55"/>
      <c r="D55" s="56"/>
      <c r="E55" s="57"/>
      <c r="F55" s="58"/>
      <c r="G55" s="57"/>
      <c r="H55" s="58"/>
      <c r="I55" s="12"/>
      <c r="J55" s="12"/>
      <c r="K55" s="13"/>
    </row>
    <row r="56" spans="1:11" s="48" customFormat="1" ht="30" hidden="1" x14ac:dyDescent="0.2">
      <c r="A56" s="46" t="s">
        <v>61</v>
      </c>
      <c r="B56" s="23"/>
      <c r="C56" s="24"/>
      <c r="D56" s="26">
        <f>SUM(D57:D67)</f>
        <v>0</v>
      </c>
      <c r="E56" s="26"/>
      <c r="F56" s="47"/>
      <c r="G56" s="26">
        <f>D56/I56</f>
        <v>0</v>
      </c>
      <c r="H56" s="27">
        <f>G56/12</f>
        <v>0</v>
      </c>
      <c r="I56" s="12">
        <v>1269.5</v>
      </c>
      <c r="J56" s="12">
        <v>1.07</v>
      </c>
      <c r="K56" s="13">
        <v>0.4</v>
      </c>
    </row>
    <row r="57" spans="1:11" s="20" customFormat="1" ht="15" hidden="1" x14ac:dyDescent="0.2">
      <c r="A57" s="53" t="s">
        <v>62</v>
      </c>
      <c r="B57" s="54" t="s">
        <v>63</v>
      </c>
      <c r="C57" s="55"/>
      <c r="D57" s="56">
        <f t="shared" ref="D57:D67" si="0">G57*I57</f>
        <v>0</v>
      </c>
      <c r="E57" s="57"/>
      <c r="F57" s="58"/>
      <c r="G57" s="57">
        <f t="shared" ref="G57:G67" si="1">H57*12</f>
        <v>0</v>
      </c>
      <c r="H57" s="58">
        <v>0</v>
      </c>
      <c r="I57" s="12">
        <v>1269.5</v>
      </c>
      <c r="J57" s="12">
        <v>1.07</v>
      </c>
      <c r="K57" s="13">
        <v>0</v>
      </c>
    </row>
    <row r="58" spans="1:11" s="20" customFormat="1" ht="25.5" hidden="1" x14ac:dyDescent="0.2">
      <c r="A58" s="53" t="s">
        <v>64</v>
      </c>
      <c r="B58" s="54" t="s">
        <v>65</v>
      </c>
      <c r="C58" s="55"/>
      <c r="D58" s="56">
        <f t="shared" si="0"/>
        <v>0</v>
      </c>
      <c r="E58" s="57"/>
      <c r="F58" s="58"/>
      <c r="G58" s="57">
        <f t="shared" si="1"/>
        <v>0</v>
      </c>
      <c r="H58" s="58">
        <v>0</v>
      </c>
      <c r="I58" s="12">
        <v>1269.5</v>
      </c>
      <c r="J58" s="12">
        <v>1.07</v>
      </c>
      <c r="K58" s="13">
        <v>0</v>
      </c>
    </row>
    <row r="59" spans="1:11" s="20" customFormat="1" ht="15" hidden="1" x14ac:dyDescent="0.2">
      <c r="A59" s="53" t="s">
        <v>66</v>
      </c>
      <c r="B59" s="54" t="s">
        <v>67</v>
      </c>
      <c r="C59" s="55"/>
      <c r="D59" s="56">
        <f t="shared" si="0"/>
        <v>0</v>
      </c>
      <c r="E59" s="57"/>
      <c r="F59" s="58"/>
      <c r="G59" s="57">
        <f t="shared" si="1"/>
        <v>0</v>
      </c>
      <c r="H59" s="58">
        <v>0</v>
      </c>
      <c r="I59" s="12">
        <v>1269.5</v>
      </c>
      <c r="J59" s="12">
        <v>1.07</v>
      </c>
      <c r="K59" s="13">
        <v>0</v>
      </c>
    </row>
    <row r="60" spans="1:11" s="20" customFormat="1" ht="25.5" hidden="1" x14ac:dyDescent="0.2">
      <c r="A60" s="53" t="s">
        <v>68</v>
      </c>
      <c r="B60" s="54" t="s">
        <v>69</v>
      </c>
      <c r="C60" s="55"/>
      <c r="D60" s="56">
        <f t="shared" si="0"/>
        <v>0</v>
      </c>
      <c r="E60" s="57"/>
      <c r="F60" s="58"/>
      <c r="G60" s="57">
        <f t="shared" si="1"/>
        <v>0</v>
      </c>
      <c r="H60" s="58">
        <v>0</v>
      </c>
      <c r="I60" s="12">
        <v>1269.5</v>
      </c>
      <c r="J60" s="12">
        <v>1.07</v>
      </c>
      <c r="K60" s="13">
        <v>0</v>
      </c>
    </row>
    <row r="61" spans="1:11" s="20" customFormat="1" ht="15" hidden="1" x14ac:dyDescent="0.2">
      <c r="A61" s="53" t="s">
        <v>70</v>
      </c>
      <c r="B61" s="54" t="s">
        <v>71</v>
      </c>
      <c r="C61" s="55"/>
      <c r="D61" s="56">
        <f t="shared" si="0"/>
        <v>0</v>
      </c>
      <c r="E61" s="57"/>
      <c r="F61" s="58"/>
      <c r="G61" s="57">
        <f t="shared" si="1"/>
        <v>0</v>
      </c>
      <c r="H61" s="58">
        <v>0</v>
      </c>
      <c r="I61" s="12">
        <v>1269.5</v>
      </c>
      <c r="J61" s="12">
        <v>1.07</v>
      </c>
      <c r="K61" s="13">
        <v>0</v>
      </c>
    </row>
    <row r="62" spans="1:11" s="20" customFormat="1" ht="15" hidden="1" x14ac:dyDescent="0.2">
      <c r="A62" s="53" t="s">
        <v>72</v>
      </c>
      <c r="B62" s="54" t="s">
        <v>67</v>
      </c>
      <c r="C62" s="55"/>
      <c r="D62" s="56">
        <f t="shared" si="0"/>
        <v>0</v>
      </c>
      <c r="E62" s="57"/>
      <c r="F62" s="58"/>
      <c r="G62" s="57">
        <f t="shared" si="1"/>
        <v>0</v>
      </c>
      <c r="H62" s="58">
        <v>0</v>
      </c>
      <c r="I62" s="12">
        <v>1269.5</v>
      </c>
      <c r="J62" s="12">
        <v>1.07</v>
      </c>
      <c r="K62" s="13">
        <v>0</v>
      </c>
    </row>
    <row r="63" spans="1:11" s="20" customFormat="1" ht="15" hidden="1" x14ac:dyDescent="0.2">
      <c r="A63" s="53" t="s">
        <v>73</v>
      </c>
      <c r="B63" s="54" t="s">
        <v>51</v>
      </c>
      <c r="C63" s="55"/>
      <c r="D63" s="56">
        <f t="shared" si="0"/>
        <v>0</v>
      </c>
      <c r="E63" s="57"/>
      <c r="F63" s="58"/>
      <c r="G63" s="57">
        <f t="shared" si="1"/>
        <v>0</v>
      </c>
      <c r="H63" s="58">
        <v>0</v>
      </c>
      <c r="I63" s="12">
        <v>1269.5</v>
      </c>
      <c r="J63" s="12">
        <v>1.07</v>
      </c>
      <c r="K63" s="13">
        <v>0</v>
      </c>
    </row>
    <row r="64" spans="1:11" s="20" customFormat="1" ht="25.5" hidden="1" x14ac:dyDescent="0.2">
      <c r="A64" s="53" t="s">
        <v>74</v>
      </c>
      <c r="B64" s="54" t="s">
        <v>51</v>
      </c>
      <c r="C64" s="55"/>
      <c r="D64" s="56">
        <f t="shared" si="0"/>
        <v>0</v>
      </c>
      <c r="E64" s="57"/>
      <c r="F64" s="58"/>
      <c r="G64" s="57">
        <f t="shared" si="1"/>
        <v>0</v>
      </c>
      <c r="H64" s="58">
        <v>0</v>
      </c>
      <c r="I64" s="12">
        <v>1269.5</v>
      </c>
      <c r="J64" s="12">
        <v>1.07</v>
      </c>
      <c r="K64" s="13">
        <v>0</v>
      </c>
    </row>
    <row r="65" spans="1:11" s="20" customFormat="1" ht="15" hidden="1" x14ac:dyDescent="0.2">
      <c r="A65" s="53" t="s">
        <v>75</v>
      </c>
      <c r="B65" s="54" t="s">
        <v>51</v>
      </c>
      <c r="C65" s="55"/>
      <c r="D65" s="56"/>
      <c r="E65" s="57"/>
      <c r="F65" s="58"/>
      <c r="G65" s="57"/>
      <c r="H65" s="58"/>
      <c r="I65" s="12">
        <v>1269.5</v>
      </c>
      <c r="J65" s="12">
        <v>1.07</v>
      </c>
      <c r="K65" s="13">
        <v>0.13</v>
      </c>
    </row>
    <row r="66" spans="1:11" s="20" customFormat="1" ht="15" hidden="1" x14ac:dyDescent="0.2">
      <c r="A66" s="53" t="s">
        <v>76</v>
      </c>
      <c r="B66" s="54" t="s">
        <v>39</v>
      </c>
      <c r="C66" s="55"/>
      <c r="D66" s="56">
        <f t="shared" si="0"/>
        <v>0</v>
      </c>
      <c r="E66" s="57"/>
      <c r="F66" s="58"/>
      <c r="G66" s="57">
        <f t="shared" si="1"/>
        <v>0</v>
      </c>
      <c r="H66" s="58">
        <v>0</v>
      </c>
      <c r="I66" s="12">
        <v>1269.5</v>
      </c>
      <c r="J66" s="12">
        <v>1.07</v>
      </c>
      <c r="K66" s="13">
        <v>0</v>
      </c>
    </row>
    <row r="67" spans="1:11" s="20" customFormat="1" ht="15" hidden="1" x14ac:dyDescent="0.2">
      <c r="A67" s="61" t="s">
        <v>77</v>
      </c>
      <c r="B67" s="54" t="s">
        <v>39</v>
      </c>
      <c r="C67" s="59"/>
      <c r="D67" s="56">
        <f t="shared" si="0"/>
        <v>0</v>
      </c>
      <c r="E67" s="60"/>
      <c r="F67" s="58"/>
      <c r="G67" s="57">
        <f t="shared" si="1"/>
        <v>0</v>
      </c>
      <c r="H67" s="58">
        <v>0</v>
      </c>
      <c r="I67" s="12">
        <v>1269.5</v>
      </c>
      <c r="J67" s="12">
        <v>1.07</v>
      </c>
      <c r="K67" s="13">
        <v>0</v>
      </c>
    </row>
    <row r="68" spans="1:11" s="20" customFormat="1" ht="30" hidden="1" x14ac:dyDescent="0.2">
      <c r="A68" s="46" t="s">
        <v>78</v>
      </c>
      <c r="B68" s="54"/>
      <c r="C68" s="55"/>
      <c r="D68" s="26">
        <f>D69+D70+D71</f>
        <v>0</v>
      </c>
      <c r="E68" s="57"/>
      <c r="F68" s="58"/>
      <c r="G68" s="26">
        <f>D68/I68</f>
        <v>0</v>
      </c>
      <c r="H68" s="27">
        <f>G68/12</f>
        <v>0</v>
      </c>
      <c r="I68" s="12">
        <v>1269.5</v>
      </c>
      <c r="J68" s="12">
        <v>1.07</v>
      </c>
      <c r="K68" s="13">
        <v>0.19</v>
      </c>
    </row>
    <row r="69" spans="1:11" s="20" customFormat="1" ht="25.5" hidden="1" x14ac:dyDescent="0.2">
      <c r="A69" s="61" t="s">
        <v>79</v>
      </c>
      <c r="B69" s="62" t="s">
        <v>29</v>
      </c>
      <c r="C69" s="55"/>
      <c r="D69" s="56"/>
      <c r="E69" s="57"/>
      <c r="F69" s="58"/>
      <c r="G69" s="57"/>
      <c r="H69" s="58"/>
      <c r="I69" s="12">
        <v>1269.5</v>
      </c>
      <c r="J69" s="12">
        <v>1.07</v>
      </c>
      <c r="K69" s="13">
        <v>0.1</v>
      </c>
    </row>
    <row r="70" spans="1:11" s="20" customFormat="1" ht="15" hidden="1" x14ac:dyDescent="0.2">
      <c r="A70" s="53" t="s">
        <v>80</v>
      </c>
      <c r="B70" s="54" t="s">
        <v>51</v>
      </c>
      <c r="C70" s="55"/>
      <c r="D70" s="56"/>
      <c r="E70" s="57"/>
      <c r="F70" s="58"/>
      <c r="G70" s="57"/>
      <c r="H70" s="58"/>
      <c r="I70" s="12">
        <v>1269.5</v>
      </c>
      <c r="J70" s="12">
        <v>1.07</v>
      </c>
      <c r="K70" s="13">
        <v>0.1</v>
      </c>
    </row>
    <row r="71" spans="1:11" s="20" customFormat="1" ht="15" hidden="1" x14ac:dyDescent="0.2">
      <c r="A71" s="53" t="s">
        <v>81</v>
      </c>
      <c r="B71" s="54" t="s">
        <v>39</v>
      </c>
      <c r="C71" s="55"/>
      <c r="D71" s="56">
        <f>G71*I71</f>
        <v>0</v>
      </c>
      <c r="E71" s="57"/>
      <c r="F71" s="58"/>
      <c r="G71" s="57">
        <f>H71*12</f>
        <v>0</v>
      </c>
      <c r="H71" s="58">
        <v>0</v>
      </c>
      <c r="I71" s="12">
        <v>1269.5</v>
      </c>
      <c r="J71" s="12">
        <v>1.07</v>
      </c>
      <c r="K71" s="13">
        <v>0</v>
      </c>
    </row>
    <row r="72" spans="1:11" s="20" customFormat="1" ht="15" x14ac:dyDescent="0.2">
      <c r="A72" s="46" t="s">
        <v>82</v>
      </c>
      <c r="B72" s="54"/>
      <c r="C72" s="55"/>
      <c r="D72" s="26">
        <f>D73+D74+D75+D76</f>
        <v>8209.7000000000007</v>
      </c>
      <c r="E72" s="57"/>
      <c r="F72" s="58"/>
      <c r="G72" s="26">
        <f>D72/I72</f>
        <v>6.47</v>
      </c>
      <c r="H72" s="27">
        <f>G72/12</f>
        <v>0.54</v>
      </c>
      <c r="I72" s="12">
        <v>1269.5</v>
      </c>
      <c r="J72" s="12">
        <v>1.07</v>
      </c>
      <c r="K72" s="13">
        <v>0.47</v>
      </c>
    </row>
    <row r="73" spans="1:11" s="20" customFormat="1" ht="15" x14ac:dyDescent="0.2">
      <c r="A73" s="53" t="s">
        <v>83</v>
      </c>
      <c r="B73" s="54" t="s">
        <v>39</v>
      </c>
      <c r="C73" s="55"/>
      <c r="D73" s="56">
        <v>1104.48</v>
      </c>
      <c r="E73" s="57"/>
      <c r="F73" s="58"/>
      <c r="G73" s="57"/>
      <c r="H73" s="58"/>
      <c r="I73" s="12">
        <v>1269.5</v>
      </c>
      <c r="J73" s="12">
        <v>1.07</v>
      </c>
      <c r="K73" s="13">
        <v>0.06</v>
      </c>
    </row>
    <row r="74" spans="1:11" s="20" customFormat="1" ht="15" x14ac:dyDescent="0.2">
      <c r="A74" s="53" t="s">
        <v>84</v>
      </c>
      <c r="B74" s="54" t="s">
        <v>51</v>
      </c>
      <c r="C74" s="55"/>
      <c r="D74" s="56">
        <v>3497.27</v>
      </c>
      <c r="E74" s="57"/>
      <c r="F74" s="58"/>
      <c r="G74" s="57"/>
      <c r="H74" s="58"/>
      <c r="I74" s="12">
        <v>1269.5</v>
      </c>
      <c r="J74" s="12">
        <v>1.07</v>
      </c>
      <c r="K74" s="13">
        <v>0.2</v>
      </c>
    </row>
    <row r="75" spans="1:11" s="20" customFormat="1" ht="15" x14ac:dyDescent="0.2">
      <c r="A75" s="53" t="s">
        <v>85</v>
      </c>
      <c r="B75" s="54" t="s">
        <v>51</v>
      </c>
      <c r="C75" s="55"/>
      <c r="D75" s="56">
        <v>828.31</v>
      </c>
      <c r="E75" s="57"/>
      <c r="F75" s="58"/>
      <c r="G75" s="57"/>
      <c r="H75" s="58"/>
      <c r="I75" s="12">
        <v>1269.5</v>
      </c>
      <c r="J75" s="12">
        <v>1.07</v>
      </c>
      <c r="K75" s="13">
        <v>0.04</v>
      </c>
    </row>
    <row r="76" spans="1:11" s="20" customFormat="1" ht="25.5" x14ac:dyDescent="0.2">
      <c r="A76" s="61" t="s">
        <v>86</v>
      </c>
      <c r="B76" s="54" t="s">
        <v>29</v>
      </c>
      <c r="C76" s="55"/>
      <c r="D76" s="56">
        <v>2779.64</v>
      </c>
      <c r="E76" s="57"/>
      <c r="F76" s="58"/>
      <c r="G76" s="57"/>
      <c r="H76" s="58"/>
      <c r="I76" s="12">
        <v>1269.5</v>
      </c>
      <c r="J76" s="12">
        <v>1.07</v>
      </c>
      <c r="K76" s="13">
        <v>0.16</v>
      </c>
    </row>
    <row r="77" spans="1:11" s="20" customFormat="1" ht="15" x14ac:dyDescent="0.2">
      <c r="A77" s="46" t="s">
        <v>87</v>
      </c>
      <c r="B77" s="54"/>
      <c r="C77" s="55"/>
      <c r="D77" s="26">
        <f>D78+D79</f>
        <v>993.79</v>
      </c>
      <c r="E77" s="57"/>
      <c r="F77" s="58"/>
      <c r="G77" s="26">
        <f>D77/I77</f>
        <v>0.78</v>
      </c>
      <c r="H77" s="27">
        <f>G77/12</f>
        <v>7.0000000000000007E-2</v>
      </c>
      <c r="I77" s="12">
        <v>1269.5</v>
      </c>
      <c r="J77" s="12">
        <v>1.07</v>
      </c>
      <c r="K77" s="13">
        <v>0.17</v>
      </c>
    </row>
    <row r="78" spans="1:11" s="20" customFormat="1" ht="15" x14ac:dyDescent="0.2">
      <c r="A78" s="53" t="s">
        <v>88</v>
      </c>
      <c r="B78" s="54" t="s">
        <v>51</v>
      </c>
      <c r="C78" s="55"/>
      <c r="D78" s="56">
        <v>993.79</v>
      </c>
      <c r="E78" s="57"/>
      <c r="F78" s="58"/>
      <c r="G78" s="57"/>
      <c r="H78" s="58"/>
      <c r="I78" s="12">
        <v>1269.5</v>
      </c>
      <c r="J78" s="12">
        <v>1.07</v>
      </c>
      <c r="K78" s="13">
        <v>0.05</v>
      </c>
    </row>
    <row r="79" spans="1:11" s="20" customFormat="1" ht="15" hidden="1" x14ac:dyDescent="0.2">
      <c r="A79" s="53" t="s">
        <v>89</v>
      </c>
      <c r="B79" s="54" t="s">
        <v>51</v>
      </c>
      <c r="C79" s="55"/>
      <c r="D79" s="56"/>
      <c r="E79" s="57"/>
      <c r="F79" s="58"/>
      <c r="G79" s="57"/>
      <c r="H79" s="58"/>
      <c r="I79" s="12">
        <v>1269.5</v>
      </c>
      <c r="J79" s="12">
        <v>1.07</v>
      </c>
      <c r="K79" s="13">
        <v>0.04</v>
      </c>
    </row>
    <row r="80" spans="1:11" s="12" customFormat="1" ht="15" x14ac:dyDescent="0.2">
      <c r="A80" s="46" t="s">
        <v>90</v>
      </c>
      <c r="B80" s="23"/>
      <c r="C80" s="24"/>
      <c r="D80" s="26">
        <f>D81+D82</f>
        <v>8519.2000000000007</v>
      </c>
      <c r="E80" s="26"/>
      <c r="F80" s="47"/>
      <c r="G80" s="26">
        <f>D80/I80</f>
        <v>6.71</v>
      </c>
      <c r="H80" s="27">
        <f>G80/12</f>
        <v>0.56000000000000005</v>
      </c>
      <c r="I80" s="12">
        <v>1269.5</v>
      </c>
      <c r="J80" s="12">
        <v>1.07</v>
      </c>
      <c r="K80" s="13">
        <v>0.36</v>
      </c>
    </row>
    <row r="81" spans="1:11" s="20" customFormat="1" ht="15" x14ac:dyDescent="0.2">
      <c r="A81" s="53" t="s">
        <v>91</v>
      </c>
      <c r="B81" s="62" t="s">
        <v>53</v>
      </c>
      <c r="C81" s="55"/>
      <c r="D81" s="56">
        <v>4759.2</v>
      </c>
      <c r="E81" s="57"/>
      <c r="F81" s="58"/>
      <c r="G81" s="57"/>
      <c r="H81" s="58"/>
      <c r="I81" s="12">
        <v>1269.5</v>
      </c>
      <c r="J81" s="12">
        <v>1.07</v>
      </c>
      <c r="K81" s="13">
        <v>0.09</v>
      </c>
    </row>
    <row r="82" spans="1:11" s="20" customFormat="1" ht="15" x14ac:dyDescent="0.2">
      <c r="A82" s="53" t="s">
        <v>118</v>
      </c>
      <c r="B82" s="120" t="s">
        <v>119</v>
      </c>
      <c r="C82" s="55">
        <f>F82*12</f>
        <v>0</v>
      </c>
      <c r="D82" s="56">
        <f>11280/3</f>
        <v>3760</v>
      </c>
      <c r="E82" s="57">
        <f>H82*12</f>
        <v>0</v>
      </c>
      <c r="F82" s="58"/>
      <c r="G82" s="57"/>
      <c r="H82" s="58"/>
      <c r="I82" s="12">
        <v>1269.5</v>
      </c>
      <c r="J82" s="12">
        <v>1.07</v>
      </c>
      <c r="K82" s="13">
        <v>0.28000000000000003</v>
      </c>
    </row>
    <row r="83" spans="1:11" s="12" customFormat="1" ht="15.75" thickBot="1" x14ac:dyDescent="0.25">
      <c r="A83" s="46" t="s">
        <v>92</v>
      </c>
      <c r="B83" s="23"/>
      <c r="C83" s="24"/>
      <c r="D83" s="26">
        <v>0</v>
      </c>
      <c r="E83" s="26" t="e">
        <f>#REF!+E84+E85+#REF!</f>
        <v>#REF!</v>
      </c>
      <c r="F83" s="26" t="e">
        <f>#REF!+F84+F85+#REF!</f>
        <v>#REF!</v>
      </c>
      <c r="G83" s="26">
        <f>D83/I83</f>
        <v>0</v>
      </c>
      <c r="H83" s="27">
        <f>G83/12</f>
        <v>0</v>
      </c>
      <c r="I83" s="12">
        <v>1269.5</v>
      </c>
      <c r="J83" s="12">
        <v>1.07</v>
      </c>
      <c r="K83" s="13">
        <v>1.03</v>
      </c>
    </row>
    <row r="84" spans="1:11" s="20" customFormat="1" ht="15.75" hidden="1" thickBot="1" x14ac:dyDescent="0.25">
      <c r="A84" s="53" t="s">
        <v>93</v>
      </c>
      <c r="B84" s="54" t="s">
        <v>63</v>
      </c>
      <c r="C84" s="55"/>
      <c r="D84" s="63">
        <f>G84*I84</f>
        <v>0</v>
      </c>
      <c r="E84" s="64"/>
      <c r="F84" s="65"/>
      <c r="G84" s="64"/>
      <c r="H84" s="65"/>
      <c r="I84" s="12">
        <v>1269.5</v>
      </c>
      <c r="J84" s="12">
        <v>1.07</v>
      </c>
      <c r="K84" s="13">
        <v>0</v>
      </c>
    </row>
    <row r="85" spans="1:11" s="20" customFormat="1" ht="25.5" hidden="1" customHeight="1" x14ac:dyDescent="0.2">
      <c r="A85" s="53" t="s">
        <v>94</v>
      </c>
      <c r="B85" s="54" t="s">
        <v>51</v>
      </c>
      <c r="C85" s="55"/>
      <c r="D85" s="63">
        <f>G85*I85</f>
        <v>0</v>
      </c>
      <c r="E85" s="64"/>
      <c r="F85" s="65"/>
      <c r="G85" s="64"/>
      <c r="H85" s="65"/>
      <c r="I85" s="12">
        <v>1269.5</v>
      </c>
      <c r="J85" s="12">
        <v>1.07</v>
      </c>
      <c r="K85" s="13">
        <v>0</v>
      </c>
    </row>
    <row r="86" spans="1:11" s="12" customFormat="1" ht="30.75" thickBot="1" x14ac:dyDescent="0.25">
      <c r="A86" s="67" t="s">
        <v>95</v>
      </c>
      <c r="B86" s="10" t="s">
        <v>29</v>
      </c>
      <c r="C86" s="68">
        <f>F86*12</f>
        <v>0</v>
      </c>
      <c r="D86" s="68">
        <f>G86*I86</f>
        <v>16909.740000000002</v>
      </c>
      <c r="E86" s="68">
        <f>H86*12</f>
        <v>13.32</v>
      </c>
      <c r="F86" s="69"/>
      <c r="G86" s="68">
        <f>H86*12</f>
        <v>13.32</v>
      </c>
      <c r="H86" s="121">
        <f>1+0.11</f>
        <v>1.1100000000000001</v>
      </c>
      <c r="I86" s="12">
        <v>1269.5</v>
      </c>
      <c r="J86" s="12">
        <v>1.07</v>
      </c>
      <c r="K86" s="13">
        <v>0.3</v>
      </c>
    </row>
    <row r="87" spans="1:11" s="12" customFormat="1" ht="19.5" hidden="1" thickBot="1" x14ac:dyDescent="0.25">
      <c r="A87" s="67" t="s">
        <v>96</v>
      </c>
      <c r="B87" s="10"/>
      <c r="C87" s="68" t="e">
        <f>F87*12</f>
        <v>#REF!</v>
      </c>
      <c r="D87" s="68">
        <f>G87*I87</f>
        <v>0</v>
      </c>
      <c r="E87" s="68">
        <f>H87*12</f>
        <v>0</v>
      </c>
      <c r="F87" s="69" t="e">
        <f>#REF!+#REF!+#REF!+#REF!+#REF!+#REF!+#REF!+#REF!+#REF!+#REF!</f>
        <v>#REF!</v>
      </c>
      <c r="G87" s="68">
        <f>H87*12</f>
        <v>0</v>
      </c>
      <c r="H87" s="69">
        <f>H88+H89+H90+H91+H92+H93</f>
        <v>0</v>
      </c>
      <c r="I87" s="12">
        <v>1269.5</v>
      </c>
      <c r="K87" s="13"/>
    </row>
    <row r="88" spans="1:11" s="12" customFormat="1" ht="15.75" hidden="1" thickBot="1" x14ac:dyDescent="0.25">
      <c r="A88" s="127" t="s">
        <v>97</v>
      </c>
      <c r="B88" s="29"/>
      <c r="C88" s="30"/>
      <c r="D88" s="70"/>
      <c r="E88" s="70"/>
      <c r="F88" s="71"/>
      <c r="G88" s="70"/>
      <c r="H88" s="72"/>
      <c r="I88" s="12">
        <v>1269.5</v>
      </c>
      <c r="K88" s="13"/>
    </row>
    <row r="89" spans="1:11" s="12" customFormat="1" ht="15.75" hidden="1" thickBot="1" x14ac:dyDescent="0.25">
      <c r="A89" s="128" t="s">
        <v>98</v>
      </c>
      <c r="B89" s="73"/>
      <c r="C89" s="74"/>
      <c r="D89" s="75"/>
      <c r="E89" s="75"/>
      <c r="F89" s="76"/>
      <c r="G89" s="75"/>
      <c r="H89" s="77"/>
      <c r="I89" s="12">
        <v>1269.5</v>
      </c>
      <c r="K89" s="13"/>
    </row>
    <row r="90" spans="1:11" s="12" customFormat="1" ht="15.75" hidden="1" thickBot="1" x14ac:dyDescent="0.25">
      <c r="A90" s="102" t="s">
        <v>99</v>
      </c>
      <c r="B90" s="78"/>
      <c r="C90" s="79"/>
      <c r="D90" s="52"/>
      <c r="E90" s="52"/>
      <c r="F90" s="66"/>
      <c r="G90" s="52"/>
      <c r="H90" s="80"/>
      <c r="I90" s="12">
        <v>1269.5</v>
      </c>
      <c r="K90" s="13"/>
    </row>
    <row r="91" spans="1:11" s="12" customFormat="1" ht="15.75" hidden="1" thickBot="1" x14ac:dyDescent="0.25">
      <c r="A91" s="102" t="s">
        <v>100</v>
      </c>
      <c r="B91" s="78"/>
      <c r="C91" s="79"/>
      <c r="D91" s="52"/>
      <c r="E91" s="52"/>
      <c r="F91" s="66"/>
      <c r="G91" s="52"/>
      <c r="H91" s="80"/>
      <c r="I91" s="12">
        <v>1269.5</v>
      </c>
      <c r="K91" s="13"/>
    </row>
    <row r="92" spans="1:11" s="12" customFormat="1" ht="15.75" hidden="1" thickBot="1" x14ac:dyDescent="0.25">
      <c r="A92" s="102" t="s">
        <v>101</v>
      </c>
      <c r="B92" s="78"/>
      <c r="C92" s="79"/>
      <c r="D92" s="52"/>
      <c r="E92" s="52"/>
      <c r="F92" s="66"/>
      <c r="G92" s="52"/>
      <c r="H92" s="80"/>
      <c r="I92" s="12">
        <v>1269.5</v>
      </c>
      <c r="K92" s="13"/>
    </row>
    <row r="93" spans="1:11" s="12" customFormat="1" ht="15.75" hidden="1" thickBot="1" x14ac:dyDescent="0.25">
      <c r="A93" s="129" t="s">
        <v>102</v>
      </c>
      <c r="B93" s="81"/>
      <c r="C93" s="82"/>
      <c r="D93" s="75">
        <f>G93*I93</f>
        <v>0</v>
      </c>
      <c r="E93" s="75">
        <f>H93*12</f>
        <v>0</v>
      </c>
      <c r="F93" s="76" t="e">
        <f>#REF!+#REF!+#REF!+#REF!+#REF!+#REF!+#REF!+#REF!+#REF!+#REF!</f>
        <v>#REF!</v>
      </c>
      <c r="G93" s="75">
        <f>H93*12</f>
        <v>0</v>
      </c>
      <c r="H93" s="83">
        <v>0</v>
      </c>
      <c r="I93" s="12">
        <v>1269.5</v>
      </c>
      <c r="K93" s="13"/>
    </row>
    <row r="94" spans="1:11" s="20" customFormat="1" ht="21.75" customHeight="1" thickBot="1" x14ac:dyDescent="0.25">
      <c r="A94" s="84" t="s">
        <v>103</v>
      </c>
      <c r="B94" s="85" t="s">
        <v>23</v>
      </c>
      <c r="C94" s="125"/>
      <c r="D94" s="126">
        <f>G94*I94</f>
        <v>26202.48</v>
      </c>
      <c r="E94" s="126"/>
      <c r="F94" s="126"/>
      <c r="G94" s="126">
        <f>12*H94</f>
        <v>20.64</v>
      </c>
      <c r="H94" s="69">
        <v>1.72</v>
      </c>
      <c r="I94" s="12">
        <v>1269.5</v>
      </c>
      <c r="J94" s="12"/>
      <c r="K94" s="13"/>
    </row>
    <row r="95" spans="1:11" s="12" customFormat="1" ht="20.25" thickBot="1" x14ac:dyDescent="0.45">
      <c r="A95" s="122" t="s">
        <v>104</v>
      </c>
      <c r="B95" s="123"/>
      <c r="C95" s="124" t="e">
        <f>F95*12</f>
        <v>#REF!</v>
      </c>
      <c r="D95" s="89">
        <f>D14+D22+D31+D32+D33+D34+D35+D37+D38+D39+D40+D41+D56+D68+D72+D77+D80+D83+D86+D94</f>
        <v>239898.36</v>
      </c>
      <c r="E95" s="89" t="e">
        <f>E14+E22+E31+E32+E33+E34+E35+E37+E38+E39+E40+E41+E56+E68+E72+E77+E80+E83+E86+E94</f>
        <v>#REF!</v>
      </c>
      <c r="F95" s="89" t="e">
        <f>F14+F22+F31+F32+F33+F34+F35+F37+F38+F39+F40+F41+F56+F68+F72+F77+F80+F83+F86+F94</f>
        <v>#REF!</v>
      </c>
      <c r="G95" s="89">
        <f>G14+G22+G31+G32+G33+G34+G35+G37+G38+G39+G40+G41+G56+G68+G72+G77+G80+G83+G86+G94</f>
        <v>188.97</v>
      </c>
      <c r="H95" s="89">
        <f>H14+H22+H31+H32+H33+H34+H35+H37+H38+H39+H40+H41+H56+H68+H72+H77+H80+H83+H86+H94</f>
        <v>15.75</v>
      </c>
      <c r="K95" s="13"/>
    </row>
    <row r="96" spans="1:11" s="94" customFormat="1" ht="20.25" hidden="1" thickBot="1" x14ac:dyDescent="0.25">
      <c r="A96" s="90" t="s">
        <v>105</v>
      </c>
      <c r="B96" s="91" t="s">
        <v>23</v>
      </c>
      <c r="C96" s="91" t="s">
        <v>106</v>
      </c>
      <c r="D96" s="92"/>
      <c r="E96" s="91" t="s">
        <v>106</v>
      </c>
      <c r="F96" s="93"/>
      <c r="G96" s="91" t="s">
        <v>106</v>
      </c>
      <c r="H96" s="93"/>
      <c r="K96" s="95"/>
    </row>
    <row r="97" spans="1:11" s="97" customFormat="1" x14ac:dyDescent="0.2">
      <c r="A97" s="96"/>
      <c r="F97" s="98"/>
      <c r="H97" s="98"/>
      <c r="K97" s="99"/>
    </row>
    <row r="98" spans="1:11" s="97" customFormat="1" x14ac:dyDescent="0.2">
      <c r="A98" s="96"/>
      <c r="F98" s="98"/>
      <c r="H98" s="98"/>
      <c r="K98" s="99"/>
    </row>
    <row r="99" spans="1:11" s="97" customFormat="1" x14ac:dyDescent="0.2">
      <c r="A99" s="96"/>
      <c r="F99" s="98"/>
      <c r="H99" s="98"/>
      <c r="K99" s="99"/>
    </row>
    <row r="100" spans="1:11" s="97" customFormat="1" x14ac:dyDescent="0.2">
      <c r="A100" s="96"/>
      <c r="F100" s="98"/>
      <c r="H100" s="98"/>
      <c r="K100" s="99"/>
    </row>
    <row r="101" spans="1:11" s="97" customFormat="1" ht="13.5" thickBot="1" x14ac:dyDescent="0.25">
      <c r="A101" s="96"/>
      <c r="F101" s="98"/>
      <c r="H101" s="98"/>
      <c r="K101" s="99"/>
    </row>
    <row r="102" spans="1:11" s="100" customFormat="1" ht="39.75" thickBot="1" x14ac:dyDescent="0.25">
      <c r="A102" s="86" t="s">
        <v>107</v>
      </c>
      <c r="B102" s="87"/>
      <c r="C102" s="88">
        <f>F102*12</f>
        <v>0</v>
      </c>
      <c r="D102" s="136">
        <f>D103</f>
        <v>14225.14</v>
      </c>
      <c r="E102" s="136">
        <f t="shared" ref="E102:H102" si="2">E103</f>
        <v>0</v>
      </c>
      <c r="F102" s="136">
        <f t="shared" si="2"/>
        <v>0</v>
      </c>
      <c r="G102" s="136">
        <f t="shared" si="2"/>
        <v>11.21</v>
      </c>
      <c r="H102" s="136">
        <f t="shared" si="2"/>
        <v>0.93</v>
      </c>
      <c r="I102" s="100">
        <v>1269.5</v>
      </c>
      <c r="K102" s="101"/>
    </row>
    <row r="103" spans="1:11" s="12" customFormat="1" ht="21.75" customHeight="1" x14ac:dyDescent="0.2">
      <c r="A103" s="102" t="s">
        <v>120</v>
      </c>
      <c r="B103" s="78"/>
      <c r="C103" s="79"/>
      <c r="D103" s="137">
        <v>14225.14</v>
      </c>
      <c r="E103" s="137"/>
      <c r="F103" s="137"/>
      <c r="G103" s="137">
        <f>D103/I103</f>
        <v>11.21</v>
      </c>
      <c r="H103" s="103">
        <f>G103/12</f>
        <v>0.93</v>
      </c>
      <c r="I103" s="12">
        <v>1269.5</v>
      </c>
      <c r="K103" s="13"/>
    </row>
    <row r="104" spans="1:11" s="12" customFormat="1" ht="15" hidden="1" x14ac:dyDescent="0.2">
      <c r="A104" s="130" t="s">
        <v>108</v>
      </c>
      <c r="B104" s="131"/>
      <c r="C104" s="30"/>
      <c r="D104" s="32"/>
      <c r="E104" s="32"/>
      <c r="F104" s="32"/>
      <c r="G104" s="32">
        <f t="shared" ref="G104" si="3">D104/I104</f>
        <v>0</v>
      </c>
      <c r="H104" s="33">
        <f t="shared" ref="H104" si="4">G104/12</f>
        <v>0</v>
      </c>
      <c r="I104" s="12">
        <v>1269.5</v>
      </c>
      <c r="K104" s="13"/>
    </row>
    <row r="105" spans="1:11" s="97" customFormat="1" x14ac:dyDescent="0.2">
      <c r="A105" s="96"/>
      <c r="F105" s="98"/>
      <c r="H105" s="98"/>
      <c r="K105" s="99"/>
    </row>
    <row r="106" spans="1:11" s="97" customFormat="1" x14ac:dyDescent="0.2">
      <c r="A106" s="96"/>
      <c r="F106" s="98"/>
      <c r="H106" s="98"/>
      <c r="K106" s="99"/>
    </row>
    <row r="107" spans="1:11" s="97" customFormat="1" x14ac:dyDescent="0.2">
      <c r="A107" s="96"/>
      <c r="F107" s="98"/>
      <c r="H107" s="98"/>
      <c r="K107" s="99"/>
    </row>
    <row r="108" spans="1:11" s="97" customFormat="1" x14ac:dyDescent="0.2">
      <c r="A108" s="96"/>
      <c r="F108" s="98"/>
      <c r="H108" s="98"/>
      <c r="K108" s="99"/>
    </row>
    <row r="109" spans="1:11" s="97" customFormat="1" ht="13.5" thickBot="1" x14ac:dyDescent="0.25">
      <c r="A109" s="96"/>
      <c r="F109" s="98"/>
      <c r="H109" s="98"/>
      <c r="K109" s="99"/>
    </row>
    <row r="110" spans="1:11" s="107" customFormat="1" ht="20.25" thickBot="1" x14ac:dyDescent="0.25">
      <c r="A110" s="104" t="s">
        <v>109</v>
      </c>
      <c r="B110" s="105"/>
      <c r="C110" s="105"/>
      <c r="D110" s="106">
        <f>D95+D102</f>
        <v>254123.5</v>
      </c>
      <c r="E110" s="106" t="e">
        <f>E95+E102</f>
        <v>#REF!</v>
      </c>
      <c r="F110" s="106" t="e">
        <f>F95+F102</f>
        <v>#REF!</v>
      </c>
      <c r="G110" s="106">
        <f>G95+G102</f>
        <v>200.18</v>
      </c>
      <c r="H110" s="106">
        <f>H95+H102</f>
        <v>16.68</v>
      </c>
      <c r="K110" s="108"/>
    </row>
    <row r="111" spans="1:11" s="97" customFormat="1" x14ac:dyDescent="0.2">
      <c r="A111" s="96"/>
      <c r="F111" s="98"/>
      <c r="H111" s="98"/>
      <c r="K111" s="99"/>
    </row>
    <row r="112" spans="1:11" s="97" customFormat="1" x14ac:dyDescent="0.2">
      <c r="A112" s="96"/>
      <c r="F112" s="98"/>
      <c r="H112" s="98"/>
      <c r="K112" s="99"/>
    </row>
    <row r="113" spans="1:11" s="97" customFormat="1" x14ac:dyDescent="0.2">
      <c r="A113" s="96"/>
      <c r="F113" s="98"/>
      <c r="H113" s="98"/>
      <c r="K113" s="99"/>
    </row>
    <row r="114" spans="1:11" s="113" customFormat="1" ht="18.75" x14ac:dyDescent="0.4">
      <c r="A114" s="109"/>
      <c r="B114" s="110"/>
      <c r="C114" s="111"/>
      <c r="D114" s="111"/>
      <c r="E114" s="111"/>
      <c r="F114" s="112"/>
      <c r="G114" s="111"/>
      <c r="H114" s="112"/>
      <c r="K114" s="114"/>
    </row>
    <row r="115" spans="1:11" s="94" customFormat="1" ht="19.5" x14ac:dyDescent="0.2">
      <c r="A115" s="115"/>
      <c r="B115" s="116"/>
      <c r="C115" s="117"/>
      <c r="D115" s="117"/>
      <c r="E115" s="117"/>
      <c r="F115" s="118"/>
      <c r="G115" s="117"/>
      <c r="H115" s="118"/>
      <c r="K115" s="95"/>
    </row>
    <row r="116" spans="1:11" s="97" customFormat="1" ht="14.25" x14ac:dyDescent="0.2">
      <c r="A116" s="138" t="s">
        <v>110</v>
      </c>
      <c r="B116" s="138"/>
      <c r="C116" s="138"/>
      <c r="D116" s="138"/>
      <c r="E116" s="138"/>
      <c r="F116" s="138"/>
      <c r="K116" s="99"/>
    </row>
    <row r="117" spans="1:11" s="97" customFormat="1" x14ac:dyDescent="0.2">
      <c r="F117" s="98"/>
      <c r="H117" s="98"/>
      <c r="K117" s="99"/>
    </row>
    <row r="118" spans="1:11" s="97" customFormat="1" x14ac:dyDescent="0.2">
      <c r="A118" s="96" t="s">
        <v>111</v>
      </c>
      <c r="F118" s="98"/>
      <c r="H118" s="98"/>
      <c r="K118" s="99"/>
    </row>
    <row r="119" spans="1:11" s="97" customFormat="1" x14ac:dyDescent="0.2">
      <c r="F119" s="98"/>
      <c r="H119" s="98"/>
      <c r="K119" s="99"/>
    </row>
    <row r="120" spans="1:11" s="97" customFormat="1" x14ac:dyDescent="0.2">
      <c r="F120" s="98"/>
      <c r="H120" s="98"/>
      <c r="K120" s="99"/>
    </row>
    <row r="121" spans="1:11" s="97" customFormat="1" x14ac:dyDescent="0.2">
      <c r="F121" s="98"/>
      <c r="H121" s="98"/>
      <c r="K121" s="99"/>
    </row>
    <row r="122" spans="1:11" s="97" customFormat="1" x14ac:dyDescent="0.2">
      <c r="F122" s="98"/>
      <c r="H122" s="98"/>
      <c r="K122" s="99"/>
    </row>
    <row r="123" spans="1:11" s="97" customFormat="1" x14ac:dyDescent="0.2">
      <c r="F123" s="98"/>
      <c r="H123" s="98"/>
      <c r="K123" s="99"/>
    </row>
    <row r="124" spans="1:11" s="97" customFormat="1" x14ac:dyDescent="0.2">
      <c r="F124" s="98"/>
      <c r="H124" s="98"/>
      <c r="K124" s="99"/>
    </row>
    <row r="125" spans="1:11" s="97" customFormat="1" x14ac:dyDescent="0.2">
      <c r="F125" s="98"/>
      <c r="H125" s="98"/>
      <c r="K125" s="99"/>
    </row>
    <row r="126" spans="1:11" s="97" customFormat="1" x14ac:dyDescent="0.2">
      <c r="F126" s="98"/>
      <c r="H126" s="98"/>
      <c r="K126" s="99"/>
    </row>
    <row r="127" spans="1:11" s="97" customFormat="1" x14ac:dyDescent="0.2">
      <c r="F127" s="98"/>
      <c r="H127" s="98"/>
      <c r="K127" s="99"/>
    </row>
    <row r="128" spans="1:11" s="97" customFormat="1" x14ac:dyDescent="0.2">
      <c r="F128" s="98"/>
      <c r="H128" s="98"/>
      <c r="K128" s="99"/>
    </row>
    <row r="129" spans="6:11" s="97" customFormat="1" x14ac:dyDescent="0.2">
      <c r="F129" s="98"/>
      <c r="H129" s="98"/>
      <c r="K129" s="99"/>
    </row>
    <row r="130" spans="6:11" s="97" customFormat="1" x14ac:dyDescent="0.2">
      <c r="F130" s="98"/>
      <c r="H130" s="98"/>
      <c r="K130" s="99"/>
    </row>
    <row r="131" spans="6:11" s="97" customFormat="1" x14ac:dyDescent="0.2">
      <c r="F131" s="98"/>
      <c r="H131" s="98"/>
      <c r="K131" s="99"/>
    </row>
    <row r="132" spans="6:11" s="97" customFormat="1" x14ac:dyDescent="0.2">
      <c r="F132" s="98"/>
      <c r="H132" s="98"/>
      <c r="K132" s="99"/>
    </row>
    <row r="133" spans="6:11" s="97" customFormat="1" x14ac:dyDescent="0.2">
      <c r="F133" s="98"/>
      <c r="H133" s="98"/>
      <c r="K133" s="99"/>
    </row>
    <row r="134" spans="6:11" s="97" customFormat="1" x14ac:dyDescent="0.2">
      <c r="F134" s="98"/>
      <c r="H134" s="98"/>
      <c r="K134" s="99"/>
    </row>
    <row r="135" spans="6:11" s="97" customFormat="1" x14ac:dyDescent="0.2">
      <c r="F135" s="98"/>
      <c r="H135" s="98"/>
      <c r="K135" s="99"/>
    </row>
    <row r="136" spans="6:11" s="97" customFormat="1" x14ac:dyDescent="0.2">
      <c r="F136" s="98"/>
      <c r="H136" s="98"/>
      <c r="K136" s="99"/>
    </row>
  </sheetData>
  <mergeCells count="12">
    <mergeCell ref="A116:F116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2014-05-05T09:52:08Z</cp:lastPrinted>
  <dcterms:created xsi:type="dcterms:W3CDTF">2014-01-29T12:03:10Z</dcterms:created>
  <dcterms:modified xsi:type="dcterms:W3CDTF">2014-07-17T09:11:39Z</dcterms:modified>
</cp:coreProperties>
</file>