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1 с переносом" sheetId="1" r:id="rId1"/>
    <sheet name="по голосованию" sheetId="2" r:id="rId2"/>
  </sheets>
  <definedNames/>
  <calcPr fullCalcOnLoad="1" fullPrecision="0"/>
</workbook>
</file>

<file path=xl/sharedStrings.xml><?xml version="1.0" encoding="utf-8"?>
<sst xmlns="http://schemas.openxmlformats.org/spreadsheetml/2006/main" count="393" uniqueCount="153">
  <si>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</si>
  <si>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</si>
  <si>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</si>
  <si>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</si>
  <si>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</si>
  <si>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</si>
  <si>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</si>
  <si>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</si>
  <si>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</si>
  <si>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</si>
  <si>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</si>
  <si>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</si>
  <si>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</si>
  <si>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</si>
  <si>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</si>
  <si>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</si>
  <si>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</si>
  <si>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</si>
  <si>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</si>
  <si>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</si>
  <si>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</si>
  <si>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</si>
  <si>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</si>
  <si>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</si>
  <si>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</si>
  <si>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</si>
  <si>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</si>
  <si>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</si>
  <si>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</si>
  <si>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</si>
  <si>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</si>
  <si>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</si>
  <si>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</si>
  <si>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</si>
  <si>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</si>
  <si>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</si>
  <si>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</si>
  <si>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</si>
  <si>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</si>
  <si>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</si>
  <si>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</si>
  <si>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</si>
  <si>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</si>
  <si>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</si>
  <si>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</si>
  <si>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</si>
  <si>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</si>
  <si>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</si>
  <si>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</si>
  <si>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</si>
  <si>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</si>
  <si>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</si>
  <si>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</si>
  <si>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</si>
  <si>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</si>
  <si>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</si>
  <si>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</si>
  <si>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</si>
  <si>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</si>
  <si>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</si>
  <si>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</si>
  <si>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</si>
  <si>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</si>
  <si>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</si>
  <si>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</si>
  <si>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</si>
  <si>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</si>
  <si>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</si>
  <si>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</si>
  <si>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</si>
  <si>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</si>
  <si>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</si>
  <si>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</si>
  <si>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</si>
  <si>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</si>
  <si>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</si>
  <si>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</si>
  <si>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</si>
  <si>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</si>
  <si>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</si>
  <si>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</si>
  <si>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</si>
  <si>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</si>
  <si>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</si>
  <si>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колпаков канализационных вытяжек</t>
  </si>
  <si>
    <t>ремонт ливневой канализации</t>
  </si>
  <si>
    <t>ремонт стеновых панельных швов</t>
  </si>
  <si>
    <t>ремонт отмостки</t>
  </si>
  <si>
    <t>ремонт крыльца</t>
  </si>
  <si>
    <t>смена запорной арматуры системы отопления</t>
  </si>
  <si>
    <t>смена запорной арматуры системы водоснабжения</t>
  </si>
  <si>
    <t>ремонт системы водоотведения</t>
  </si>
  <si>
    <t>очистка от снега и наледи козырьков подъездов</t>
  </si>
  <si>
    <t>1 раз в 4 месяца</t>
  </si>
  <si>
    <t>Расчет размера платы за содержание и ремонт общего имущества в многоквартирном доме</t>
  </si>
  <si>
    <t>ремонт бойлера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</si>
  <si>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</si>
  <si>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</si>
  <si>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</si>
  <si>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</si>
  <si>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</si>
  <si>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</si>
  <si>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</si>
  <si>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</si>
  <si>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</si>
  <si>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</si>
  <si>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</si>
  <si>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</si>
  <si>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</si>
  <si>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</si>
  <si>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</si>
  <si>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Дополнительные работы  по текущему ремонту, в т.ч.:</t>
  </si>
  <si>
    <t>замена насоса на гвс / резерв /</t>
  </si>
  <si>
    <t>по адресу: ул.Парковая, д.21 (Sобщ.=3839,0 м2, Sзем.уч.=3536м2)</t>
  </si>
  <si>
    <t xml:space="preserve">окос травы </t>
  </si>
  <si>
    <t>2-3 раза</t>
  </si>
  <si>
    <t>подключение системы отопления с регулировкой</t>
  </si>
  <si>
    <t>электроизмерения (замеры сопротивления изоляции)</t>
  </si>
  <si>
    <t>1 раз в 3 года</t>
  </si>
  <si>
    <t>очистка кровли от снега и наледи подъездных козырьков)</t>
  </si>
  <si>
    <t>Сбор, вывоз и утилизация ТБО, руб/м2</t>
  </si>
  <si>
    <t>ремонт канализационных вытяжек - 4 шт.</t>
  </si>
  <si>
    <t>устройство крепления примыкания кровли к вентшахте - 21 п.м.</t>
  </si>
  <si>
    <t>установка датчиков движения в тамбурах - 8 шт.</t>
  </si>
  <si>
    <t>установка датчиков движения на этажных площадках 40 шт.</t>
  </si>
  <si>
    <t>ремонт освещения в подвале</t>
  </si>
  <si>
    <t>Ремонт межпанельных швов 300 п.м.</t>
  </si>
  <si>
    <t>2014 -2015 гг.</t>
  </si>
  <si>
    <t>Ремонт кровли 400 м2</t>
  </si>
  <si>
    <t>Ремонт  отмостки 96 м2</t>
  </si>
  <si>
    <t>устройство бетонных сливов 30 п.м.</t>
  </si>
  <si>
    <t>смена запорной арматуры отопления (диам.15 мм - 217 шт., диам.20 мм - 21 шт., диам.25 мм - 12 шт.)</t>
  </si>
  <si>
    <t>смена задвижек отопления (диам.80 мм - 2 шт.)</t>
  </si>
  <si>
    <t>установка шаровыш кранов д.15 мм - 2 шт. на СТС</t>
  </si>
  <si>
    <t>установка шарового крана на ВВП СТС ( д.20 мм - 1 шт)</t>
  </si>
  <si>
    <t>Поверка общедомовых приборов учета  холодного водоснабжения</t>
  </si>
  <si>
    <t>ремонт секций ВВП</t>
  </si>
  <si>
    <t>пылеудаление и дезинфекция вентканалов без пробивки</t>
  </si>
  <si>
    <t>ревизия задвижек отопления (д.50 мм-1шт., 80мм-1шт.)</t>
  </si>
  <si>
    <t>установка электронного регулятора на ВВП</t>
  </si>
  <si>
    <t>энергоаудит</t>
  </si>
  <si>
    <t>заполнение электронных паспортов</t>
  </si>
  <si>
    <t>учет работ по капремонту</t>
  </si>
  <si>
    <t>Погашение задолженности прошлых периодов</t>
  </si>
  <si>
    <t>по состоянию на 01.05.2014</t>
  </si>
  <si>
    <t>Итого:</t>
  </si>
  <si>
    <t>гидравлическое испытание элеваторных узлов и запорной арматуры</t>
  </si>
  <si>
    <t>очистка  водосточных воронок</t>
  </si>
  <si>
    <t>Проект 1 ( с учетом поверки общедомового прибора учета ХВС)</t>
  </si>
  <si>
    <t>Управление многоквартирным домом, всего в т.ч.</t>
  </si>
  <si>
    <t>(стоимость услуг  увеличена на 6,6% в соответствии с уровнем инфляции 2013 г.)</t>
  </si>
  <si>
    <t>монтаж кабельных линий от термосопротивлений до приборов учета тепла системы теплоснабжения и ГВС МКД</t>
  </si>
  <si>
    <t>ревизия задвижек отопления (д.50 мм-1шт., 80мм-3 шт.)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</si>
</sst>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1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/>
    </xf>
    <xf numFmtId="4" fontId="24" fillId="24" borderId="17" xfId="0" applyNumberFormat="1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left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2" fontId="24" fillId="0" borderId="25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18" fillId="25" borderId="11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24" fillId="25" borderId="27" xfId="0" applyNumberFormat="1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4" fontId="18" fillId="24" borderId="17" xfId="0" applyNumberFormat="1" applyFont="1" applyFill="1" applyBorder="1" applyAlignment="1">
      <alignment horizontal="left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2" fontId="19" fillId="25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0" fillId="25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zoomScale="75" zoomScaleNormal="75" zoomScalePageLayoutView="0" workbookViewId="0" topLeftCell="A110">
      <selection activeCell="A1" sqref="A1:H14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1" hidden="1" customWidth="1"/>
    <col min="7" max="7" width="13.875" style="1" customWidth="1"/>
    <col min="8" max="8" width="20.875" style="41" customWidth="1"/>
    <col min="9" max="9" width="15.375" style="1" customWidth="1"/>
    <col min="10" max="10" width="15.375" style="61" customWidth="1"/>
    <col min="11" max="14" width="15.375" style="1" customWidth="1"/>
    <col min="15" max="16384" width="9.125" style="1" customWidth="1"/>
  </cols>
  <sheetData>
    <row r="1" spans="1:8" ht="16.5" customHeight="1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30" customHeight="1">
      <c r="A2" s="80" t="s">
        <v>127</v>
      </c>
      <c r="B2" s="125" t="s">
        <v>1</v>
      </c>
      <c r="C2" s="125"/>
      <c r="D2" s="125"/>
      <c r="E2" s="125"/>
      <c r="F2" s="125"/>
      <c r="G2" s="124"/>
      <c r="H2" s="124"/>
    </row>
    <row r="3" spans="2:8" ht="14.25" customHeight="1">
      <c r="B3" s="125" t="s">
        <v>2</v>
      </c>
      <c r="C3" s="125"/>
      <c r="D3" s="125"/>
      <c r="E3" s="125"/>
      <c r="F3" s="125"/>
      <c r="G3" s="124"/>
      <c r="H3" s="124"/>
    </row>
    <row r="4" spans="2:8" ht="14.25" customHeight="1">
      <c r="B4" s="125" t="s">
        <v>36</v>
      </c>
      <c r="C4" s="125"/>
      <c r="D4" s="125"/>
      <c r="E4" s="125"/>
      <c r="F4" s="125"/>
      <c r="G4" s="124"/>
      <c r="H4" s="124"/>
    </row>
    <row r="5" spans="1:9" ht="35.25" customHeight="1">
      <c r="A5" s="126" t="s">
        <v>148</v>
      </c>
      <c r="B5" s="126"/>
      <c r="C5" s="126"/>
      <c r="D5" s="126"/>
      <c r="E5" s="126"/>
      <c r="F5" s="126"/>
      <c r="G5" s="126"/>
      <c r="H5" s="126"/>
      <c r="I5" s="2"/>
    </row>
    <row r="6" spans="1:9" ht="23.25" customHeight="1">
      <c r="A6" s="113" t="s">
        <v>150</v>
      </c>
      <c r="B6" s="113"/>
      <c r="C6" s="113"/>
      <c r="D6" s="113"/>
      <c r="E6" s="113"/>
      <c r="F6" s="113"/>
      <c r="G6" s="113"/>
      <c r="H6" s="113"/>
      <c r="I6" s="2"/>
    </row>
    <row r="7" spans="1:10" s="3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J7" s="62"/>
    </row>
    <row r="8" spans="1:8" s="4" customFormat="1" ht="18.75" customHeight="1">
      <c r="A8" s="111" t="s">
        <v>113</v>
      </c>
      <c r="B8" s="111"/>
      <c r="C8" s="111"/>
      <c r="D8" s="111"/>
      <c r="E8" s="112"/>
      <c r="F8" s="112"/>
      <c r="G8" s="112"/>
      <c r="H8" s="112"/>
    </row>
    <row r="9" spans="1:8" s="5" customFormat="1" ht="17.25" customHeight="1">
      <c r="A9" s="114" t="s">
        <v>81</v>
      </c>
      <c r="B9" s="114"/>
      <c r="C9" s="114"/>
      <c r="D9" s="114"/>
      <c r="E9" s="115"/>
      <c r="F9" s="115"/>
      <c r="G9" s="115"/>
      <c r="H9" s="115"/>
    </row>
    <row r="10" spans="1:8" s="4" customFormat="1" ht="30" customHeight="1" thickBot="1">
      <c r="A10" s="116" t="s">
        <v>94</v>
      </c>
      <c r="B10" s="116"/>
      <c r="C10" s="116"/>
      <c r="D10" s="116"/>
      <c r="E10" s="117"/>
      <c r="F10" s="117"/>
      <c r="G10" s="117"/>
      <c r="H10" s="117"/>
    </row>
    <row r="11" spans="1:10" s="10" customFormat="1" ht="139.5" customHeight="1" thickBot="1">
      <c r="A11" s="6" t="s">
        <v>4</v>
      </c>
      <c r="B11" s="7" t="s">
        <v>5</v>
      </c>
      <c r="C11" s="8" t="s">
        <v>6</v>
      </c>
      <c r="D11" s="8" t="s">
        <v>37</v>
      </c>
      <c r="E11" s="8" t="s">
        <v>6</v>
      </c>
      <c r="F11" s="9" t="s">
        <v>7</v>
      </c>
      <c r="G11" s="8" t="s">
        <v>6</v>
      </c>
      <c r="H11" s="9" t="s">
        <v>7</v>
      </c>
      <c r="J11" s="63"/>
    </row>
    <row r="12" spans="1:10" s="14" customFormat="1" ht="12.75">
      <c r="A12" s="11">
        <v>1</v>
      </c>
      <c r="B12" s="12">
        <v>2</v>
      </c>
      <c r="C12" s="12">
        <v>3</v>
      </c>
      <c r="D12" s="46"/>
      <c r="E12" s="12">
        <v>3</v>
      </c>
      <c r="F12" s="13">
        <v>4</v>
      </c>
      <c r="G12" s="47">
        <v>3</v>
      </c>
      <c r="H12" s="50">
        <v>4</v>
      </c>
      <c r="J12" s="64"/>
    </row>
    <row r="13" spans="1:10" s="14" customFormat="1" ht="49.5" customHeight="1">
      <c r="A13" s="118" t="s">
        <v>8</v>
      </c>
      <c r="B13" s="119"/>
      <c r="C13" s="119"/>
      <c r="D13" s="119"/>
      <c r="E13" s="119"/>
      <c r="F13" s="119"/>
      <c r="G13" s="120"/>
      <c r="H13" s="121"/>
      <c r="J13" s="64"/>
    </row>
    <row r="14" spans="1:10" s="10" customFormat="1" ht="15">
      <c r="A14" s="16" t="s">
        <v>149</v>
      </c>
      <c r="B14" s="20"/>
      <c r="C14" s="15">
        <f>F14*12</f>
        <v>0</v>
      </c>
      <c r="D14" s="84">
        <f>G14*I14</f>
        <v>128069.04</v>
      </c>
      <c r="E14" s="85">
        <f>H14*12</f>
        <v>33.36</v>
      </c>
      <c r="F14" s="86"/>
      <c r="G14" s="85">
        <f>H14*12</f>
        <v>33.36</v>
      </c>
      <c r="H14" s="85">
        <f>H19+H22</f>
        <v>2.78</v>
      </c>
      <c r="I14" s="10">
        <v>3839</v>
      </c>
      <c r="J14" s="63"/>
    </row>
    <row r="15" spans="1:10" s="10" customFormat="1" ht="27.75" customHeight="1">
      <c r="A15" s="59" t="s">
        <v>97</v>
      </c>
      <c r="B15" s="60" t="s">
        <v>98</v>
      </c>
      <c r="C15" s="15"/>
      <c r="D15" s="84"/>
      <c r="E15" s="85"/>
      <c r="F15" s="86"/>
      <c r="G15" s="85"/>
      <c r="H15" s="85"/>
      <c r="J15" s="63"/>
    </row>
    <row r="16" spans="1:10" s="10" customFormat="1" ht="15">
      <c r="A16" s="59" t="s">
        <v>99</v>
      </c>
      <c r="B16" s="60" t="s">
        <v>98</v>
      </c>
      <c r="C16" s="15"/>
      <c r="D16" s="84"/>
      <c r="E16" s="85"/>
      <c r="F16" s="86"/>
      <c r="G16" s="85"/>
      <c r="H16" s="85"/>
      <c r="J16" s="63"/>
    </row>
    <row r="17" spans="1:10" s="10" customFormat="1" ht="15">
      <c r="A17" s="59" t="s">
        <v>100</v>
      </c>
      <c r="B17" s="60" t="s">
        <v>101</v>
      </c>
      <c r="C17" s="15"/>
      <c r="D17" s="84"/>
      <c r="E17" s="85"/>
      <c r="F17" s="86"/>
      <c r="G17" s="85"/>
      <c r="H17" s="85"/>
      <c r="J17" s="63"/>
    </row>
    <row r="18" spans="1:10" s="10" customFormat="1" ht="15">
      <c r="A18" s="59" t="s">
        <v>102</v>
      </c>
      <c r="B18" s="60" t="s">
        <v>98</v>
      </c>
      <c r="C18" s="15"/>
      <c r="D18" s="84"/>
      <c r="E18" s="85"/>
      <c r="F18" s="86"/>
      <c r="G18" s="85"/>
      <c r="H18" s="85"/>
      <c r="J18" s="63"/>
    </row>
    <row r="19" spans="1:10" s="10" customFormat="1" ht="15">
      <c r="A19" s="105" t="s">
        <v>145</v>
      </c>
      <c r="B19" s="60"/>
      <c r="C19" s="15"/>
      <c r="D19" s="84"/>
      <c r="E19" s="85"/>
      <c r="F19" s="86"/>
      <c r="G19" s="85"/>
      <c r="H19" s="85">
        <v>2.56</v>
      </c>
      <c r="J19" s="63"/>
    </row>
    <row r="20" spans="1:10" s="10" customFormat="1" ht="15">
      <c r="A20" s="59" t="s">
        <v>141</v>
      </c>
      <c r="B20" s="60" t="s">
        <v>98</v>
      </c>
      <c r="C20" s="15"/>
      <c r="D20" s="84"/>
      <c r="E20" s="85"/>
      <c r="F20" s="86"/>
      <c r="G20" s="85"/>
      <c r="H20" s="85"/>
      <c r="J20" s="63"/>
    </row>
    <row r="21" spans="1:10" s="10" customFormat="1" ht="15">
      <c r="A21" s="59" t="s">
        <v>142</v>
      </c>
      <c r="B21" s="60" t="s">
        <v>98</v>
      </c>
      <c r="C21" s="15"/>
      <c r="D21" s="84"/>
      <c r="E21" s="85"/>
      <c r="F21" s="86"/>
      <c r="G21" s="85"/>
      <c r="H21" s="85"/>
      <c r="J21" s="63"/>
    </row>
    <row r="22" spans="1:10" s="10" customFormat="1" ht="15">
      <c r="A22" s="105" t="s">
        <v>145</v>
      </c>
      <c r="B22" s="60"/>
      <c r="C22" s="15"/>
      <c r="D22" s="84"/>
      <c r="E22" s="85"/>
      <c r="F22" s="86"/>
      <c r="G22" s="85"/>
      <c r="H22" s="85">
        <v>0.22</v>
      </c>
      <c r="J22" s="63"/>
    </row>
    <row r="23" spans="1:10" s="10" customFormat="1" ht="30">
      <c r="A23" s="16" t="s">
        <v>10</v>
      </c>
      <c r="B23" s="17"/>
      <c r="C23" s="15">
        <f>F23*12</f>
        <v>0</v>
      </c>
      <c r="D23" s="84">
        <f>G23*I23</f>
        <v>140046.72</v>
      </c>
      <c r="E23" s="85">
        <f>H23*12</f>
        <v>36.48</v>
      </c>
      <c r="F23" s="86"/>
      <c r="G23" s="85">
        <f>H23*12</f>
        <v>36.48</v>
      </c>
      <c r="H23" s="85">
        <v>3.04</v>
      </c>
      <c r="I23" s="10">
        <v>3839</v>
      </c>
      <c r="J23" s="63"/>
    </row>
    <row r="24" spans="1:10" s="10" customFormat="1" ht="15">
      <c r="A24" s="59" t="s">
        <v>103</v>
      </c>
      <c r="B24" s="60" t="s">
        <v>11</v>
      </c>
      <c r="C24" s="15"/>
      <c r="D24" s="84"/>
      <c r="E24" s="85"/>
      <c r="F24" s="86"/>
      <c r="G24" s="85"/>
      <c r="H24" s="85"/>
      <c r="J24" s="63"/>
    </row>
    <row r="25" spans="1:10" s="10" customFormat="1" ht="15">
      <c r="A25" s="59" t="s">
        <v>104</v>
      </c>
      <c r="B25" s="60" t="s">
        <v>11</v>
      </c>
      <c r="C25" s="15"/>
      <c r="D25" s="84"/>
      <c r="E25" s="85"/>
      <c r="F25" s="86"/>
      <c r="G25" s="85"/>
      <c r="H25" s="85"/>
      <c r="J25" s="63"/>
    </row>
    <row r="26" spans="1:10" s="10" customFormat="1" ht="15">
      <c r="A26" s="59" t="s">
        <v>114</v>
      </c>
      <c r="B26" s="60" t="s">
        <v>115</v>
      </c>
      <c r="C26" s="15"/>
      <c r="D26" s="84"/>
      <c r="E26" s="85"/>
      <c r="F26" s="86"/>
      <c r="G26" s="85"/>
      <c r="H26" s="85"/>
      <c r="J26" s="63"/>
    </row>
    <row r="27" spans="1:10" s="10" customFormat="1" ht="15">
      <c r="A27" s="59" t="s">
        <v>105</v>
      </c>
      <c r="B27" s="60" t="s">
        <v>11</v>
      </c>
      <c r="C27" s="15"/>
      <c r="D27" s="84"/>
      <c r="E27" s="85"/>
      <c r="F27" s="86"/>
      <c r="G27" s="85"/>
      <c r="H27" s="85"/>
      <c r="J27" s="63"/>
    </row>
    <row r="28" spans="1:10" s="10" customFormat="1" ht="25.5">
      <c r="A28" s="59" t="s">
        <v>106</v>
      </c>
      <c r="B28" s="60" t="s">
        <v>12</v>
      </c>
      <c r="C28" s="15"/>
      <c r="D28" s="84"/>
      <c r="E28" s="85"/>
      <c r="F28" s="86"/>
      <c r="G28" s="85"/>
      <c r="H28" s="85"/>
      <c r="J28" s="63"/>
    </row>
    <row r="29" spans="1:10" s="10" customFormat="1" ht="15">
      <c r="A29" s="59" t="s">
        <v>107</v>
      </c>
      <c r="B29" s="60" t="s">
        <v>11</v>
      </c>
      <c r="C29" s="15"/>
      <c r="D29" s="84"/>
      <c r="E29" s="85"/>
      <c r="F29" s="86"/>
      <c r="G29" s="85"/>
      <c r="H29" s="85"/>
      <c r="J29" s="63"/>
    </row>
    <row r="30" spans="1:10" s="10" customFormat="1" ht="15">
      <c r="A30" s="59" t="s">
        <v>108</v>
      </c>
      <c r="B30" s="60" t="s">
        <v>11</v>
      </c>
      <c r="C30" s="15"/>
      <c r="D30" s="84"/>
      <c r="E30" s="85"/>
      <c r="F30" s="86"/>
      <c r="G30" s="85"/>
      <c r="H30" s="85"/>
      <c r="J30" s="63"/>
    </row>
    <row r="31" spans="1:10" s="10" customFormat="1" ht="25.5">
      <c r="A31" s="59" t="s">
        <v>109</v>
      </c>
      <c r="B31" s="60" t="s">
        <v>110</v>
      </c>
      <c r="C31" s="15"/>
      <c r="D31" s="84"/>
      <c r="E31" s="85"/>
      <c r="F31" s="86"/>
      <c r="G31" s="85"/>
      <c r="H31" s="85"/>
      <c r="J31" s="63"/>
    </row>
    <row r="32" spans="1:10" s="21" customFormat="1" ht="18.75" customHeight="1">
      <c r="A32" s="19" t="s">
        <v>13</v>
      </c>
      <c r="B32" s="20" t="s">
        <v>14</v>
      </c>
      <c r="C32" s="15">
        <f>F32*12</f>
        <v>0</v>
      </c>
      <c r="D32" s="84">
        <f aca="true" t="shared" si="0" ref="D32:D40">G32*I32</f>
        <v>31326.24</v>
      </c>
      <c r="E32" s="85">
        <f>H32*12</f>
        <v>8.16</v>
      </c>
      <c r="F32" s="76"/>
      <c r="G32" s="85">
        <f>H32*12</f>
        <v>8.16</v>
      </c>
      <c r="H32" s="85">
        <v>0.68</v>
      </c>
      <c r="I32" s="10">
        <v>3839</v>
      </c>
      <c r="J32" s="63"/>
    </row>
    <row r="33" spans="1:10" s="10" customFormat="1" ht="18.75" customHeight="1">
      <c r="A33" s="19" t="s">
        <v>15</v>
      </c>
      <c r="B33" s="20" t="s">
        <v>16</v>
      </c>
      <c r="C33" s="15">
        <f>F33*12</f>
        <v>0</v>
      </c>
      <c r="D33" s="84">
        <f t="shared" si="0"/>
        <v>102270.96</v>
      </c>
      <c r="E33" s="85">
        <f>H33*12</f>
        <v>26.64</v>
      </c>
      <c r="F33" s="76"/>
      <c r="G33" s="85">
        <f>H33*12</f>
        <v>26.64</v>
      </c>
      <c r="H33" s="85">
        <v>2.22</v>
      </c>
      <c r="I33" s="10">
        <v>3839</v>
      </c>
      <c r="J33" s="63"/>
    </row>
    <row r="34" spans="1:10" s="14" customFormat="1" ht="30">
      <c r="A34" s="19" t="s">
        <v>54</v>
      </c>
      <c r="B34" s="20" t="s">
        <v>9</v>
      </c>
      <c r="C34" s="22"/>
      <c r="D34" s="84">
        <v>1848.15</v>
      </c>
      <c r="E34" s="78"/>
      <c r="F34" s="76"/>
      <c r="G34" s="85">
        <f aca="true" t="shared" si="1" ref="G34:G39">D34/I34</f>
        <v>0.48</v>
      </c>
      <c r="H34" s="85">
        <f aca="true" t="shared" si="2" ref="H34:H39">G34/12</f>
        <v>0.04</v>
      </c>
      <c r="I34" s="10">
        <v>3839</v>
      </c>
      <c r="J34" s="63"/>
    </row>
    <row r="35" spans="1:10" s="14" customFormat="1" ht="30">
      <c r="A35" s="19" t="s">
        <v>80</v>
      </c>
      <c r="B35" s="20" t="s">
        <v>9</v>
      </c>
      <c r="C35" s="22"/>
      <c r="D35" s="84">
        <v>1848.15</v>
      </c>
      <c r="E35" s="78"/>
      <c r="F35" s="76"/>
      <c r="G35" s="85">
        <f t="shared" si="1"/>
        <v>0.48</v>
      </c>
      <c r="H35" s="85">
        <f t="shared" si="2"/>
        <v>0.04</v>
      </c>
      <c r="I35" s="10">
        <v>3839</v>
      </c>
      <c r="J35" s="63"/>
    </row>
    <row r="36" spans="1:10" s="14" customFormat="1" ht="20.25" customHeight="1">
      <c r="A36" s="19" t="s">
        <v>55</v>
      </c>
      <c r="B36" s="20" t="s">
        <v>9</v>
      </c>
      <c r="C36" s="22"/>
      <c r="D36" s="84">
        <v>11670.68</v>
      </c>
      <c r="E36" s="78"/>
      <c r="F36" s="76"/>
      <c r="G36" s="85">
        <f t="shared" si="1"/>
        <v>3.04</v>
      </c>
      <c r="H36" s="85">
        <f t="shared" si="2"/>
        <v>0.25</v>
      </c>
      <c r="I36" s="10">
        <v>3839</v>
      </c>
      <c r="J36" s="63"/>
    </row>
    <row r="37" spans="1:10" s="14" customFormat="1" ht="30" hidden="1">
      <c r="A37" s="19" t="s">
        <v>56</v>
      </c>
      <c r="B37" s="20" t="s">
        <v>12</v>
      </c>
      <c r="C37" s="22"/>
      <c r="D37" s="84">
        <f t="shared" si="0"/>
        <v>0</v>
      </c>
      <c r="E37" s="78"/>
      <c r="F37" s="76"/>
      <c r="G37" s="85">
        <f t="shared" si="1"/>
        <v>2.85</v>
      </c>
      <c r="H37" s="85">
        <f t="shared" si="2"/>
        <v>0.24</v>
      </c>
      <c r="I37" s="10">
        <v>3839</v>
      </c>
      <c r="J37" s="63"/>
    </row>
    <row r="38" spans="1:10" s="14" customFormat="1" ht="30" hidden="1">
      <c r="A38" s="19" t="s">
        <v>57</v>
      </c>
      <c r="B38" s="20" t="s">
        <v>12</v>
      </c>
      <c r="C38" s="22"/>
      <c r="D38" s="84">
        <f t="shared" si="0"/>
        <v>0</v>
      </c>
      <c r="E38" s="78"/>
      <c r="F38" s="76"/>
      <c r="G38" s="85">
        <f t="shared" si="1"/>
        <v>2.85</v>
      </c>
      <c r="H38" s="85">
        <f t="shared" si="2"/>
        <v>0.24</v>
      </c>
      <c r="I38" s="10">
        <v>3839</v>
      </c>
      <c r="J38" s="63"/>
    </row>
    <row r="39" spans="1:10" s="14" customFormat="1" ht="30">
      <c r="A39" s="19" t="s">
        <v>135</v>
      </c>
      <c r="B39" s="20" t="s">
        <v>12</v>
      </c>
      <c r="C39" s="22"/>
      <c r="D39" s="84">
        <v>3305.23</v>
      </c>
      <c r="E39" s="78"/>
      <c r="F39" s="76"/>
      <c r="G39" s="85">
        <f t="shared" si="1"/>
        <v>0.86</v>
      </c>
      <c r="H39" s="85">
        <f t="shared" si="2"/>
        <v>0.07</v>
      </c>
      <c r="I39" s="10">
        <v>3839</v>
      </c>
      <c r="J39" s="63"/>
    </row>
    <row r="40" spans="1:10" s="14" customFormat="1" ht="30">
      <c r="A40" s="19" t="s">
        <v>23</v>
      </c>
      <c r="B40" s="20"/>
      <c r="C40" s="22">
        <f>F40*12</f>
        <v>0</v>
      </c>
      <c r="D40" s="84">
        <f t="shared" si="0"/>
        <v>8752.92</v>
      </c>
      <c r="E40" s="78">
        <f>H40*12</f>
        <v>2.28</v>
      </c>
      <c r="F40" s="76"/>
      <c r="G40" s="85">
        <f>H40*12</f>
        <v>2.28</v>
      </c>
      <c r="H40" s="85">
        <v>0.19</v>
      </c>
      <c r="I40" s="10">
        <v>3839</v>
      </c>
      <c r="J40" s="63"/>
    </row>
    <row r="41" spans="1:10" s="10" customFormat="1" ht="20.25" customHeight="1">
      <c r="A41" s="19" t="s">
        <v>25</v>
      </c>
      <c r="B41" s="20" t="s">
        <v>26</v>
      </c>
      <c r="C41" s="22">
        <f>F41*12</f>
        <v>0</v>
      </c>
      <c r="D41" s="84">
        <f>G41*I41</f>
        <v>1842.72</v>
      </c>
      <c r="E41" s="78">
        <f>H41*12</f>
        <v>0.48</v>
      </c>
      <c r="F41" s="76"/>
      <c r="G41" s="85">
        <v>0.48</v>
      </c>
      <c r="H41" s="85">
        <f>G41/12</f>
        <v>0.04</v>
      </c>
      <c r="I41" s="10">
        <v>3839</v>
      </c>
      <c r="J41" s="63"/>
    </row>
    <row r="42" spans="1:10" s="10" customFormat="1" ht="18" customHeight="1">
      <c r="A42" s="19" t="s">
        <v>27</v>
      </c>
      <c r="B42" s="25" t="s">
        <v>28</v>
      </c>
      <c r="C42" s="26">
        <f>F42*12</f>
        <v>0</v>
      </c>
      <c r="D42" s="84">
        <f>G42*I42</f>
        <v>1382.04</v>
      </c>
      <c r="E42" s="106">
        <f>H42*12</f>
        <v>0.36</v>
      </c>
      <c r="F42" s="107"/>
      <c r="G42" s="85">
        <f>12*H42</f>
        <v>0.36</v>
      </c>
      <c r="H42" s="85">
        <v>0.03</v>
      </c>
      <c r="I42" s="10">
        <v>3839</v>
      </c>
      <c r="J42" s="63"/>
    </row>
    <row r="43" spans="1:10" s="77" customFormat="1" ht="30">
      <c r="A43" s="75" t="s">
        <v>24</v>
      </c>
      <c r="B43" s="74" t="s">
        <v>93</v>
      </c>
      <c r="C43" s="78">
        <f>F43*12</f>
        <v>0</v>
      </c>
      <c r="D43" s="84">
        <f>G43*I43</f>
        <v>1842.72</v>
      </c>
      <c r="E43" s="78">
        <f>H43*12</f>
        <v>0.48</v>
      </c>
      <c r="F43" s="76"/>
      <c r="G43" s="85">
        <f>12*H43</f>
        <v>0.48</v>
      </c>
      <c r="H43" s="85">
        <v>0.04</v>
      </c>
      <c r="I43" s="72">
        <v>3839</v>
      </c>
      <c r="J43" s="73"/>
    </row>
    <row r="44" spans="1:10" s="21" customFormat="1" ht="15">
      <c r="A44" s="19" t="s">
        <v>38</v>
      </c>
      <c r="B44" s="20"/>
      <c r="C44" s="15"/>
      <c r="D44" s="85">
        <f>D46+D47+D49+D51+D52+D53+D54+D55+D56+D57+D50+D48</f>
        <v>29073.07</v>
      </c>
      <c r="E44" s="85"/>
      <c r="F44" s="76"/>
      <c r="G44" s="85">
        <f>D44/I44</f>
        <v>7.57</v>
      </c>
      <c r="H44" s="85">
        <f>G44/12</f>
        <v>0.63</v>
      </c>
      <c r="I44" s="10">
        <v>3839</v>
      </c>
      <c r="J44" s="63"/>
    </row>
    <row r="45" spans="1:10" s="14" customFormat="1" ht="15" hidden="1">
      <c r="A45" s="23" t="s">
        <v>66</v>
      </c>
      <c r="B45" s="18" t="s">
        <v>17</v>
      </c>
      <c r="C45" s="24"/>
      <c r="D45" s="87"/>
      <c r="E45" s="88"/>
      <c r="F45" s="89"/>
      <c r="G45" s="88"/>
      <c r="H45" s="88">
        <v>0</v>
      </c>
      <c r="I45" s="10">
        <v>3839</v>
      </c>
      <c r="J45" s="63"/>
    </row>
    <row r="46" spans="1:10" s="14" customFormat="1" ht="15">
      <c r="A46" s="23" t="s">
        <v>48</v>
      </c>
      <c r="B46" s="18" t="s">
        <v>17</v>
      </c>
      <c r="C46" s="24"/>
      <c r="D46" s="87">
        <v>196.5</v>
      </c>
      <c r="E46" s="88"/>
      <c r="F46" s="89"/>
      <c r="G46" s="88"/>
      <c r="H46" s="88"/>
      <c r="I46" s="10">
        <v>3839</v>
      </c>
      <c r="J46" s="63"/>
    </row>
    <row r="47" spans="1:10" s="14" customFormat="1" ht="15">
      <c r="A47" s="23" t="s">
        <v>18</v>
      </c>
      <c r="B47" s="18" t="s">
        <v>22</v>
      </c>
      <c r="C47" s="24">
        <f>F47*12</f>
        <v>0</v>
      </c>
      <c r="D47" s="87">
        <v>415.82</v>
      </c>
      <c r="E47" s="88">
        <f>H47*12</f>
        <v>0</v>
      </c>
      <c r="F47" s="89"/>
      <c r="G47" s="88"/>
      <c r="H47" s="88"/>
      <c r="I47" s="10">
        <v>3839</v>
      </c>
      <c r="J47" s="63"/>
    </row>
    <row r="48" spans="1:10" s="14" customFormat="1" ht="15">
      <c r="A48" s="23" t="s">
        <v>146</v>
      </c>
      <c r="B48" s="69" t="s">
        <v>17</v>
      </c>
      <c r="C48" s="24"/>
      <c r="D48" s="87">
        <v>740.94</v>
      </c>
      <c r="E48" s="88"/>
      <c r="F48" s="89"/>
      <c r="G48" s="88"/>
      <c r="H48" s="88"/>
      <c r="I48" s="10">
        <v>3839</v>
      </c>
      <c r="J48" s="63"/>
    </row>
    <row r="49" spans="1:10" s="14" customFormat="1" ht="15">
      <c r="A49" s="23" t="s">
        <v>138</v>
      </c>
      <c r="B49" s="18" t="s">
        <v>17</v>
      </c>
      <c r="C49" s="24">
        <f>F49*12</f>
        <v>0</v>
      </c>
      <c r="D49" s="87">
        <v>1325.22</v>
      </c>
      <c r="E49" s="88">
        <f>H49*12</f>
        <v>0</v>
      </c>
      <c r="F49" s="89"/>
      <c r="G49" s="88"/>
      <c r="H49" s="88"/>
      <c r="I49" s="10">
        <v>3839</v>
      </c>
      <c r="J49" s="63"/>
    </row>
    <row r="50" spans="1:10" s="14" customFormat="1" ht="25.5">
      <c r="A50" s="54" t="s">
        <v>132</v>
      </c>
      <c r="B50" s="102" t="s">
        <v>12</v>
      </c>
      <c r="C50" s="53"/>
      <c r="D50" s="79">
        <v>13528.87</v>
      </c>
      <c r="E50" s="88"/>
      <c r="F50" s="89"/>
      <c r="G50" s="88"/>
      <c r="H50" s="88"/>
      <c r="I50" s="10">
        <v>3839</v>
      </c>
      <c r="J50" s="63"/>
    </row>
    <row r="51" spans="1:10" s="14" customFormat="1" ht="15">
      <c r="A51" s="23" t="s">
        <v>64</v>
      </c>
      <c r="B51" s="18" t="s">
        <v>17</v>
      </c>
      <c r="C51" s="24">
        <f>F51*12</f>
        <v>0</v>
      </c>
      <c r="D51" s="87">
        <v>792.41</v>
      </c>
      <c r="E51" s="88">
        <f>H51*12</f>
        <v>0</v>
      </c>
      <c r="F51" s="89"/>
      <c r="G51" s="88"/>
      <c r="H51" s="88"/>
      <c r="I51" s="10">
        <v>3839</v>
      </c>
      <c r="J51" s="63"/>
    </row>
    <row r="52" spans="1:10" s="14" customFormat="1" ht="15">
      <c r="A52" s="23" t="s">
        <v>19</v>
      </c>
      <c r="B52" s="18" t="s">
        <v>17</v>
      </c>
      <c r="C52" s="24">
        <f>F52*12</f>
        <v>0</v>
      </c>
      <c r="D52" s="87">
        <v>3532.78</v>
      </c>
      <c r="E52" s="88">
        <f>H52*12</f>
        <v>0</v>
      </c>
      <c r="F52" s="89"/>
      <c r="G52" s="88"/>
      <c r="H52" s="88"/>
      <c r="I52" s="10">
        <v>3839</v>
      </c>
      <c r="J52" s="63"/>
    </row>
    <row r="53" spans="1:10" s="14" customFormat="1" ht="15">
      <c r="A53" s="23" t="s">
        <v>20</v>
      </c>
      <c r="B53" s="18" t="s">
        <v>17</v>
      </c>
      <c r="C53" s="24">
        <f>F53*12</f>
        <v>0</v>
      </c>
      <c r="D53" s="87">
        <v>831.63</v>
      </c>
      <c r="E53" s="88">
        <f>H53*12</f>
        <v>0</v>
      </c>
      <c r="F53" s="89"/>
      <c r="G53" s="88"/>
      <c r="H53" s="88"/>
      <c r="I53" s="10">
        <v>3839</v>
      </c>
      <c r="J53" s="63"/>
    </row>
    <row r="54" spans="1:10" s="14" customFormat="1" ht="15">
      <c r="A54" s="23" t="s">
        <v>60</v>
      </c>
      <c r="B54" s="18" t="s">
        <v>17</v>
      </c>
      <c r="C54" s="24"/>
      <c r="D54" s="87">
        <v>396.19</v>
      </c>
      <c r="E54" s="88"/>
      <c r="F54" s="89"/>
      <c r="G54" s="88"/>
      <c r="H54" s="88"/>
      <c r="I54" s="10">
        <v>3839</v>
      </c>
      <c r="J54" s="63"/>
    </row>
    <row r="55" spans="1:10" s="14" customFormat="1" ht="15">
      <c r="A55" s="23" t="s">
        <v>61</v>
      </c>
      <c r="B55" s="18" t="s">
        <v>22</v>
      </c>
      <c r="C55" s="24"/>
      <c r="D55" s="87">
        <v>1584.82</v>
      </c>
      <c r="E55" s="88"/>
      <c r="F55" s="89"/>
      <c r="G55" s="88"/>
      <c r="H55" s="88"/>
      <c r="I55" s="10">
        <v>3839</v>
      </c>
      <c r="J55" s="63"/>
    </row>
    <row r="56" spans="1:10" s="14" customFormat="1" ht="25.5">
      <c r="A56" s="23" t="s">
        <v>21</v>
      </c>
      <c r="B56" s="18" t="s">
        <v>17</v>
      </c>
      <c r="C56" s="24">
        <f>F56*12</f>
        <v>0</v>
      </c>
      <c r="D56" s="87">
        <v>2937.84</v>
      </c>
      <c r="E56" s="88">
        <f>H56*12</f>
        <v>0</v>
      </c>
      <c r="F56" s="89"/>
      <c r="G56" s="88"/>
      <c r="H56" s="88"/>
      <c r="I56" s="10">
        <v>3839</v>
      </c>
      <c r="J56" s="63"/>
    </row>
    <row r="57" spans="1:10" s="14" customFormat="1" ht="15">
      <c r="A57" s="23" t="s">
        <v>116</v>
      </c>
      <c r="B57" s="18" t="s">
        <v>17</v>
      </c>
      <c r="C57" s="24"/>
      <c r="D57" s="87">
        <v>2790.05</v>
      </c>
      <c r="E57" s="88"/>
      <c r="F57" s="89"/>
      <c r="G57" s="88"/>
      <c r="H57" s="88"/>
      <c r="I57" s="10">
        <v>3839</v>
      </c>
      <c r="J57" s="63"/>
    </row>
    <row r="58" spans="1:10" s="14" customFormat="1" ht="15" hidden="1">
      <c r="A58" s="23" t="s">
        <v>67</v>
      </c>
      <c r="B58" s="18" t="s">
        <v>17</v>
      </c>
      <c r="C58" s="49"/>
      <c r="D58" s="87"/>
      <c r="E58" s="90"/>
      <c r="F58" s="89"/>
      <c r="G58" s="88"/>
      <c r="H58" s="88"/>
      <c r="I58" s="10">
        <v>3839</v>
      </c>
      <c r="J58" s="63"/>
    </row>
    <row r="59" spans="1:10" s="14" customFormat="1" ht="15" hidden="1">
      <c r="A59" s="48"/>
      <c r="B59" s="18"/>
      <c r="C59" s="24"/>
      <c r="D59" s="87"/>
      <c r="E59" s="88"/>
      <c r="F59" s="89"/>
      <c r="G59" s="88"/>
      <c r="H59" s="88"/>
      <c r="I59" s="10"/>
      <c r="J59" s="63"/>
    </row>
    <row r="60" spans="1:10" s="21" customFormat="1" ht="30">
      <c r="A60" s="19" t="s">
        <v>45</v>
      </c>
      <c r="B60" s="20"/>
      <c r="C60" s="15"/>
      <c r="D60" s="85">
        <f>D61+D62+D63+D64+D69+D70+D71</f>
        <v>43112.61</v>
      </c>
      <c r="E60" s="85"/>
      <c r="F60" s="76"/>
      <c r="G60" s="85">
        <f>D60/I60</f>
        <v>11.23</v>
      </c>
      <c r="H60" s="85">
        <f>G60/12</f>
        <v>0.94</v>
      </c>
      <c r="I60" s="10">
        <v>3839</v>
      </c>
      <c r="J60" s="63"/>
    </row>
    <row r="61" spans="1:10" s="14" customFormat="1" ht="15">
      <c r="A61" s="23" t="s">
        <v>39</v>
      </c>
      <c r="B61" s="18" t="s">
        <v>65</v>
      </c>
      <c r="C61" s="24"/>
      <c r="D61" s="87">
        <v>2377.23</v>
      </c>
      <c r="E61" s="88"/>
      <c r="F61" s="89"/>
      <c r="G61" s="88"/>
      <c r="H61" s="88"/>
      <c r="I61" s="10">
        <v>3839</v>
      </c>
      <c r="J61" s="63"/>
    </row>
    <row r="62" spans="1:10" s="14" customFormat="1" ht="25.5">
      <c r="A62" s="23" t="s">
        <v>40</v>
      </c>
      <c r="B62" s="18" t="s">
        <v>49</v>
      </c>
      <c r="C62" s="24"/>
      <c r="D62" s="87">
        <v>1584.82</v>
      </c>
      <c r="E62" s="88"/>
      <c r="F62" s="89"/>
      <c r="G62" s="88"/>
      <c r="H62" s="88"/>
      <c r="I62" s="10">
        <v>3839</v>
      </c>
      <c r="J62" s="63"/>
    </row>
    <row r="63" spans="1:10" s="14" customFormat="1" ht="15">
      <c r="A63" s="23" t="s">
        <v>72</v>
      </c>
      <c r="B63" s="18" t="s">
        <v>71</v>
      </c>
      <c r="C63" s="24"/>
      <c r="D63" s="87">
        <v>1663.21</v>
      </c>
      <c r="E63" s="88"/>
      <c r="F63" s="89"/>
      <c r="G63" s="88"/>
      <c r="H63" s="88"/>
      <c r="I63" s="10">
        <v>3839</v>
      </c>
      <c r="J63" s="63"/>
    </row>
    <row r="64" spans="1:10" s="14" customFormat="1" ht="25.5">
      <c r="A64" s="23" t="s">
        <v>68</v>
      </c>
      <c r="B64" s="18" t="s">
        <v>69</v>
      </c>
      <c r="C64" s="24"/>
      <c r="D64" s="87">
        <v>1584.8</v>
      </c>
      <c r="E64" s="88"/>
      <c r="F64" s="89"/>
      <c r="G64" s="88"/>
      <c r="H64" s="88"/>
      <c r="I64" s="10">
        <v>3839</v>
      </c>
      <c r="J64" s="63"/>
    </row>
    <row r="65" spans="1:10" s="14" customFormat="1" ht="15" hidden="1">
      <c r="A65" s="23" t="s">
        <v>41</v>
      </c>
      <c r="B65" s="18" t="s">
        <v>70</v>
      </c>
      <c r="C65" s="24"/>
      <c r="D65" s="87">
        <f>G65*I65</f>
        <v>0</v>
      </c>
      <c r="E65" s="88"/>
      <c r="F65" s="89"/>
      <c r="G65" s="88"/>
      <c r="H65" s="88"/>
      <c r="I65" s="10">
        <v>3839</v>
      </c>
      <c r="J65" s="63"/>
    </row>
    <row r="66" spans="1:10" s="14" customFormat="1" ht="15" hidden="1">
      <c r="A66" s="23" t="s">
        <v>52</v>
      </c>
      <c r="B66" s="18" t="s">
        <v>71</v>
      </c>
      <c r="C66" s="24"/>
      <c r="D66" s="87"/>
      <c r="E66" s="88"/>
      <c r="F66" s="89"/>
      <c r="G66" s="88"/>
      <c r="H66" s="88"/>
      <c r="I66" s="10">
        <v>3839</v>
      </c>
      <c r="J66" s="63"/>
    </row>
    <row r="67" spans="1:10" s="14" customFormat="1" ht="15" hidden="1">
      <c r="A67" s="23" t="s">
        <v>53</v>
      </c>
      <c r="B67" s="18" t="s">
        <v>17</v>
      </c>
      <c r="C67" s="24"/>
      <c r="D67" s="87"/>
      <c r="E67" s="88"/>
      <c r="F67" s="89"/>
      <c r="G67" s="88"/>
      <c r="H67" s="88"/>
      <c r="I67" s="10">
        <v>3839</v>
      </c>
      <c r="J67" s="63"/>
    </row>
    <row r="68" spans="1:10" s="14" customFormat="1" ht="25.5" hidden="1">
      <c r="A68" s="23" t="s">
        <v>50</v>
      </c>
      <c r="B68" s="18" t="s">
        <v>17</v>
      </c>
      <c r="C68" s="24"/>
      <c r="D68" s="87"/>
      <c r="E68" s="88"/>
      <c r="F68" s="89"/>
      <c r="G68" s="88"/>
      <c r="H68" s="88"/>
      <c r="I68" s="10">
        <v>3839</v>
      </c>
      <c r="J68" s="63"/>
    </row>
    <row r="69" spans="1:10" s="14" customFormat="1" ht="25.5">
      <c r="A69" s="23" t="s">
        <v>112</v>
      </c>
      <c r="B69" s="18" t="s">
        <v>12</v>
      </c>
      <c r="C69" s="24"/>
      <c r="D69" s="87">
        <v>11044.32</v>
      </c>
      <c r="E69" s="88"/>
      <c r="F69" s="89"/>
      <c r="G69" s="88"/>
      <c r="H69" s="88"/>
      <c r="I69" s="10">
        <v>3839</v>
      </c>
      <c r="J69" s="63"/>
    </row>
    <row r="70" spans="1:10" s="14" customFormat="1" ht="15">
      <c r="A70" s="48" t="s">
        <v>62</v>
      </c>
      <c r="B70" s="18" t="s">
        <v>9</v>
      </c>
      <c r="C70" s="49"/>
      <c r="D70" s="87">
        <v>5636.64</v>
      </c>
      <c r="E70" s="90"/>
      <c r="F70" s="89"/>
      <c r="G70" s="88"/>
      <c r="H70" s="88"/>
      <c r="I70" s="10">
        <v>3839</v>
      </c>
      <c r="J70" s="63"/>
    </row>
    <row r="71" spans="1:10" s="71" customFormat="1" ht="25.5">
      <c r="A71" s="48" t="s">
        <v>136</v>
      </c>
      <c r="B71" s="81" t="s">
        <v>12</v>
      </c>
      <c r="C71" s="70"/>
      <c r="D71" s="87">
        <v>19221.59</v>
      </c>
      <c r="E71" s="91"/>
      <c r="F71" s="92"/>
      <c r="G71" s="91"/>
      <c r="H71" s="91"/>
      <c r="I71" s="10">
        <v>3839</v>
      </c>
      <c r="J71" s="63"/>
    </row>
    <row r="72" spans="1:10" s="14" customFormat="1" ht="15" hidden="1">
      <c r="A72" s="23" t="s">
        <v>63</v>
      </c>
      <c r="B72" s="18" t="s">
        <v>9</v>
      </c>
      <c r="C72" s="24"/>
      <c r="D72" s="87">
        <f>G72*I72</f>
        <v>0</v>
      </c>
      <c r="E72" s="88"/>
      <c r="F72" s="89"/>
      <c r="G72" s="88">
        <f>H72*12</f>
        <v>0</v>
      </c>
      <c r="H72" s="88">
        <v>0</v>
      </c>
      <c r="I72" s="10">
        <v>3839</v>
      </c>
      <c r="J72" s="63"/>
    </row>
    <row r="73" spans="1:10" s="14" customFormat="1" ht="15">
      <c r="A73" s="19" t="s">
        <v>46</v>
      </c>
      <c r="B73" s="18"/>
      <c r="C73" s="24"/>
      <c r="D73" s="85">
        <f>D75+D76+D82</f>
        <v>40574.98</v>
      </c>
      <c r="E73" s="88"/>
      <c r="F73" s="89"/>
      <c r="G73" s="85">
        <f>D73/I73</f>
        <v>10.57</v>
      </c>
      <c r="H73" s="85">
        <f>G73/12</f>
        <v>0.88</v>
      </c>
      <c r="I73" s="10">
        <v>3839</v>
      </c>
      <c r="J73" s="63"/>
    </row>
    <row r="74" spans="1:10" s="14" customFormat="1" ht="15" hidden="1">
      <c r="A74" s="23" t="s">
        <v>42</v>
      </c>
      <c r="B74" s="18" t="s">
        <v>9</v>
      </c>
      <c r="C74" s="24"/>
      <c r="D74" s="87">
        <f aca="true" t="shared" si="3" ref="D74:D81">G74*I74</f>
        <v>0</v>
      </c>
      <c r="E74" s="88"/>
      <c r="F74" s="89"/>
      <c r="G74" s="88">
        <f>H74*12</f>
        <v>0</v>
      </c>
      <c r="H74" s="88">
        <v>0</v>
      </c>
      <c r="I74" s="10">
        <v>3839</v>
      </c>
      <c r="J74" s="63"/>
    </row>
    <row r="75" spans="1:10" s="14" customFormat="1" ht="15">
      <c r="A75" s="23" t="s">
        <v>82</v>
      </c>
      <c r="B75" s="18" t="s">
        <v>17</v>
      </c>
      <c r="C75" s="24"/>
      <c r="D75" s="87">
        <v>10860.34</v>
      </c>
      <c r="E75" s="88"/>
      <c r="F75" s="89"/>
      <c r="G75" s="88"/>
      <c r="H75" s="88"/>
      <c r="I75" s="10">
        <v>3839</v>
      </c>
      <c r="J75" s="63"/>
    </row>
    <row r="76" spans="1:10" s="14" customFormat="1" ht="15">
      <c r="A76" s="23" t="s">
        <v>43</v>
      </c>
      <c r="B76" s="18" t="s">
        <v>17</v>
      </c>
      <c r="C76" s="24"/>
      <c r="D76" s="87">
        <v>828.31</v>
      </c>
      <c r="E76" s="88"/>
      <c r="F76" s="89"/>
      <c r="G76" s="88"/>
      <c r="H76" s="88"/>
      <c r="I76" s="10">
        <v>3839</v>
      </c>
      <c r="J76" s="63"/>
    </row>
    <row r="77" spans="1:10" s="14" customFormat="1" ht="27.75" customHeight="1" hidden="1">
      <c r="A77" s="48" t="s">
        <v>51</v>
      </c>
      <c r="B77" s="18" t="s">
        <v>12</v>
      </c>
      <c r="C77" s="24"/>
      <c r="D77" s="87">
        <f t="shared" si="3"/>
        <v>0</v>
      </c>
      <c r="E77" s="88"/>
      <c r="F77" s="89"/>
      <c r="G77" s="88"/>
      <c r="H77" s="88"/>
      <c r="I77" s="10">
        <v>3839</v>
      </c>
      <c r="J77" s="63"/>
    </row>
    <row r="78" spans="1:10" s="14" customFormat="1" ht="25.5" hidden="1">
      <c r="A78" s="48" t="s">
        <v>78</v>
      </c>
      <c r="B78" s="18" t="s">
        <v>12</v>
      </c>
      <c r="C78" s="24"/>
      <c r="D78" s="87">
        <f t="shared" si="3"/>
        <v>0</v>
      </c>
      <c r="E78" s="88"/>
      <c r="F78" s="89"/>
      <c r="G78" s="88"/>
      <c r="H78" s="88"/>
      <c r="I78" s="10">
        <v>3839</v>
      </c>
      <c r="J78" s="63"/>
    </row>
    <row r="79" spans="1:10" s="14" customFormat="1" ht="25.5" hidden="1">
      <c r="A79" s="48" t="s">
        <v>73</v>
      </c>
      <c r="B79" s="18" t="s">
        <v>12</v>
      </c>
      <c r="C79" s="24"/>
      <c r="D79" s="87">
        <f t="shared" si="3"/>
        <v>0</v>
      </c>
      <c r="E79" s="88"/>
      <c r="F79" s="89"/>
      <c r="G79" s="88"/>
      <c r="H79" s="88"/>
      <c r="I79" s="10">
        <v>3839</v>
      </c>
      <c r="J79" s="63"/>
    </row>
    <row r="80" spans="1:10" s="14" customFormat="1" ht="25.5" hidden="1">
      <c r="A80" s="48" t="s">
        <v>79</v>
      </c>
      <c r="B80" s="18" t="s">
        <v>12</v>
      </c>
      <c r="C80" s="24"/>
      <c r="D80" s="87">
        <f t="shared" si="3"/>
        <v>0</v>
      </c>
      <c r="E80" s="88"/>
      <c r="F80" s="89"/>
      <c r="G80" s="88"/>
      <c r="H80" s="88"/>
      <c r="I80" s="10">
        <v>3839</v>
      </c>
      <c r="J80" s="63"/>
    </row>
    <row r="81" spans="1:10" s="14" customFormat="1" ht="25.5" hidden="1">
      <c r="A81" s="48" t="s">
        <v>77</v>
      </c>
      <c r="B81" s="18" t="s">
        <v>12</v>
      </c>
      <c r="C81" s="24"/>
      <c r="D81" s="87">
        <f t="shared" si="3"/>
        <v>0</v>
      </c>
      <c r="E81" s="88"/>
      <c r="F81" s="89"/>
      <c r="G81" s="88"/>
      <c r="H81" s="88"/>
      <c r="I81" s="10">
        <v>3839</v>
      </c>
      <c r="J81" s="63"/>
    </row>
    <row r="82" spans="1:10" s="14" customFormat="1" ht="15">
      <c r="A82" s="48" t="s">
        <v>117</v>
      </c>
      <c r="B82" s="81" t="s">
        <v>118</v>
      </c>
      <c r="C82" s="24"/>
      <c r="D82" s="108">
        <v>28886.33</v>
      </c>
      <c r="E82" s="88"/>
      <c r="F82" s="89"/>
      <c r="G82" s="90"/>
      <c r="H82" s="90"/>
      <c r="I82" s="10"/>
      <c r="J82" s="63"/>
    </row>
    <row r="83" spans="1:10" s="14" customFormat="1" ht="15">
      <c r="A83" s="19" t="s">
        <v>47</v>
      </c>
      <c r="B83" s="18"/>
      <c r="C83" s="24"/>
      <c r="D83" s="85">
        <f>D84</f>
        <v>993.79</v>
      </c>
      <c r="E83" s="88"/>
      <c r="F83" s="89"/>
      <c r="G83" s="85">
        <f>D83/I83</f>
        <v>0.26</v>
      </c>
      <c r="H83" s="85">
        <f>G83/12</f>
        <v>0.02</v>
      </c>
      <c r="I83" s="10">
        <v>3839</v>
      </c>
      <c r="J83" s="63"/>
    </row>
    <row r="84" spans="1:10" s="14" customFormat="1" ht="15">
      <c r="A84" s="23" t="s">
        <v>44</v>
      </c>
      <c r="B84" s="18" t="s">
        <v>17</v>
      </c>
      <c r="C84" s="24"/>
      <c r="D84" s="87">
        <v>993.79</v>
      </c>
      <c r="E84" s="88"/>
      <c r="F84" s="89"/>
      <c r="G84" s="88"/>
      <c r="H84" s="88"/>
      <c r="I84" s="10">
        <v>3839</v>
      </c>
      <c r="J84" s="63"/>
    </row>
    <row r="85" spans="1:10" s="10" customFormat="1" ht="15">
      <c r="A85" s="19" t="s">
        <v>59</v>
      </c>
      <c r="B85" s="20"/>
      <c r="C85" s="15"/>
      <c r="D85" s="85">
        <f>D86+D87</f>
        <v>31987</v>
      </c>
      <c r="E85" s="85"/>
      <c r="F85" s="76"/>
      <c r="G85" s="85">
        <f>D85/I85</f>
        <v>8.33</v>
      </c>
      <c r="H85" s="85">
        <f>G85/12</f>
        <v>0.69</v>
      </c>
      <c r="I85" s="10">
        <v>3839</v>
      </c>
      <c r="J85" s="63"/>
    </row>
    <row r="86" spans="1:10" s="14" customFormat="1" ht="15">
      <c r="A86" s="23" t="s">
        <v>137</v>
      </c>
      <c r="B86" s="81" t="s">
        <v>118</v>
      </c>
      <c r="C86" s="24"/>
      <c r="D86" s="87">
        <f>42420/3</f>
        <v>14140</v>
      </c>
      <c r="E86" s="88"/>
      <c r="F86" s="89"/>
      <c r="G86" s="88"/>
      <c r="H86" s="88"/>
      <c r="I86" s="10">
        <v>3839</v>
      </c>
      <c r="J86" s="63"/>
    </row>
    <row r="87" spans="1:10" s="14" customFormat="1" ht="15">
      <c r="A87" s="23" t="s">
        <v>74</v>
      </c>
      <c r="B87" s="69" t="s">
        <v>22</v>
      </c>
      <c r="C87" s="24">
        <f>F87*12</f>
        <v>0</v>
      </c>
      <c r="D87" s="87">
        <v>17847</v>
      </c>
      <c r="E87" s="88">
        <f>H87*12</f>
        <v>0</v>
      </c>
      <c r="F87" s="89"/>
      <c r="G87" s="88"/>
      <c r="H87" s="88"/>
      <c r="I87" s="10">
        <v>3839</v>
      </c>
      <c r="J87" s="63"/>
    </row>
    <row r="88" spans="1:10" s="10" customFormat="1" ht="15">
      <c r="A88" s="19" t="s">
        <v>58</v>
      </c>
      <c r="B88" s="20"/>
      <c r="C88" s="15"/>
      <c r="D88" s="85">
        <f>D89+D91+D92+D93</f>
        <v>23910.23</v>
      </c>
      <c r="E88" s="85"/>
      <c r="F88" s="76"/>
      <c r="G88" s="85">
        <f>D88/I88</f>
        <v>6.23</v>
      </c>
      <c r="H88" s="85">
        <f>G88/12</f>
        <v>0.52</v>
      </c>
      <c r="I88" s="10">
        <v>3839</v>
      </c>
      <c r="J88" s="63"/>
    </row>
    <row r="89" spans="1:10" s="14" customFormat="1" ht="15">
      <c r="A89" s="23" t="s">
        <v>147</v>
      </c>
      <c r="B89" s="18" t="s">
        <v>65</v>
      </c>
      <c r="C89" s="24"/>
      <c r="D89" s="87">
        <v>8835.12</v>
      </c>
      <c r="E89" s="88"/>
      <c r="F89" s="89"/>
      <c r="G89" s="88"/>
      <c r="H89" s="88"/>
      <c r="I89" s="10">
        <v>3839</v>
      </c>
      <c r="J89" s="63"/>
    </row>
    <row r="90" spans="1:10" s="14" customFormat="1" ht="15" hidden="1">
      <c r="A90" s="23" t="s">
        <v>92</v>
      </c>
      <c r="B90" s="18" t="s">
        <v>65</v>
      </c>
      <c r="C90" s="24"/>
      <c r="D90" s="87"/>
      <c r="E90" s="88"/>
      <c r="F90" s="89"/>
      <c r="G90" s="88"/>
      <c r="H90" s="88"/>
      <c r="I90" s="10">
        <v>3839</v>
      </c>
      <c r="J90" s="63"/>
    </row>
    <row r="91" spans="1:10" s="14" customFormat="1" ht="15">
      <c r="A91" s="23" t="s">
        <v>119</v>
      </c>
      <c r="B91" s="81" t="s">
        <v>65</v>
      </c>
      <c r="C91" s="24"/>
      <c r="D91" s="87">
        <v>10382.11</v>
      </c>
      <c r="E91" s="88"/>
      <c r="F91" s="89"/>
      <c r="G91" s="88"/>
      <c r="H91" s="88"/>
      <c r="I91" s="10"/>
      <c r="J91" s="63"/>
    </row>
    <row r="92" spans="1:10" s="14" customFormat="1" ht="15">
      <c r="A92" s="23" t="s">
        <v>75</v>
      </c>
      <c r="B92" s="18" t="s">
        <v>65</v>
      </c>
      <c r="C92" s="24"/>
      <c r="D92" s="87">
        <v>2208.87</v>
      </c>
      <c r="E92" s="88"/>
      <c r="F92" s="89"/>
      <c r="G92" s="88"/>
      <c r="H92" s="88"/>
      <c r="I92" s="10">
        <v>3839</v>
      </c>
      <c r="J92" s="63"/>
    </row>
    <row r="93" spans="1:10" s="14" customFormat="1" ht="25.5" customHeight="1">
      <c r="A93" s="23" t="s">
        <v>76</v>
      </c>
      <c r="B93" s="18" t="s">
        <v>17</v>
      </c>
      <c r="C93" s="24"/>
      <c r="D93" s="87">
        <v>2484.13</v>
      </c>
      <c r="E93" s="88"/>
      <c r="F93" s="89"/>
      <c r="G93" s="88"/>
      <c r="H93" s="88"/>
      <c r="I93" s="10">
        <v>3839</v>
      </c>
      <c r="J93" s="63"/>
    </row>
    <row r="94" spans="1:10" s="10" customFormat="1" ht="30">
      <c r="A94" s="45" t="s">
        <v>35</v>
      </c>
      <c r="B94" s="20" t="s">
        <v>12</v>
      </c>
      <c r="C94" s="26">
        <f>F94*12</f>
        <v>0</v>
      </c>
      <c r="D94" s="78">
        <f>G94*I94</f>
        <v>15663.12</v>
      </c>
      <c r="E94" s="78">
        <f>H94*12</f>
        <v>4.08</v>
      </c>
      <c r="F94" s="78"/>
      <c r="G94" s="78">
        <f>H94*12</f>
        <v>4.08</v>
      </c>
      <c r="H94" s="78">
        <v>0.34</v>
      </c>
      <c r="I94" s="10">
        <v>3839</v>
      </c>
      <c r="J94" s="63"/>
    </row>
    <row r="95" spans="1:10" s="10" customFormat="1" ht="19.5" hidden="1" thickBot="1">
      <c r="A95" s="45" t="s">
        <v>33</v>
      </c>
      <c r="B95" s="20"/>
      <c r="C95" s="22">
        <f>F95*12</f>
        <v>0</v>
      </c>
      <c r="D95" s="78"/>
      <c r="E95" s="78"/>
      <c r="F95" s="78"/>
      <c r="G95" s="78"/>
      <c r="H95" s="78"/>
      <c r="I95" s="10">
        <v>3839</v>
      </c>
      <c r="J95" s="63"/>
    </row>
    <row r="96" spans="1:10" s="51" customFormat="1" ht="15.75" hidden="1" thickBot="1">
      <c r="A96" s="54" t="s">
        <v>83</v>
      </c>
      <c r="B96" s="52"/>
      <c r="C96" s="53"/>
      <c r="D96" s="79"/>
      <c r="E96" s="79"/>
      <c r="F96" s="79"/>
      <c r="G96" s="79"/>
      <c r="H96" s="79"/>
      <c r="I96" s="10">
        <v>3839</v>
      </c>
      <c r="J96" s="65"/>
    </row>
    <row r="97" spans="1:10" s="51" customFormat="1" ht="15.75" hidden="1" thickBot="1">
      <c r="A97" s="54" t="s">
        <v>84</v>
      </c>
      <c r="B97" s="52"/>
      <c r="C97" s="53"/>
      <c r="D97" s="79"/>
      <c r="E97" s="79"/>
      <c r="F97" s="79"/>
      <c r="G97" s="79"/>
      <c r="H97" s="79"/>
      <c r="I97" s="10">
        <v>3839</v>
      </c>
      <c r="J97" s="65"/>
    </row>
    <row r="98" spans="1:10" s="51" customFormat="1" ht="15.75" hidden="1" thickBot="1">
      <c r="A98" s="54" t="s">
        <v>85</v>
      </c>
      <c r="B98" s="52"/>
      <c r="C98" s="53"/>
      <c r="D98" s="79"/>
      <c r="E98" s="79"/>
      <c r="F98" s="79"/>
      <c r="G98" s="79"/>
      <c r="H98" s="79"/>
      <c r="I98" s="10">
        <v>3839</v>
      </c>
      <c r="J98" s="65"/>
    </row>
    <row r="99" spans="1:10" s="51" customFormat="1" ht="15.75" hidden="1" thickBot="1">
      <c r="A99" s="54" t="s">
        <v>86</v>
      </c>
      <c r="B99" s="52"/>
      <c r="C99" s="53"/>
      <c r="D99" s="79"/>
      <c r="E99" s="79"/>
      <c r="F99" s="79"/>
      <c r="G99" s="79"/>
      <c r="H99" s="79"/>
      <c r="I99" s="10">
        <v>3839</v>
      </c>
      <c r="J99" s="65"/>
    </row>
    <row r="100" spans="1:10" s="51" customFormat="1" ht="15.75" hidden="1" thickBot="1">
      <c r="A100" s="54" t="s">
        <v>87</v>
      </c>
      <c r="B100" s="52"/>
      <c r="C100" s="53"/>
      <c r="D100" s="79"/>
      <c r="E100" s="79"/>
      <c r="F100" s="79"/>
      <c r="G100" s="79"/>
      <c r="H100" s="79"/>
      <c r="I100" s="10">
        <v>3839</v>
      </c>
      <c r="J100" s="65"/>
    </row>
    <row r="101" spans="1:10" s="51" customFormat="1" ht="15.75" hidden="1" thickBot="1">
      <c r="A101" s="54" t="s">
        <v>88</v>
      </c>
      <c r="B101" s="52"/>
      <c r="C101" s="53"/>
      <c r="D101" s="79"/>
      <c r="E101" s="79"/>
      <c r="F101" s="79"/>
      <c r="G101" s="79"/>
      <c r="H101" s="79"/>
      <c r="I101" s="10">
        <v>3839</v>
      </c>
      <c r="J101" s="65"/>
    </row>
    <row r="102" spans="1:10" s="51" customFormat="1" ht="15.75" hidden="1" thickBot="1">
      <c r="A102" s="54" t="s">
        <v>89</v>
      </c>
      <c r="B102" s="52"/>
      <c r="C102" s="53"/>
      <c r="D102" s="79"/>
      <c r="E102" s="79"/>
      <c r="F102" s="79"/>
      <c r="G102" s="79"/>
      <c r="H102" s="79"/>
      <c r="I102" s="10">
        <v>3839</v>
      </c>
      <c r="J102" s="65"/>
    </row>
    <row r="103" spans="1:10" s="51" customFormat="1" ht="15.75" hidden="1" thickBot="1">
      <c r="A103" s="54" t="s">
        <v>90</v>
      </c>
      <c r="B103" s="52"/>
      <c r="C103" s="53"/>
      <c r="D103" s="79"/>
      <c r="E103" s="79"/>
      <c r="F103" s="79"/>
      <c r="G103" s="79"/>
      <c r="H103" s="79"/>
      <c r="I103" s="10">
        <v>3839</v>
      </c>
      <c r="J103" s="65"/>
    </row>
    <row r="104" spans="1:10" s="51" customFormat="1" ht="15.75" hidden="1" thickBot="1">
      <c r="A104" s="54" t="s">
        <v>91</v>
      </c>
      <c r="B104" s="52"/>
      <c r="C104" s="53"/>
      <c r="D104" s="79"/>
      <c r="E104" s="79"/>
      <c r="F104" s="79"/>
      <c r="G104" s="79"/>
      <c r="H104" s="79"/>
      <c r="I104" s="10">
        <v>3839</v>
      </c>
      <c r="J104" s="65"/>
    </row>
    <row r="105" spans="1:10" s="51" customFormat="1" ht="15.75" hidden="1" thickBot="1">
      <c r="A105" s="54" t="s">
        <v>95</v>
      </c>
      <c r="B105" s="52"/>
      <c r="C105" s="53"/>
      <c r="D105" s="79"/>
      <c r="E105" s="79"/>
      <c r="F105" s="79"/>
      <c r="G105" s="79"/>
      <c r="H105" s="79"/>
      <c r="I105" s="10">
        <v>3839</v>
      </c>
      <c r="J105" s="65"/>
    </row>
    <row r="106" spans="1:10" s="51" customFormat="1" ht="26.25" thickBot="1">
      <c r="A106" s="104" t="s">
        <v>143</v>
      </c>
      <c r="B106" s="103" t="s">
        <v>144</v>
      </c>
      <c r="C106" s="82"/>
      <c r="D106" s="78">
        <v>103000</v>
      </c>
      <c r="E106" s="78"/>
      <c r="F106" s="78"/>
      <c r="G106" s="78">
        <f>D106/I106</f>
        <v>26.83</v>
      </c>
      <c r="H106" s="78">
        <f>G106/12</f>
        <v>2.24</v>
      </c>
      <c r="I106" s="10">
        <v>3839</v>
      </c>
      <c r="J106" s="65"/>
    </row>
    <row r="107" spans="1:10" s="51" customFormat="1" ht="19.5" thickBot="1">
      <c r="A107" s="43" t="s">
        <v>120</v>
      </c>
      <c r="B107" s="44" t="s">
        <v>11</v>
      </c>
      <c r="C107" s="82"/>
      <c r="D107" s="78">
        <f>G107*I107</f>
        <v>84304.44</v>
      </c>
      <c r="E107" s="78"/>
      <c r="F107" s="78"/>
      <c r="G107" s="78">
        <f>12*H107</f>
        <v>21.96</v>
      </c>
      <c r="H107" s="78">
        <v>1.83</v>
      </c>
      <c r="I107" s="10">
        <v>3839</v>
      </c>
      <c r="J107" s="65"/>
    </row>
    <row r="108" spans="1:10" s="10" customFormat="1" ht="21" customHeight="1" thickBot="1">
      <c r="A108" s="42" t="s">
        <v>34</v>
      </c>
      <c r="B108" s="8"/>
      <c r="C108" s="27">
        <f>F108*12</f>
        <v>0</v>
      </c>
      <c r="D108" s="93">
        <f>D107+D94+D88+D85+D83+D73+D60+D44+D43+D42+D41+D40+D39+D36+D34+D33+D32+D23+D14+D35+D106</f>
        <v>806824.81</v>
      </c>
      <c r="E108" s="93">
        <f>E107+E94+E88+E85+E83+E73+E60+E44+E43+E42+E41+E40+E39+E36+E34+E33+E32+E23+E14+E35+E106</f>
        <v>112.32</v>
      </c>
      <c r="F108" s="93">
        <f>F107+F94+F88+F85+F83+F73+F60+F44+F43+F42+F41+F40+F39+F36+F34+F33+F32+F23+F14+F35+F106</f>
        <v>0</v>
      </c>
      <c r="G108" s="93">
        <f>G107+G94+G88+G85+G83+G73+G60+G44+G43+G42+G41+G40+G39+G36+G34+G33+G32+G23+G14+G35+G106</f>
        <v>210.16</v>
      </c>
      <c r="H108" s="93">
        <f>H107+H94+H88+H85+H83+H73+H60+H44+H43+H42+H41+H40+H39+H36+H34+H33+H32+H23+H14+H35+H106</f>
        <v>17.51</v>
      </c>
      <c r="I108" s="10">
        <v>3839</v>
      </c>
      <c r="J108" s="63"/>
    </row>
    <row r="109" spans="1:10" s="29" customFormat="1" ht="20.25" hidden="1" thickBot="1">
      <c r="A109" s="43" t="s">
        <v>29</v>
      </c>
      <c r="B109" s="44" t="s">
        <v>11</v>
      </c>
      <c r="C109" s="44" t="s">
        <v>30</v>
      </c>
      <c r="D109" s="94"/>
      <c r="E109" s="95" t="s">
        <v>30</v>
      </c>
      <c r="F109" s="96"/>
      <c r="G109" s="95" t="s">
        <v>30</v>
      </c>
      <c r="H109" s="96"/>
      <c r="J109" s="66"/>
    </row>
    <row r="110" spans="1:10" s="31" customFormat="1" ht="12.75">
      <c r="A110" s="30"/>
      <c r="D110" s="97"/>
      <c r="E110" s="97"/>
      <c r="F110" s="97"/>
      <c r="G110" s="97"/>
      <c r="H110" s="97"/>
      <c r="J110" s="67"/>
    </row>
    <row r="111" spans="1:10" s="31" customFormat="1" ht="12.75">
      <c r="A111" s="30"/>
      <c r="D111" s="97"/>
      <c r="E111" s="97"/>
      <c r="F111" s="97"/>
      <c r="G111" s="97"/>
      <c r="H111" s="97"/>
      <c r="J111" s="67"/>
    </row>
    <row r="112" spans="1:10" s="31" customFormat="1" ht="12.75">
      <c r="A112" s="30"/>
      <c r="D112" s="97"/>
      <c r="E112" s="97"/>
      <c r="F112" s="97"/>
      <c r="G112" s="97"/>
      <c r="H112" s="97"/>
      <c r="J112" s="67"/>
    </row>
    <row r="113" spans="1:10" s="31" customFormat="1" ht="13.5" thickBot="1">
      <c r="A113" s="30"/>
      <c r="D113" s="97"/>
      <c r="E113" s="97"/>
      <c r="F113" s="97"/>
      <c r="G113" s="97"/>
      <c r="H113" s="97"/>
      <c r="J113" s="67"/>
    </row>
    <row r="114" spans="1:10" s="10" customFormat="1" ht="19.5" thickBot="1">
      <c r="A114" s="56" t="s">
        <v>111</v>
      </c>
      <c r="B114" s="8"/>
      <c r="C114" s="27">
        <f>F114*12</f>
        <v>0</v>
      </c>
      <c r="D114" s="98">
        <f>D115+D116+D117+D118+D119+D120+D121+D127+D128+D129+D130+D131+D133+D134+D132</f>
        <v>1079334.17</v>
      </c>
      <c r="E114" s="98">
        <f>E115+E116+E117+E118+E119+E120+E121+E127+E128+E129+E130+E131+E133+E134+E132</f>
        <v>0</v>
      </c>
      <c r="F114" s="98">
        <f>F115+F116+F117+F118+F119+F120+F121+F127+F128+F129+F130+F131+F133+F134+F132</f>
        <v>0</v>
      </c>
      <c r="G114" s="98">
        <f>G115+G116+G117+G118+G119+G120+G121+G127+G128+G129+G130+G131+G133+G134+G132</f>
        <v>281.16</v>
      </c>
      <c r="H114" s="98">
        <f>H115+H116+H117+H118+H119+H120+H121+H127+H128+H129+H130+H131+H133+H134+H132</f>
        <v>23.43</v>
      </c>
      <c r="I114" s="10">
        <v>3839</v>
      </c>
      <c r="J114" s="63"/>
    </row>
    <row r="115" spans="1:10" s="51" customFormat="1" ht="15">
      <c r="A115" s="55" t="s">
        <v>126</v>
      </c>
      <c r="B115" s="101"/>
      <c r="C115" s="99"/>
      <c r="D115" s="99">
        <v>183283.95</v>
      </c>
      <c r="E115" s="99"/>
      <c r="F115" s="99"/>
      <c r="G115" s="99">
        <f>D115/I115</f>
        <v>47.74</v>
      </c>
      <c r="H115" s="100">
        <f>G115/12</f>
        <v>3.98</v>
      </c>
      <c r="I115" s="10">
        <v>3839</v>
      </c>
      <c r="J115" s="65"/>
    </row>
    <row r="116" spans="1:10" s="51" customFormat="1" ht="15">
      <c r="A116" s="55" t="s">
        <v>128</v>
      </c>
      <c r="B116" s="101"/>
      <c r="C116" s="99"/>
      <c r="D116" s="99">
        <v>163869.93</v>
      </c>
      <c r="E116" s="99"/>
      <c r="F116" s="99"/>
      <c r="G116" s="99">
        <f aca="true" t="shared" si="4" ref="G116:G134">D116/I116</f>
        <v>42.69</v>
      </c>
      <c r="H116" s="100">
        <f aca="true" t="shared" si="5" ref="H116:H133">G116/12</f>
        <v>3.56</v>
      </c>
      <c r="I116" s="10">
        <v>3839</v>
      </c>
      <c r="J116" s="65"/>
    </row>
    <row r="117" spans="1:10" s="51" customFormat="1" ht="15">
      <c r="A117" s="55" t="s">
        <v>129</v>
      </c>
      <c r="B117" s="101"/>
      <c r="C117" s="99"/>
      <c r="D117" s="99">
        <v>136605.85</v>
      </c>
      <c r="E117" s="99"/>
      <c r="F117" s="99"/>
      <c r="G117" s="99">
        <f t="shared" si="4"/>
        <v>35.58</v>
      </c>
      <c r="H117" s="100">
        <f t="shared" si="5"/>
        <v>2.97</v>
      </c>
      <c r="I117" s="10">
        <v>3839</v>
      </c>
      <c r="J117" s="65"/>
    </row>
    <row r="118" spans="1:10" s="51" customFormat="1" ht="15">
      <c r="A118" s="55" t="s">
        <v>121</v>
      </c>
      <c r="B118" s="101"/>
      <c r="C118" s="99"/>
      <c r="D118" s="99">
        <v>8575.44</v>
      </c>
      <c r="E118" s="99"/>
      <c r="F118" s="99"/>
      <c r="G118" s="99">
        <f t="shared" si="4"/>
        <v>2.23</v>
      </c>
      <c r="H118" s="100">
        <f t="shared" si="5"/>
        <v>0.19</v>
      </c>
      <c r="I118" s="10">
        <v>3839</v>
      </c>
      <c r="J118" s="65"/>
    </row>
    <row r="119" spans="1:10" s="51" customFormat="1" ht="15">
      <c r="A119" s="55" t="s">
        <v>122</v>
      </c>
      <c r="B119" s="101"/>
      <c r="C119" s="99"/>
      <c r="D119" s="99">
        <v>3285.63</v>
      </c>
      <c r="E119" s="99"/>
      <c r="F119" s="99"/>
      <c r="G119" s="99">
        <f t="shared" si="4"/>
        <v>0.86</v>
      </c>
      <c r="H119" s="100">
        <f t="shared" si="5"/>
        <v>0.07</v>
      </c>
      <c r="I119" s="10">
        <v>3839</v>
      </c>
      <c r="J119" s="65"/>
    </row>
    <row r="120" spans="1:10" s="51" customFormat="1" ht="15">
      <c r="A120" s="55" t="s">
        <v>130</v>
      </c>
      <c r="B120" s="101"/>
      <c r="C120" s="99"/>
      <c r="D120" s="99">
        <v>45627.56</v>
      </c>
      <c r="E120" s="99"/>
      <c r="F120" s="99"/>
      <c r="G120" s="99">
        <f t="shared" si="4"/>
        <v>11.89</v>
      </c>
      <c r="H120" s="100">
        <f t="shared" si="5"/>
        <v>0.99</v>
      </c>
      <c r="I120" s="10">
        <v>3839</v>
      </c>
      <c r="J120" s="65"/>
    </row>
    <row r="121" spans="1:10" s="51" customFormat="1" ht="25.5">
      <c r="A121" s="55" t="s">
        <v>131</v>
      </c>
      <c r="B121" s="101"/>
      <c r="C121" s="99"/>
      <c r="D121" s="99">
        <v>196714.08</v>
      </c>
      <c r="E121" s="99"/>
      <c r="F121" s="99"/>
      <c r="G121" s="99">
        <f t="shared" si="4"/>
        <v>51.24</v>
      </c>
      <c r="H121" s="100">
        <f t="shared" si="5"/>
        <v>4.27</v>
      </c>
      <c r="I121" s="10">
        <v>3839</v>
      </c>
      <c r="J121" s="65"/>
    </row>
    <row r="122" spans="1:10" s="51" customFormat="1" ht="15" hidden="1">
      <c r="A122" s="54"/>
      <c r="B122" s="102"/>
      <c r="C122" s="79"/>
      <c r="D122" s="79"/>
      <c r="E122" s="79"/>
      <c r="F122" s="79"/>
      <c r="G122" s="99">
        <f t="shared" si="4"/>
        <v>0</v>
      </c>
      <c r="H122" s="100">
        <f t="shared" si="5"/>
        <v>0</v>
      </c>
      <c r="I122" s="10">
        <v>3839</v>
      </c>
      <c r="J122" s="65"/>
    </row>
    <row r="123" spans="1:10" s="51" customFormat="1" ht="15" hidden="1">
      <c r="A123" s="54"/>
      <c r="B123" s="102"/>
      <c r="C123" s="79"/>
      <c r="D123" s="79"/>
      <c r="E123" s="79"/>
      <c r="F123" s="79"/>
      <c r="G123" s="99">
        <f t="shared" si="4"/>
        <v>0</v>
      </c>
      <c r="H123" s="100">
        <f t="shared" si="5"/>
        <v>0</v>
      </c>
      <c r="I123" s="10">
        <v>3839</v>
      </c>
      <c r="J123" s="65"/>
    </row>
    <row r="124" spans="1:10" s="51" customFormat="1" ht="15" hidden="1">
      <c r="A124" s="54"/>
      <c r="B124" s="102"/>
      <c r="C124" s="79"/>
      <c r="D124" s="79"/>
      <c r="E124" s="79"/>
      <c r="F124" s="79"/>
      <c r="G124" s="99">
        <f t="shared" si="4"/>
        <v>0</v>
      </c>
      <c r="H124" s="100">
        <f t="shared" si="5"/>
        <v>0</v>
      </c>
      <c r="I124" s="10">
        <v>3839</v>
      </c>
      <c r="J124" s="65"/>
    </row>
    <row r="125" spans="1:10" s="51" customFormat="1" ht="15" hidden="1">
      <c r="A125" s="54"/>
      <c r="B125" s="102"/>
      <c r="C125" s="79"/>
      <c r="D125" s="79"/>
      <c r="E125" s="79"/>
      <c r="F125" s="79"/>
      <c r="G125" s="99">
        <f t="shared" si="4"/>
        <v>0</v>
      </c>
      <c r="H125" s="100">
        <f t="shared" si="5"/>
        <v>0</v>
      </c>
      <c r="I125" s="10">
        <v>3839</v>
      </c>
      <c r="J125" s="65"/>
    </row>
    <row r="126" spans="1:10" s="51" customFormat="1" ht="15" hidden="1">
      <c r="A126" s="54"/>
      <c r="B126" s="102"/>
      <c r="C126" s="79"/>
      <c r="D126" s="79"/>
      <c r="E126" s="79"/>
      <c r="F126" s="79"/>
      <c r="G126" s="99">
        <f t="shared" si="4"/>
        <v>0</v>
      </c>
      <c r="H126" s="100">
        <f t="shared" si="5"/>
        <v>0</v>
      </c>
      <c r="I126" s="10">
        <v>3839</v>
      </c>
      <c r="J126" s="65"/>
    </row>
    <row r="127" spans="1:10" s="51" customFormat="1" ht="15">
      <c r="A127" s="54" t="s">
        <v>133</v>
      </c>
      <c r="B127" s="102"/>
      <c r="C127" s="79"/>
      <c r="D127" s="79">
        <v>1290.18</v>
      </c>
      <c r="E127" s="79"/>
      <c r="F127" s="79"/>
      <c r="G127" s="99">
        <f t="shared" si="4"/>
        <v>0.34</v>
      </c>
      <c r="H127" s="100">
        <f t="shared" si="5"/>
        <v>0.03</v>
      </c>
      <c r="I127" s="10">
        <v>3839</v>
      </c>
      <c r="J127" s="65"/>
    </row>
    <row r="128" spans="1:10" s="51" customFormat="1" ht="15">
      <c r="A128" s="54" t="s">
        <v>134</v>
      </c>
      <c r="B128" s="102"/>
      <c r="C128" s="79"/>
      <c r="D128" s="79">
        <v>728.92</v>
      </c>
      <c r="E128" s="79"/>
      <c r="F128" s="79"/>
      <c r="G128" s="99">
        <f t="shared" si="4"/>
        <v>0.19</v>
      </c>
      <c r="H128" s="100">
        <f t="shared" si="5"/>
        <v>0.02</v>
      </c>
      <c r="I128" s="10">
        <v>3839</v>
      </c>
      <c r="J128" s="65"/>
    </row>
    <row r="129" spans="1:10" s="51" customFormat="1" ht="20.25" customHeight="1">
      <c r="A129" s="54" t="s">
        <v>123</v>
      </c>
      <c r="B129" s="102"/>
      <c r="C129" s="79"/>
      <c r="D129" s="79">
        <v>19825.99</v>
      </c>
      <c r="E129" s="79"/>
      <c r="F129" s="79"/>
      <c r="G129" s="99">
        <f t="shared" si="4"/>
        <v>5.16</v>
      </c>
      <c r="H129" s="100">
        <f t="shared" si="5"/>
        <v>0.43</v>
      </c>
      <c r="I129" s="10">
        <v>3839</v>
      </c>
      <c r="J129" s="65"/>
    </row>
    <row r="130" spans="1:10" s="51" customFormat="1" ht="15">
      <c r="A130" s="54" t="s">
        <v>124</v>
      </c>
      <c r="B130" s="102"/>
      <c r="C130" s="79"/>
      <c r="D130" s="79">
        <v>45592.06</v>
      </c>
      <c r="E130" s="79"/>
      <c r="F130" s="79"/>
      <c r="G130" s="99">
        <f t="shared" si="4"/>
        <v>11.88</v>
      </c>
      <c r="H130" s="100">
        <f>G130/12</f>
        <v>0.99</v>
      </c>
      <c r="I130" s="10">
        <v>3839</v>
      </c>
      <c r="J130" s="65"/>
    </row>
    <row r="131" spans="1:10" s="51" customFormat="1" ht="15">
      <c r="A131" s="83" t="s">
        <v>125</v>
      </c>
      <c r="B131" s="102"/>
      <c r="C131" s="79"/>
      <c r="D131" s="79">
        <v>93655.69</v>
      </c>
      <c r="E131" s="79"/>
      <c r="F131" s="79"/>
      <c r="G131" s="79">
        <f t="shared" si="4"/>
        <v>24.4</v>
      </c>
      <c r="H131" s="79">
        <f t="shared" si="5"/>
        <v>2.03</v>
      </c>
      <c r="I131" s="10">
        <v>3839</v>
      </c>
      <c r="J131" s="65"/>
    </row>
    <row r="132" spans="1:10" s="51" customFormat="1" ht="25.5">
      <c r="A132" s="83" t="s">
        <v>151</v>
      </c>
      <c r="B132" s="102"/>
      <c r="C132" s="79"/>
      <c r="D132" s="79">
        <v>23809.43</v>
      </c>
      <c r="E132" s="79"/>
      <c r="F132" s="79"/>
      <c r="G132" s="79">
        <f t="shared" si="4"/>
        <v>6.2</v>
      </c>
      <c r="H132" s="79">
        <f t="shared" si="5"/>
        <v>0.52</v>
      </c>
      <c r="I132" s="10">
        <v>3839</v>
      </c>
      <c r="J132" s="65"/>
    </row>
    <row r="133" spans="1:10" s="51" customFormat="1" ht="15">
      <c r="A133" s="83" t="s">
        <v>139</v>
      </c>
      <c r="B133" s="102"/>
      <c r="C133" s="79"/>
      <c r="D133" s="79">
        <v>110721</v>
      </c>
      <c r="E133" s="79"/>
      <c r="F133" s="79"/>
      <c r="G133" s="79">
        <f t="shared" si="4"/>
        <v>28.84</v>
      </c>
      <c r="H133" s="79">
        <f t="shared" si="5"/>
        <v>2.4</v>
      </c>
      <c r="I133" s="10">
        <v>3839</v>
      </c>
      <c r="J133" s="65"/>
    </row>
    <row r="134" spans="1:10" s="51" customFormat="1" ht="15">
      <c r="A134" s="83" t="s">
        <v>140</v>
      </c>
      <c r="B134" s="102"/>
      <c r="C134" s="79"/>
      <c r="D134" s="79">
        <f>42916*1.066</f>
        <v>45748.46</v>
      </c>
      <c r="E134" s="79"/>
      <c r="F134" s="79"/>
      <c r="G134" s="79">
        <f t="shared" si="4"/>
        <v>11.92</v>
      </c>
      <c r="H134" s="79">
        <v>0.98</v>
      </c>
      <c r="I134" s="10">
        <v>3839</v>
      </c>
      <c r="J134" s="65"/>
    </row>
    <row r="135" spans="1:10" s="28" customFormat="1" ht="18.75">
      <c r="A135" s="33"/>
      <c r="B135" s="34"/>
      <c r="C135" s="35"/>
      <c r="D135" s="109"/>
      <c r="E135" s="109"/>
      <c r="F135" s="109"/>
      <c r="G135" s="109"/>
      <c r="H135" s="109"/>
      <c r="J135" s="68"/>
    </row>
    <row r="136" spans="1:10" s="28" customFormat="1" ht="19.5" thickBot="1">
      <c r="A136" s="33"/>
      <c r="B136" s="34"/>
      <c r="C136" s="35"/>
      <c r="D136" s="109"/>
      <c r="E136" s="109"/>
      <c r="F136" s="109"/>
      <c r="G136" s="109"/>
      <c r="H136" s="109"/>
      <c r="J136" s="68"/>
    </row>
    <row r="137" spans="1:10" s="28" customFormat="1" ht="19.5" thickBot="1">
      <c r="A137" s="42" t="s">
        <v>96</v>
      </c>
      <c r="B137" s="57"/>
      <c r="C137" s="58"/>
      <c r="D137" s="110">
        <f>D108+D114</f>
        <v>1886158.98</v>
      </c>
      <c r="E137" s="110">
        <f>E108+E114</f>
        <v>112.32</v>
      </c>
      <c r="F137" s="110">
        <f>F108+F114</f>
        <v>0</v>
      </c>
      <c r="G137" s="110">
        <f>G108+G114</f>
        <v>491.32</v>
      </c>
      <c r="H137" s="110">
        <f>H108+H114</f>
        <v>40.94</v>
      </c>
      <c r="J137" s="68"/>
    </row>
    <row r="138" spans="1:10" s="28" customFormat="1" ht="18.75">
      <c r="A138" s="33"/>
      <c r="B138" s="34"/>
      <c r="C138" s="35"/>
      <c r="D138" s="35"/>
      <c r="E138" s="35"/>
      <c r="F138" s="36"/>
      <c r="G138" s="35"/>
      <c r="H138" s="36"/>
      <c r="J138" s="68"/>
    </row>
    <row r="139" spans="1:10" s="28" customFormat="1" ht="18.75">
      <c r="A139" s="33"/>
      <c r="B139" s="34"/>
      <c r="C139" s="35"/>
      <c r="D139" s="35"/>
      <c r="E139" s="35"/>
      <c r="F139" s="36"/>
      <c r="G139" s="35"/>
      <c r="H139" s="36"/>
      <c r="J139" s="68"/>
    </row>
    <row r="140" spans="1:10" s="28" customFormat="1" ht="18.75">
      <c r="A140" s="33"/>
      <c r="B140" s="34"/>
      <c r="C140" s="35"/>
      <c r="D140" s="35"/>
      <c r="E140" s="35"/>
      <c r="F140" s="36"/>
      <c r="G140" s="35"/>
      <c r="H140" s="36"/>
      <c r="J140" s="68"/>
    </row>
    <row r="141" spans="1:10" s="28" customFormat="1" ht="18.75">
      <c r="A141" s="33"/>
      <c r="B141" s="34"/>
      <c r="C141" s="35"/>
      <c r="D141" s="35"/>
      <c r="E141" s="35"/>
      <c r="F141" s="36"/>
      <c r="G141" s="35"/>
      <c r="H141" s="36"/>
      <c r="J141" s="68"/>
    </row>
    <row r="142" spans="1:10" s="28" customFormat="1" ht="18.75">
      <c r="A142" s="33"/>
      <c r="B142" s="34"/>
      <c r="C142" s="35"/>
      <c r="D142" s="35"/>
      <c r="E142" s="35"/>
      <c r="F142" s="36"/>
      <c r="G142" s="35"/>
      <c r="H142" s="36"/>
      <c r="J142" s="68"/>
    </row>
    <row r="143" spans="1:10" s="29" customFormat="1" ht="19.5">
      <c r="A143" s="37"/>
      <c r="B143" s="38"/>
      <c r="C143" s="39"/>
      <c r="D143" s="39"/>
      <c r="E143" s="39"/>
      <c r="F143" s="40"/>
      <c r="G143" s="39"/>
      <c r="H143" s="40"/>
      <c r="J143" s="66"/>
    </row>
    <row r="144" spans="1:10" s="31" customFormat="1" ht="14.25">
      <c r="A144" s="122" t="s">
        <v>31</v>
      </c>
      <c r="B144" s="122"/>
      <c r="C144" s="122"/>
      <c r="D144" s="122"/>
      <c r="E144" s="122"/>
      <c r="F144" s="122"/>
      <c r="J144" s="67"/>
    </row>
    <row r="145" spans="6:10" s="31" customFormat="1" ht="12.75">
      <c r="F145" s="32"/>
      <c r="H145" s="32"/>
      <c r="J145" s="67"/>
    </row>
    <row r="146" spans="1:10" s="31" customFormat="1" ht="12.75">
      <c r="A146" s="30" t="s">
        <v>32</v>
      </c>
      <c r="F146" s="32"/>
      <c r="H146" s="32"/>
      <c r="J146" s="67"/>
    </row>
    <row r="147" spans="6:10" s="31" customFormat="1" ht="12.75">
      <c r="F147" s="32"/>
      <c r="H147" s="32"/>
      <c r="J147" s="67"/>
    </row>
    <row r="148" spans="6:10" s="31" customFormat="1" ht="12.75">
      <c r="F148" s="32"/>
      <c r="H148" s="32"/>
      <c r="J148" s="67"/>
    </row>
    <row r="149" spans="6:10" s="31" customFormat="1" ht="12.75">
      <c r="F149" s="32"/>
      <c r="H149" s="32"/>
      <c r="J149" s="67"/>
    </row>
    <row r="150" spans="6:10" s="31" customFormat="1" ht="12.75">
      <c r="F150" s="32"/>
      <c r="H150" s="32"/>
      <c r="J150" s="67"/>
    </row>
    <row r="151" spans="6:10" s="31" customFormat="1" ht="12.75">
      <c r="F151" s="32"/>
      <c r="H151" s="32"/>
      <c r="J151" s="67"/>
    </row>
    <row r="152" spans="6:10" s="31" customFormat="1" ht="12.75">
      <c r="F152" s="32"/>
      <c r="H152" s="32"/>
      <c r="J152" s="67"/>
    </row>
    <row r="153" spans="6:10" s="31" customFormat="1" ht="12.75">
      <c r="F153" s="32"/>
      <c r="H153" s="32"/>
      <c r="J153" s="67"/>
    </row>
    <row r="154" spans="6:10" s="31" customFormat="1" ht="12.75">
      <c r="F154" s="32"/>
      <c r="H154" s="32"/>
      <c r="J154" s="67"/>
    </row>
    <row r="155" spans="6:10" s="31" customFormat="1" ht="12.75">
      <c r="F155" s="32"/>
      <c r="H155" s="32"/>
      <c r="J155" s="67"/>
    </row>
    <row r="156" spans="6:10" s="31" customFormat="1" ht="12.75">
      <c r="F156" s="32"/>
      <c r="H156" s="32"/>
      <c r="J156" s="67"/>
    </row>
    <row r="157" spans="6:10" s="31" customFormat="1" ht="12.75">
      <c r="F157" s="32"/>
      <c r="H157" s="32"/>
      <c r="J157" s="67"/>
    </row>
    <row r="158" spans="6:10" s="31" customFormat="1" ht="12.75">
      <c r="F158" s="32"/>
      <c r="H158" s="32"/>
      <c r="J158" s="67"/>
    </row>
    <row r="159" spans="6:10" s="31" customFormat="1" ht="12.75">
      <c r="F159" s="32"/>
      <c r="H159" s="32"/>
      <c r="J159" s="67"/>
    </row>
    <row r="160" spans="6:10" s="31" customFormat="1" ht="12.75">
      <c r="F160" s="32"/>
      <c r="H160" s="32"/>
      <c r="J160" s="67"/>
    </row>
    <row r="161" spans="6:10" s="31" customFormat="1" ht="12.75">
      <c r="F161" s="32"/>
      <c r="H161" s="32"/>
      <c r="J161" s="67"/>
    </row>
    <row r="162" spans="6:10" s="31" customFormat="1" ht="12.75">
      <c r="F162" s="32"/>
      <c r="H162" s="32"/>
      <c r="J162" s="67"/>
    </row>
    <row r="163" spans="6:10" s="31" customFormat="1" ht="12.75">
      <c r="F163" s="32"/>
      <c r="H163" s="32"/>
      <c r="J163" s="67"/>
    </row>
    <row r="164" spans="6:10" s="31" customFormat="1" ht="12.75">
      <c r="F164" s="32"/>
      <c r="H164" s="32"/>
      <c r="J164" s="67"/>
    </row>
  </sheetData>
  <sheetProtection/>
  <mergeCells count="12">
    <mergeCell ref="A144:F144"/>
    <mergeCell ref="A1:H1"/>
    <mergeCell ref="B2:H2"/>
    <mergeCell ref="B3:H3"/>
    <mergeCell ref="B4:H4"/>
    <mergeCell ref="A5:H5"/>
    <mergeCell ref="A7:H7"/>
    <mergeCell ref="A6:H6"/>
    <mergeCell ref="A8:H8"/>
    <mergeCell ref="A9:H9"/>
    <mergeCell ref="A10:H10"/>
    <mergeCell ref="A13:H1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="75" zoomScaleNormal="75" zoomScalePageLayoutView="0" workbookViewId="0" topLeftCell="A1">
      <selection activeCell="A1" sqref="A1:H13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1" hidden="1" customWidth="1"/>
    <col min="7" max="7" width="13.875" style="1" customWidth="1"/>
    <col min="8" max="8" width="20.875" style="41" customWidth="1"/>
    <col min="9" max="9" width="15.375" style="1" customWidth="1"/>
    <col min="10" max="10" width="15.375" style="61" customWidth="1"/>
    <col min="11" max="14" width="15.375" style="1" customWidth="1"/>
    <col min="15" max="16384" width="9.125" style="1" customWidth="1"/>
  </cols>
  <sheetData>
    <row r="1" spans="1:8" ht="16.5" customHeight="1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30" customHeight="1">
      <c r="A2" s="80" t="s">
        <v>127</v>
      </c>
      <c r="B2" s="125" t="s">
        <v>1</v>
      </c>
      <c r="C2" s="125"/>
      <c r="D2" s="125"/>
      <c r="E2" s="125"/>
      <c r="F2" s="125"/>
      <c r="G2" s="124"/>
      <c r="H2" s="124"/>
    </row>
    <row r="3" spans="2:8" ht="14.25" customHeight="1">
      <c r="B3" s="125" t="s">
        <v>2</v>
      </c>
      <c r="C3" s="125"/>
      <c r="D3" s="125"/>
      <c r="E3" s="125"/>
      <c r="F3" s="125"/>
      <c r="G3" s="124"/>
      <c r="H3" s="124"/>
    </row>
    <row r="4" spans="2:8" ht="14.25" customHeight="1">
      <c r="B4" s="125" t="s">
        <v>36</v>
      </c>
      <c r="C4" s="125"/>
      <c r="D4" s="125"/>
      <c r="E4" s="125"/>
      <c r="F4" s="125"/>
      <c r="G4" s="124"/>
      <c r="H4" s="124"/>
    </row>
    <row r="5" spans="1:9" ht="35.25" customHeight="1">
      <c r="A5" s="126"/>
      <c r="B5" s="126"/>
      <c r="C5" s="126"/>
      <c r="D5" s="126"/>
      <c r="E5" s="126"/>
      <c r="F5" s="126"/>
      <c r="G5" s="126"/>
      <c r="H5" s="126"/>
      <c r="I5" s="2"/>
    </row>
    <row r="6" spans="1:9" ht="23.25" customHeight="1">
      <c r="A6" s="113" t="s">
        <v>150</v>
      </c>
      <c r="B6" s="113"/>
      <c r="C6" s="113"/>
      <c r="D6" s="113"/>
      <c r="E6" s="113"/>
      <c r="F6" s="113"/>
      <c r="G6" s="113"/>
      <c r="H6" s="113"/>
      <c r="I6" s="2"/>
    </row>
    <row r="7" spans="1:10" s="3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J7" s="62"/>
    </row>
    <row r="8" spans="1:8" s="4" customFormat="1" ht="18.75" customHeight="1">
      <c r="A8" s="111" t="s">
        <v>113</v>
      </c>
      <c r="B8" s="111"/>
      <c r="C8" s="111"/>
      <c r="D8" s="111"/>
      <c r="E8" s="112"/>
      <c r="F8" s="112"/>
      <c r="G8" s="112"/>
      <c r="H8" s="112"/>
    </row>
    <row r="9" spans="1:8" s="5" customFormat="1" ht="17.25" customHeight="1">
      <c r="A9" s="114" t="s">
        <v>81</v>
      </c>
      <c r="B9" s="114"/>
      <c r="C9" s="114"/>
      <c r="D9" s="114"/>
      <c r="E9" s="115"/>
      <c r="F9" s="115"/>
      <c r="G9" s="115"/>
      <c r="H9" s="115"/>
    </row>
    <row r="10" spans="1:8" s="4" customFormat="1" ht="30" customHeight="1" thickBot="1">
      <c r="A10" s="116" t="s">
        <v>94</v>
      </c>
      <c r="B10" s="116"/>
      <c r="C10" s="116"/>
      <c r="D10" s="116"/>
      <c r="E10" s="117"/>
      <c r="F10" s="117"/>
      <c r="G10" s="117"/>
      <c r="H10" s="117"/>
    </row>
    <row r="11" spans="1:10" s="10" customFormat="1" ht="139.5" customHeight="1" thickBot="1">
      <c r="A11" s="6" t="s">
        <v>4</v>
      </c>
      <c r="B11" s="7" t="s">
        <v>5</v>
      </c>
      <c r="C11" s="8" t="s">
        <v>6</v>
      </c>
      <c r="D11" s="8" t="s">
        <v>37</v>
      </c>
      <c r="E11" s="8" t="s">
        <v>6</v>
      </c>
      <c r="F11" s="9" t="s">
        <v>7</v>
      </c>
      <c r="G11" s="8" t="s">
        <v>6</v>
      </c>
      <c r="H11" s="9" t="s">
        <v>7</v>
      </c>
      <c r="J11" s="63"/>
    </row>
    <row r="12" spans="1:10" s="14" customFormat="1" ht="12.75">
      <c r="A12" s="11">
        <v>1</v>
      </c>
      <c r="B12" s="12">
        <v>2</v>
      </c>
      <c r="C12" s="12">
        <v>3</v>
      </c>
      <c r="D12" s="46"/>
      <c r="E12" s="12">
        <v>3</v>
      </c>
      <c r="F12" s="13">
        <v>4</v>
      </c>
      <c r="G12" s="47">
        <v>3</v>
      </c>
      <c r="H12" s="50">
        <v>4</v>
      </c>
      <c r="J12" s="64"/>
    </row>
    <row r="13" spans="1:10" s="14" customFormat="1" ht="49.5" customHeight="1">
      <c r="A13" s="118" t="s">
        <v>8</v>
      </c>
      <c r="B13" s="119"/>
      <c r="C13" s="119"/>
      <c r="D13" s="119"/>
      <c r="E13" s="119"/>
      <c r="F13" s="119"/>
      <c r="G13" s="120"/>
      <c r="H13" s="121"/>
      <c r="J13" s="64"/>
    </row>
    <row r="14" spans="1:10" s="10" customFormat="1" ht="15">
      <c r="A14" s="16" t="s">
        <v>149</v>
      </c>
      <c r="B14" s="20"/>
      <c r="C14" s="15">
        <f>F14*12</f>
        <v>0</v>
      </c>
      <c r="D14" s="84">
        <f>G14*I14</f>
        <v>123001.56</v>
      </c>
      <c r="E14" s="85">
        <f>H14*12</f>
        <v>32.04</v>
      </c>
      <c r="F14" s="86"/>
      <c r="G14" s="85">
        <f>H14*12</f>
        <v>32.04</v>
      </c>
      <c r="H14" s="85">
        <f>H19+H21</f>
        <v>2.67</v>
      </c>
      <c r="I14" s="10">
        <v>3839</v>
      </c>
      <c r="J14" s="63"/>
    </row>
    <row r="15" spans="1:10" s="10" customFormat="1" ht="27.75" customHeight="1">
      <c r="A15" s="59" t="s">
        <v>97</v>
      </c>
      <c r="B15" s="60" t="s">
        <v>98</v>
      </c>
      <c r="C15" s="15"/>
      <c r="D15" s="84"/>
      <c r="E15" s="85"/>
      <c r="F15" s="86"/>
      <c r="G15" s="85"/>
      <c r="H15" s="85"/>
      <c r="J15" s="63"/>
    </row>
    <row r="16" spans="1:10" s="10" customFormat="1" ht="15">
      <c r="A16" s="59" t="s">
        <v>99</v>
      </c>
      <c r="B16" s="60" t="s">
        <v>98</v>
      </c>
      <c r="C16" s="15"/>
      <c r="D16" s="84"/>
      <c r="E16" s="85"/>
      <c r="F16" s="86"/>
      <c r="G16" s="85"/>
      <c r="H16" s="85"/>
      <c r="J16" s="63"/>
    </row>
    <row r="17" spans="1:10" s="10" customFormat="1" ht="15">
      <c r="A17" s="59" t="s">
        <v>100</v>
      </c>
      <c r="B17" s="60" t="s">
        <v>101</v>
      </c>
      <c r="C17" s="15"/>
      <c r="D17" s="84"/>
      <c r="E17" s="85"/>
      <c r="F17" s="86"/>
      <c r="G17" s="85"/>
      <c r="H17" s="85"/>
      <c r="J17" s="63"/>
    </row>
    <row r="18" spans="1:10" s="10" customFormat="1" ht="15">
      <c r="A18" s="59" t="s">
        <v>102</v>
      </c>
      <c r="B18" s="60" t="s">
        <v>98</v>
      </c>
      <c r="C18" s="15"/>
      <c r="D18" s="84"/>
      <c r="E18" s="85"/>
      <c r="F18" s="86"/>
      <c r="G18" s="85"/>
      <c r="H18" s="85"/>
      <c r="J18" s="63"/>
    </row>
    <row r="19" spans="1:10" s="10" customFormat="1" ht="15">
      <c r="A19" s="105" t="s">
        <v>145</v>
      </c>
      <c r="B19" s="60"/>
      <c r="C19" s="15"/>
      <c r="D19" s="84"/>
      <c r="E19" s="85"/>
      <c r="F19" s="86"/>
      <c r="G19" s="85"/>
      <c r="H19" s="85">
        <v>2.56</v>
      </c>
      <c r="J19" s="63"/>
    </row>
    <row r="20" spans="1:10" s="10" customFormat="1" ht="15">
      <c r="A20" s="59" t="s">
        <v>141</v>
      </c>
      <c r="B20" s="60" t="s">
        <v>98</v>
      </c>
      <c r="C20" s="15"/>
      <c r="D20" s="84"/>
      <c r="E20" s="85"/>
      <c r="F20" s="86"/>
      <c r="G20" s="85"/>
      <c r="H20" s="85"/>
      <c r="J20" s="63"/>
    </row>
    <row r="21" spans="1:10" s="10" customFormat="1" ht="15">
      <c r="A21" s="105" t="s">
        <v>145</v>
      </c>
      <c r="B21" s="60"/>
      <c r="C21" s="15"/>
      <c r="D21" s="84"/>
      <c r="E21" s="85"/>
      <c r="F21" s="86"/>
      <c r="G21" s="85"/>
      <c r="H21" s="85">
        <v>0.11</v>
      </c>
      <c r="J21" s="63"/>
    </row>
    <row r="22" spans="1:10" s="10" customFormat="1" ht="30">
      <c r="A22" s="16" t="s">
        <v>10</v>
      </c>
      <c r="B22" s="17"/>
      <c r="C22" s="15">
        <f>F22*12</f>
        <v>0</v>
      </c>
      <c r="D22" s="84">
        <f>G22*I22</f>
        <v>140046.72</v>
      </c>
      <c r="E22" s="85">
        <f>H22*12</f>
        <v>36.48</v>
      </c>
      <c r="F22" s="86"/>
      <c r="G22" s="85">
        <f>H22*12</f>
        <v>36.48</v>
      </c>
      <c r="H22" s="85">
        <v>3.04</v>
      </c>
      <c r="I22" s="10">
        <v>3839</v>
      </c>
      <c r="J22" s="63"/>
    </row>
    <row r="23" spans="1:10" s="10" customFormat="1" ht="15">
      <c r="A23" s="59" t="s">
        <v>103</v>
      </c>
      <c r="B23" s="60" t="s">
        <v>11</v>
      </c>
      <c r="C23" s="15"/>
      <c r="D23" s="84"/>
      <c r="E23" s="85"/>
      <c r="F23" s="86"/>
      <c r="G23" s="85"/>
      <c r="H23" s="85"/>
      <c r="J23" s="63"/>
    </row>
    <row r="24" spans="1:10" s="10" customFormat="1" ht="15">
      <c r="A24" s="59" t="s">
        <v>104</v>
      </c>
      <c r="B24" s="60" t="s">
        <v>11</v>
      </c>
      <c r="C24" s="15"/>
      <c r="D24" s="84"/>
      <c r="E24" s="85"/>
      <c r="F24" s="86"/>
      <c r="G24" s="85"/>
      <c r="H24" s="85"/>
      <c r="J24" s="63"/>
    </row>
    <row r="25" spans="1:10" s="10" customFormat="1" ht="15">
      <c r="A25" s="59" t="s">
        <v>114</v>
      </c>
      <c r="B25" s="60" t="s">
        <v>115</v>
      </c>
      <c r="C25" s="15"/>
      <c r="D25" s="84"/>
      <c r="E25" s="85"/>
      <c r="F25" s="86"/>
      <c r="G25" s="85"/>
      <c r="H25" s="85"/>
      <c r="J25" s="63"/>
    </row>
    <row r="26" spans="1:10" s="10" customFormat="1" ht="15">
      <c r="A26" s="59" t="s">
        <v>105</v>
      </c>
      <c r="B26" s="60" t="s">
        <v>11</v>
      </c>
      <c r="C26" s="15"/>
      <c r="D26" s="84"/>
      <c r="E26" s="85"/>
      <c r="F26" s="86"/>
      <c r="G26" s="85"/>
      <c r="H26" s="85"/>
      <c r="J26" s="63"/>
    </row>
    <row r="27" spans="1:10" s="10" customFormat="1" ht="25.5">
      <c r="A27" s="59" t="s">
        <v>106</v>
      </c>
      <c r="B27" s="60" t="s">
        <v>12</v>
      </c>
      <c r="C27" s="15"/>
      <c r="D27" s="84"/>
      <c r="E27" s="85"/>
      <c r="F27" s="86"/>
      <c r="G27" s="85"/>
      <c r="H27" s="85"/>
      <c r="J27" s="63"/>
    </row>
    <row r="28" spans="1:10" s="10" customFormat="1" ht="15">
      <c r="A28" s="59" t="s">
        <v>107</v>
      </c>
      <c r="B28" s="60" t="s">
        <v>11</v>
      </c>
      <c r="C28" s="15"/>
      <c r="D28" s="84"/>
      <c r="E28" s="85"/>
      <c r="F28" s="86"/>
      <c r="G28" s="85"/>
      <c r="H28" s="85"/>
      <c r="J28" s="63"/>
    </row>
    <row r="29" spans="1:10" s="10" customFormat="1" ht="15">
      <c r="A29" s="59" t="s">
        <v>108</v>
      </c>
      <c r="B29" s="60" t="s">
        <v>11</v>
      </c>
      <c r="C29" s="15"/>
      <c r="D29" s="84"/>
      <c r="E29" s="85"/>
      <c r="F29" s="86"/>
      <c r="G29" s="85"/>
      <c r="H29" s="85"/>
      <c r="J29" s="63"/>
    </row>
    <row r="30" spans="1:10" s="10" customFormat="1" ht="25.5">
      <c r="A30" s="59" t="s">
        <v>109</v>
      </c>
      <c r="B30" s="60" t="s">
        <v>110</v>
      </c>
      <c r="C30" s="15"/>
      <c r="D30" s="84"/>
      <c r="E30" s="85"/>
      <c r="F30" s="86"/>
      <c r="G30" s="85"/>
      <c r="H30" s="85"/>
      <c r="J30" s="63"/>
    </row>
    <row r="31" spans="1:10" s="21" customFormat="1" ht="18.75" customHeight="1">
      <c r="A31" s="19" t="s">
        <v>13</v>
      </c>
      <c r="B31" s="20" t="s">
        <v>14</v>
      </c>
      <c r="C31" s="15">
        <f>F31*12</f>
        <v>0</v>
      </c>
      <c r="D31" s="84">
        <f aca="true" t="shared" si="0" ref="D31:D39">G31*I31</f>
        <v>31326.24</v>
      </c>
      <c r="E31" s="85">
        <f>H31*12</f>
        <v>8.16</v>
      </c>
      <c r="F31" s="76"/>
      <c r="G31" s="85">
        <f>H31*12</f>
        <v>8.16</v>
      </c>
      <c r="H31" s="85">
        <v>0.68</v>
      </c>
      <c r="I31" s="10">
        <v>3839</v>
      </c>
      <c r="J31" s="63"/>
    </row>
    <row r="32" spans="1:10" s="10" customFormat="1" ht="18.75" customHeight="1">
      <c r="A32" s="19" t="s">
        <v>15</v>
      </c>
      <c r="B32" s="20" t="s">
        <v>16</v>
      </c>
      <c r="C32" s="15">
        <f>F32*12</f>
        <v>0</v>
      </c>
      <c r="D32" s="84">
        <f t="shared" si="0"/>
        <v>102270.96</v>
      </c>
      <c r="E32" s="85">
        <f>H32*12</f>
        <v>26.64</v>
      </c>
      <c r="F32" s="76"/>
      <c r="G32" s="85">
        <f>H32*12</f>
        <v>26.64</v>
      </c>
      <c r="H32" s="85">
        <v>2.22</v>
      </c>
      <c r="I32" s="10">
        <v>3839</v>
      </c>
      <c r="J32" s="63"/>
    </row>
    <row r="33" spans="1:10" s="14" customFormat="1" ht="30">
      <c r="A33" s="19" t="s">
        <v>54</v>
      </c>
      <c r="B33" s="20" t="s">
        <v>9</v>
      </c>
      <c r="C33" s="22"/>
      <c r="D33" s="84">
        <v>1848.15</v>
      </c>
      <c r="E33" s="78"/>
      <c r="F33" s="76"/>
      <c r="G33" s="85">
        <f aca="true" t="shared" si="1" ref="G33:G38">D33/I33</f>
        <v>0.48</v>
      </c>
      <c r="H33" s="85">
        <f aca="true" t="shared" si="2" ref="H33:H38">G33/12</f>
        <v>0.04</v>
      </c>
      <c r="I33" s="10">
        <v>3839</v>
      </c>
      <c r="J33" s="63"/>
    </row>
    <row r="34" spans="1:10" s="14" customFormat="1" ht="30">
      <c r="A34" s="19" t="s">
        <v>80</v>
      </c>
      <c r="B34" s="20" t="s">
        <v>9</v>
      </c>
      <c r="C34" s="22"/>
      <c r="D34" s="84">
        <v>1848.15</v>
      </c>
      <c r="E34" s="78"/>
      <c r="F34" s="76"/>
      <c r="G34" s="85">
        <f t="shared" si="1"/>
        <v>0.48</v>
      </c>
      <c r="H34" s="85">
        <f t="shared" si="2"/>
        <v>0.04</v>
      </c>
      <c r="I34" s="10">
        <v>3839</v>
      </c>
      <c r="J34" s="63"/>
    </row>
    <row r="35" spans="1:10" s="14" customFormat="1" ht="20.25" customHeight="1">
      <c r="A35" s="19" t="s">
        <v>55</v>
      </c>
      <c r="B35" s="20" t="s">
        <v>9</v>
      </c>
      <c r="C35" s="22"/>
      <c r="D35" s="84">
        <v>11670.68</v>
      </c>
      <c r="E35" s="78"/>
      <c r="F35" s="76"/>
      <c r="G35" s="85">
        <f t="shared" si="1"/>
        <v>3.04</v>
      </c>
      <c r="H35" s="85">
        <f t="shared" si="2"/>
        <v>0.25</v>
      </c>
      <c r="I35" s="10">
        <v>3839</v>
      </c>
      <c r="J35" s="63"/>
    </row>
    <row r="36" spans="1:10" s="14" customFormat="1" ht="30" hidden="1">
      <c r="A36" s="19" t="s">
        <v>56</v>
      </c>
      <c r="B36" s="20" t="s">
        <v>12</v>
      </c>
      <c r="C36" s="22"/>
      <c r="D36" s="84">
        <f t="shared" si="0"/>
        <v>0</v>
      </c>
      <c r="E36" s="78"/>
      <c r="F36" s="76"/>
      <c r="G36" s="85">
        <f t="shared" si="1"/>
        <v>2.85</v>
      </c>
      <c r="H36" s="85">
        <f t="shared" si="2"/>
        <v>0.24</v>
      </c>
      <c r="I36" s="10">
        <v>3839</v>
      </c>
      <c r="J36" s="63"/>
    </row>
    <row r="37" spans="1:10" s="14" customFormat="1" ht="30" hidden="1">
      <c r="A37" s="19" t="s">
        <v>57</v>
      </c>
      <c r="B37" s="20" t="s">
        <v>12</v>
      </c>
      <c r="C37" s="22"/>
      <c r="D37" s="84">
        <f t="shared" si="0"/>
        <v>0</v>
      </c>
      <c r="E37" s="78"/>
      <c r="F37" s="76"/>
      <c r="G37" s="85">
        <f t="shared" si="1"/>
        <v>2.85</v>
      </c>
      <c r="H37" s="85">
        <f t="shared" si="2"/>
        <v>0.24</v>
      </c>
      <c r="I37" s="10">
        <v>3839</v>
      </c>
      <c r="J37" s="63"/>
    </row>
    <row r="38" spans="1:10" s="14" customFormat="1" ht="30">
      <c r="A38" s="19" t="s">
        <v>135</v>
      </c>
      <c r="B38" s="20" t="s">
        <v>12</v>
      </c>
      <c r="C38" s="22"/>
      <c r="D38" s="84">
        <v>3305.23</v>
      </c>
      <c r="E38" s="78"/>
      <c r="F38" s="76"/>
      <c r="G38" s="85">
        <f t="shared" si="1"/>
        <v>0.86</v>
      </c>
      <c r="H38" s="85">
        <f t="shared" si="2"/>
        <v>0.07</v>
      </c>
      <c r="I38" s="10">
        <v>3839</v>
      </c>
      <c r="J38" s="63"/>
    </row>
    <row r="39" spans="1:10" s="14" customFormat="1" ht="30">
      <c r="A39" s="19" t="s">
        <v>23</v>
      </c>
      <c r="B39" s="20"/>
      <c r="C39" s="22">
        <f>F39*12</f>
        <v>0</v>
      </c>
      <c r="D39" s="84">
        <f t="shared" si="0"/>
        <v>8752.92</v>
      </c>
      <c r="E39" s="78">
        <f>H39*12</f>
        <v>2.28</v>
      </c>
      <c r="F39" s="76"/>
      <c r="G39" s="85">
        <f>H39*12</f>
        <v>2.28</v>
      </c>
      <c r="H39" s="85">
        <v>0.19</v>
      </c>
      <c r="I39" s="10">
        <v>3839</v>
      </c>
      <c r="J39" s="63"/>
    </row>
    <row r="40" spans="1:10" s="10" customFormat="1" ht="20.25" customHeight="1">
      <c r="A40" s="19" t="s">
        <v>25</v>
      </c>
      <c r="B40" s="20" t="s">
        <v>26</v>
      </c>
      <c r="C40" s="22">
        <f>F40*12</f>
        <v>0</v>
      </c>
      <c r="D40" s="84">
        <f>G40*I40</f>
        <v>1842.72</v>
      </c>
      <c r="E40" s="78">
        <f>H40*12</f>
        <v>0.48</v>
      </c>
      <c r="F40" s="76"/>
      <c r="G40" s="85">
        <v>0.48</v>
      </c>
      <c r="H40" s="85">
        <f>G40/12</f>
        <v>0.04</v>
      </c>
      <c r="I40" s="10">
        <v>3839</v>
      </c>
      <c r="J40" s="63"/>
    </row>
    <row r="41" spans="1:10" s="10" customFormat="1" ht="18" customHeight="1">
      <c r="A41" s="19" t="s">
        <v>27</v>
      </c>
      <c r="B41" s="25" t="s">
        <v>28</v>
      </c>
      <c r="C41" s="26">
        <f>F41*12</f>
        <v>0</v>
      </c>
      <c r="D41" s="84">
        <f>G41*I41</f>
        <v>1382.04</v>
      </c>
      <c r="E41" s="106">
        <f>H41*12</f>
        <v>0.36</v>
      </c>
      <c r="F41" s="107"/>
      <c r="G41" s="85">
        <f>12*H41</f>
        <v>0.36</v>
      </c>
      <c r="H41" s="85">
        <v>0.03</v>
      </c>
      <c r="I41" s="10">
        <v>3839</v>
      </c>
      <c r="J41" s="63"/>
    </row>
    <row r="42" spans="1:10" s="77" customFormat="1" ht="30">
      <c r="A42" s="75" t="s">
        <v>24</v>
      </c>
      <c r="B42" s="74" t="s">
        <v>93</v>
      </c>
      <c r="C42" s="78">
        <f>F42*12</f>
        <v>0</v>
      </c>
      <c r="D42" s="84">
        <f>G42*I42</f>
        <v>1842.72</v>
      </c>
      <c r="E42" s="78">
        <f>H42*12</f>
        <v>0.48</v>
      </c>
      <c r="F42" s="76"/>
      <c r="G42" s="85">
        <f>12*H42</f>
        <v>0.48</v>
      </c>
      <c r="H42" s="85">
        <v>0.04</v>
      </c>
      <c r="I42" s="72">
        <v>3839</v>
      </c>
      <c r="J42" s="73"/>
    </row>
    <row r="43" spans="1:10" s="21" customFormat="1" ht="15">
      <c r="A43" s="19" t="s">
        <v>38</v>
      </c>
      <c r="B43" s="20"/>
      <c r="C43" s="15"/>
      <c r="D43" s="85">
        <f>D45+D46+D48+D49+D50+D51+D52+D53+D54+D55+D47</f>
        <v>17067.34</v>
      </c>
      <c r="E43" s="85"/>
      <c r="F43" s="76"/>
      <c r="G43" s="85">
        <f>D43/I43</f>
        <v>4.45</v>
      </c>
      <c r="H43" s="85">
        <f>G43/12</f>
        <v>0.37</v>
      </c>
      <c r="I43" s="10">
        <v>3839</v>
      </c>
      <c r="J43" s="63"/>
    </row>
    <row r="44" spans="1:10" s="14" customFormat="1" ht="15" hidden="1">
      <c r="A44" s="23" t="s">
        <v>66</v>
      </c>
      <c r="B44" s="18" t="s">
        <v>17</v>
      </c>
      <c r="C44" s="24"/>
      <c r="D44" s="87"/>
      <c r="E44" s="88"/>
      <c r="F44" s="89"/>
      <c r="G44" s="88"/>
      <c r="H44" s="88">
        <v>0</v>
      </c>
      <c r="I44" s="10">
        <v>3839</v>
      </c>
      <c r="J44" s="63"/>
    </row>
    <row r="45" spans="1:10" s="14" customFormat="1" ht="15">
      <c r="A45" s="23" t="s">
        <v>48</v>
      </c>
      <c r="B45" s="18" t="s">
        <v>17</v>
      </c>
      <c r="C45" s="24"/>
      <c r="D45" s="87">
        <v>196.5</v>
      </c>
      <c r="E45" s="88"/>
      <c r="F45" s="89"/>
      <c r="G45" s="88"/>
      <c r="H45" s="88"/>
      <c r="I45" s="10">
        <v>3839</v>
      </c>
      <c r="J45" s="63"/>
    </row>
    <row r="46" spans="1:10" s="14" customFormat="1" ht="15">
      <c r="A46" s="23" t="s">
        <v>18</v>
      </c>
      <c r="B46" s="18" t="s">
        <v>22</v>
      </c>
      <c r="C46" s="24">
        <f>F46*12</f>
        <v>0</v>
      </c>
      <c r="D46" s="87">
        <v>415.82</v>
      </c>
      <c r="E46" s="88">
        <f>H46*12</f>
        <v>0</v>
      </c>
      <c r="F46" s="89"/>
      <c r="G46" s="88"/>
      <c r="H46" s="88"/>
      <c r="I46" s="10">
        <v>3839</v>
      </c>
      <c r="J46" s="63"/>
    </row>
    <row r="47" spans="1:10" s="14" customFormat="1" ht="15">
      <c r="A47" s="23" t="s">
        <v>146</v>
      </c>
      <c r="B47" s="69" t="s">
        <v>17</v>
      </c>
      <c r="C47" s="24"/>
      <c r="D47" s="87">
        <v>740.94</v>
      </c>
      <c r="E47" s="88"/>
      <c r="F47" s="89"/>
      <c r="G47" s="88"/>
      <c r="H47" s="88"/>
      <c r="I47" s="10">
        <v>3839</v>
      </c>
      <c r="J47" s="63"/>
    </row>
    <row r="48" spans="1:10" s="14" customFormat="1" ht="15">
      <c r="A48" s="23" t="s">
        <v>152</v>
      </c>
      <c r="B48" s="18" t="s">
        <v>17</v>
      </c>
      <c r="C48" s="24">
        <f>F48*12</f>
        <v>0</v>
      </c>
      <c r="D48" s="87">
        <v>2848.36</v>
      </c>
      <c r="E48" s="88">
        <f>H48*12</f>
        <v>0</v>
      </c>
      <c r="F48" s="89"/>
      <c r="G48" s="88"/>
      <c r="H48" s="88"/>
      <c r="I48" s="10">
        <v>3839</v>
      </c>
      <c r="J48" s="63"/>
    </row>
    <row r="49" spans="1:10" s="14" customFormat="1" ht="15">
      <c r="A49" s="23" t="s">
        <v>64</v>
      </c>
      <c r="B49" s="18" t="s">
        <v>17</v>
      </c>
      <c r="C49" s="24">
        <f>F49*12</f>
        <v>0</v>
      </c>
      <c r="D49" s="87">
        <v>792.41</v>
      </c>
      <c r="E49" s="88">
        <f>H49*12</f>
        <v>0</v>
      </c>
      <c r="F49" s="89"/>
      <c r="G49" s="88"/>
      <c r="H49" s="88"/>
      <c r="I49" s="10">
        <v>3839</v>
      </c>
      <c r="J49" s="63"/>
    </row>
    <row r="50" spans="1:10" s="14" customFormat="1" ht="15">
      <c r="A50" s="23" t="s">
        <v>19</v>
      </c>
      <c r="B50" s="18" t="s">
        <v>17</v>
      </c>
      <c r="C50" s="24">
        <f>F50*12</f>
        <v>0</v>
      </c>
      <c r="D50" s="87">
        <v>3532.78</v>
      </c>
      <c r="E50" s="88">
        <f>H50*12</f>
        <v>0</v>
      </c>
      <c r="F50" s="89"/>
      <c r="G50" s="88"/>
      <c r="H50" s="88"/>
      <c r="I50" s="10">
        <v>3839</v>
      </c>
      <c r="J50" s="63"/>
    </row>
    <row r="51" spans="1:10" s="14" customFormat="1" ht="15">
      <c r="A51" s="23" t="s">
        <v>20</v>
      </c>
      <c r="B51" s="18" t="s">
        <v>17</v>
      </c>
      <c r="C51" s="24">
        <f>F51*12</f>
        <v>0</v>
      </c>
      <c r="D51" s="87">
        <v>831.63</v>
      </c>
      <c r="E51" s="88">
        <f>H51*12</f>
        <v>0</v>
      </c>
      <c r="F51" s="89"/>
      <c r="G51" s="88"/>
      <c r="H51" s="88"/>
      <c r="I51" s="10">
        <v>3839</v>
      </c>
      <c r="J51" s="63"/>
    </row>
    <row r="52" spans="1:10" s="14" customFormat="1" ht="15">
      <c r="A52" s="23" t="s">
        <v>60</v>
      </c>
      <c r="B52" s="18" t="s">
        <v>17</v>
      </c>
      <c r="C52" s="24"/>
      <c r="D52" s="87">
        <v>396.19</v>
      </c>
      <c r="E52" s="88"/>
      <c r="F52" s="89"/>
      <c r="G52" s="88"/>
      <c r="H52" s="88"/>
      <c r="I52" s="10">
        <v>3839</v>
      </c>
      <c r="J52" s="63"/>
    </row>
    <row r="53" spans="1:10" s="14" customFormat="1" ht="15">
      <c r="A53" s="23" t="s">
        <v>61</v>
      </c>
      <c r="B53" s="18" t="s">
        <v>22</v>
      </c>
      <c r="C53" s="24"/>
      <c r="D53" s="87">
        <v>1584.82</v>
      </c>
      <c r="E53" s="88"/>
      <c r="F53" s="89"/>
      <c r="G53" s="88"/>
      <c r="H53" s="88"/>
      <c r="I53" s="10">
        <v>3839</v>
      </c>
      <c r="J53" s="63"/>
    </row>
    <row r="54" spans="1:10" s="14" customFormat="1" ht="25.5">
      <c r="A54" s="23" t="s">
        <v>21</v>
      </c>
      <c r="B54" s="18" t="s">
        <v>17</v>
      </c>
      <c r="C54" s="24">
        <f>F54*12</f>
        <v>0</v>
      </c>
      <c r="D54" s="87">
        <v>2937.84</v>
      </c>
      <c r="E54" s="88">
        <f>H54*12</f>
        <v>0</v>
      </c>
      <c r="F54" s="89"/>
      <c r="G54" s="88"/>
      <c r="H54" s="88"/>
      <c r="I54" s="10">
        <v>3839</v>
      </c>
      <c r="J54" s="63"/>
    </row>
    <row r="55" spans="1:10" s="14" customFormat="1" ht="15">
      <c r="A55" s="23" t="s">
        <v>116</v>
      </c>
      <c r="B55" s="18" t="s">
        <v>17</v>
      </c>
      <c r="C55" s="24"/>
      <c r="D55" s="87">
        <v>2790.05</v>
      </c>
      <c r="E55" s="88"/>
      <c r="F55" s="89"/>
      <c r="G55" s="88"/>
      <c r="H55" s="88"/>
      <c r="I55" s="10">
        <v>3839</v>
      </c>
      <c r="J55" s="63"/>
    </row>
    <row r="56" spans="1:10" s="14" customFormat="1" ht="15" hidden="1">
      <c r="A56" s="23" t="s">
        <v>67</v>
      </c>
      <c r="B56" s="18" t="s">
        <v>17</v>
      </c>
      <c r="C56" s="49"/>
      <c r="D56" s="87"/>
      <c r="E56" s="90"/>
      <c r="F56" s="89"/>
      <c r="G56" s="88"/>
      <c r="H56" s="88"/>
      <c r="I56" s="10">
        <v>3839</v>
      </c>
      <c r="J56" s="63"/>
    </row>
    <row r="57" spans="1:10" s="14" customFormat="1" ht="15" hidden="1">
      <c r="A57" s="48"/>
      <c r="B57" s="18"/>
      <c r="C57" s="24"/>
      <c r="D57" s="87"/>
      <c r="E57" s="88"/>
      <c r="F57" s="89"/>
      <c r="G57" s="88"/>
      <c r="H57" s="88"/>
      <c r="I57" s="10"/>
      <c r="J57" s="63"/>
    </row>
    <row r="58" spans="1:10" s="21" customFormat="1" ht="30">
      <c r="A58" s="19" t="s">
        <v>45</v>
      </c>
      <c r="B58" s="20"/>
      <c r="C58" s="15"/>
      <c r="D58" s="85">
        <f>D59+D60+D61+D62+D67</f>
        <v>12846.7</v>
      </c>
      <c r="E58" s="85"/>
      <c r="F58" s="76"/>
      <c r="G58" s="85">
        <f>D58/I58</f>
        <v>3.35</v>
      </c>
      <c r="H58" s="85">
        <v>0.29</v>
      </c>
      <c r="I58" s="10">
        <v>3839</v>
      </c>
      <c r="J58" s="63"/>
    </row>
    <row r="59" spans="1:10" s="14" customFormat="1" ht="15">
      <c r="A59" s="23" t="s">
        <v>39</v>
      </c>
      <c r="B59" s="18" t="s">
        <v>65</v>
      </c>
      <c r="C59" s="24"/>
      <c r="D59" s="87">
        <v>2377.23</v>
      </c>
      <c r="E59" s="88"/>
      <c r="F59" s="89"/>
      <c r="G59" s="88"/>
      <c r="H59" s="88"/>
      <c r="I59" s="10">
        <v>3839</v>
      </c>
      <c r="J59" s="63"/>
    </row>
    <row r="60" spans="1:10" s="14" customFormat="1" ht="25.5">
      <c r="A60" s="23" t="s">
        <v>40</v>
      </c>
      <c r="B60" s="18" t="s">
        <v>49</v>
      </c>
      <c r="C60" s="24"/>
      <c r="D60" s="87">
        <v>1584.82</v>
      </c>
      <c r="E60" s="88"/>
      <c r="F60" s="89"/>
      <c r="G60" s="88"/>
      <c r="H60" s="88"/>
      <c r="I60" s="10">
        <v>3839</v>
      </c>
      <c r="J60" s="63"/>
    </row>
    <row r="61" spans="1:10" s="14" customFormat="1" ht="15">
      <c r="A61" s="23" t="s">
        <v>72</v>
      </c>
      <c r="B61" s="18" t="s">
        <v>71</v>
      </c>
      <c r="C61" s="24"/>
      <c r="D61" s="87">
        <v>1663.21</v>
      </c>
      <c r="E61" s="88"/>
      <c r="F61" s="89"/>
      <c r="G61" s="88"/>
      <c r="H61" s="88"/>
      <c r="I61" s="10">
        <v>3839</v>
      </c>
      <c r="J61" s="63"/>
    </row>
    <row r="62" spans="1:10" s="14" customFormat="1" ht="25.5">
      <c r="A62" s="23" t="s">
        <v>68</v>
      </c>
      <c r="B62" s="18" t="s">
        <v>69</v>
      </c>
      <c r="C62" s="24"/>
      <c r="D62" s="87">
        <v>1584.8</v>
      </c>
      <c r="E62" s="88"/>
      <c r="F62" s="89"/>
      <c r="G62" s="88"/>
      <c r="H62" s="88"/>
      <c r="I62" s="10">
        <v>3839</v>
      </c>
      <c r="J62" s="63"/>
    </row>
    <row r="63" spans="1:10" s="14" customFormat="1" ht="15" hidden="1">
      <c r="A63" s="23" t="s">
        <v>41</v>
      </c>
      <c r="B63" s="18" t="s">
        <v>70</v>
      </c>
      <c r="C63" s="24"/>
      <c r="D63" s="87">
        <f>G63*I63</f>
        <v>0</v>
      </c>
      <c r="E63" s="88"/>
      <c r="F63" s="89"/>
      <c r="G63" s="88"/>
      <c r="H63" s="88"/>
      <c r="I63" s="10">
        <v>3839</v>
      </c>
      <c r="J63" s="63"/>
    </row>
    <row r="64" spans="1:10" s="14" customFormat="1" ht="15" hidden="1">
      <c r="A64" s="23" t="s">
        <v>52</v>
      </c>
      <c r="B64" s="18" t="s">
        <v>71</v>
      </c>
      <c r="C64" s="24"/>
      <c r="D64" s="87"/>
      <c r="E64" s="88"/>
      <c r="F64" s="89"/>
      <c r="G64" s="88"/>
      <c r="H64" s="88"/>
      <c r="I64" s="10">
        <v>3839</v>
      </c>
      <c r="J64" s="63"/>
    </row>
    <row r="65" spans="1:10" s="14" customFormat="1" ht="15" hidden="1">
      <c r="A65" s="23" t="s">
        <v>53</v>
      </c>
      <c r="B65" s="18" t="s">
        <v>17</v>
      </c>
      <c r="C65" s="24"/>
      <c r="D65" s="87"/>
      <c r="E65" s="88"/>
      <c r="F65" s="89"/>
      <c r="G65" s="88"/>
      <c r="H65" s="88"/>
      <c r="I65" s="10">
        <v>3839</v>
      </c>
      <c r="J65" s="63"/>
    </row>
    <row r="66" spans="1:10" s="14" customFormat="1" ht="25.5" hidden="1">
      <c r="A66" s="23" t="s">
        <v>50</v>
      </c>
      <c r="B66" s="18" t="s">
        <v>17</v>
      </c>
      <c r="C66" s="24"/>
      <c r="D66" s="87"/>
      <c r="E66" s="88"/>
      <c r="F66" s="89"/>
      <c r="G66" s="88"/>
      <c r="H66" s="88"/>
      <c r="I66" s="10">
        <v>3839</v>
      </c>
      <c r="J66" s="63"/>
    </row>
    <row r="67" spans="1:10" s="14" customFormat="1" ht="15">
      <c r="A67" s="48" t="s">
        <v>62</v>
      </c>
      <c r="B67" s="18" t="s">
        <v>9</v>
      </c>
      <c r="C67" s="49"/>
      <c r="D67" s="87">
        <v>5636.64</v>
      </c>
      <c r="E67" s="90"/>
      <c r="F67" s="89"/>
      <c r="G67" s="88"/>
      <c r="H67" s="88"/>
      <c r="I67" s="10">
        <v>3839</v>
      </c>
      <c r="J67" s="63"/>
    </row>
    <row r="68" spans="1:10" s="14" customFormat="1" ht="15" hidden="1">
      <c r="A68" s="23" t="s">
        <v>63</v>
      </c>
      <c r="B68" s="18" t="s">
        <v>9</v>
      </c>
      <c r="C68" s="24"/>
      <c r="D68" s="87">
        <f>G68*I68</f>
        <v>0</v>
      </c>
      <c r="E68" s="88"/>
      <c r="F68" s="89"/>
      <c r="G68" s="88">
        <f>H68*12</f>
        <v>0</v>
      </c>
      <c r="H68" s="88">
        <v>0</v>
      </c>
      <c r="I68" s="10">
        <v>3839</v>
      </c>
      <c r="J68" s="63"/>
    </row>
    <row r="69" spans="1:10" s="14" customFormat="1" ht="15">
      <c r="A69" s="19" t="s">
        <v>46</v>
      </c>
      <c r="B69" s="18"/>
      <c r="C69" s="24"/>
      <c r="D69" s="85">
        <f>D71+D72+D78</f>
        <v>40574.98</v>
      </c>
      <c r="E69" s="88"/>
      <c r="F69" s="89"/>
      <c r="G69" s="85">
        <f>D69/I69</f>
        <v>10.57</v>
      </c>
      <c r="H69" s="85">
        <f>G69/12</f>
        <v>0.88</v>
      </c>
      <c r="I69" s="10">
        <v>3839</v>
      </c>
      <c r="J69" s="63"/>
    </row>
    <row r="70" spans="1:10" s="14" customFormat="1" ht="15" hidden="1">
      <c r="A70" s="23" t="s">
        <v>42</v>
      </c>
      <c r="B70" s="18" t="s">
        <v>9</v>
      </c>
      <c r="C70" s="24"/>
      <c r="D70" s="87">
        <f aca="true" t="shared" si="3" ref="D70:D77">G70*I70</f>
        <v>0</v>
      </c>
      <c r="E70" s="88"/>
      <c r="F70" s="89"/>
      <c r="G70" s="88">
        <f>H70*12</f>
        <v>0</v>
      </c>
      <c r="H70" s="88">
        <v>0</v>
      </c>
      <c r="I70" s="10">
        <v>3839</v>
      </c>
      <c r="J70" s="63"/>
    </row>
    <row r="71" spans="1:10" s="14" customFormat="1" ht="15">
      <c r="A71" s="23" t="s">
        <v>82</v>
      </c>
      <c r="B71" s="18" t="s">
        <v>17</v>
      </c>
      <c r="C71" s="24"/>
      <c r="D71" s="87">
        <v>10860.34</v>
      </c>
      <c r="E71" s="88"/>
      <c r="F71" s="89"/>
      <c r="G71" s="88"/>
      <c r="H71" s="88"/>
      <c r="I71" s="10">
        <v>3839</v>
      </c>
      <c r="J71" s="63"/>
    </row>
    <row r="72" spans="1:10" s="14" customFormat="1" ht="15">
      <c r="A72" s="23" t="s">
        <v>43</v>
      </c>
      <c r="B72" s="18" t="s">
        <v>17</v>
      </c>
      <c r="C72" s="24"/>
      <c r="D72" s="87">
        <v>828.31</v>
      </c>
      <c r="E72" s="88"/>
      <c r="F72" s="89"/>
      <c r="G72" s="88"/>
      <c r="H72" s="88"/>
      <c r="I72" s="10">
        <v>3839</v>
      </c>
      <c r="J72" s="63"/>
    </row>
    <row r="73" spans="1:10" s="14" customFormat="1" ht="27.75" customHeight="1" hidden="1">
      <c r="A73" s="48" t="s">
        <v>51</v>
      </c>
      <c r="B73" s="18" t="s">
        <v>12</v>
      </c>
      <c r="C73" s="24"/>
      <c r="D73" s="87">
        <f t="shared" si="3"/>
        <v>0</v>
      </c>
      <c r="E73" s="88"/>
      <c r="F73" s="89"/>
      <c r="G73" s="88"/>
      <c r="H73" s="88"/>
      <c r="I73" s="10">
        <v>3839</v>
      </c>
      <c r="J73" s="63"/>
    </row>
    <row r="74" spans="1:10" s="14" customFormat="1" ht="25.5" hidden="1">
      <c r="A74" s="48" t="s">
        <v>78</v>
      </c>
      <c r="B74" s="18" t="s">
        <v>12</v>
      </c>
      <c r="C74" s="24"/>
      <c r="D74" s="87">
        <f t="shared" si="3"/>
        <v>0</v>
      </c>
      <c r="E74" s="88"/>
      <c r="F74" s="89"/>
      <c r="G74" s="88"/>
      <c r="H74" s="88"/>
      <c r="I74" s="10">
        <v>3839</v>
      </c>
      <c r="J74" s="63"/>
    </row>
    <row r="75" spans="1:10" s="14" customFormat="1" ht="25.5" hidden="1">
      <c r="A75" s="48" t="s">
        <v>73</v>
      </c>
      <c r="B75" s="18" t="s">
        <v>12</v>
      </c>
      <c r="C75" s="24"/>
      <c r="D75" s="87">
        <f t="shared" si="3"/>
        <v>0</v>
      </c>
      <c r="E75" s="88"/>
      <c r="F75" s="89"/>
      <c r="G75" s="88"/>
      <c r="H75" s="88"/>
      <c r="I75" s="10">
        <v>3839</v>
      </c>
      <c r="J75" s="63"/>
    </row>
    <row r="76" spans="1:10" s="14" customFormat="1" ht="25.5" hidden="1">
      <c r="A76" s="48" t="s">
        <v>79</v>
      </c>
      <c r="B76" s="18" t="s">
        <v>12</v>
      </c>
      <c r="C76" s="24"/>
      <c r="D76" s="87">
        <f t="shared" si="3"/>
        <v>0</v>
      </c>
      <c r="E76" s="88"/>
      <c r="F76" s="89"/>
      <c r="G76" s="88"/>
      <c r="H76" s="88"/>
      <c r="I76" s="10">
        <v>3839</v>
      </c>
      <c r="J76" s="63"/>
    </row>
    <row r="77" spans="1:10" s="14" customFormat="1" ht="25.5" hidden="1">
      <c r="A77" s="48" t="s">
        <v>77</v>
      </c>
      <c r="B77" s="18" t="s">
        <v>12</v>
      </c>
      <c r="C77" s="24"/>
      <c r="D77" s="87">
        <f t="shared" si="3"/>
        <v>0</v>
      </c>
      <c r="E77" s="88"/>
      <c r="F77" s="89"/>
      <c r="G77" s="88"/>
      <c r="H77" s="88"/>
      <c r="I77" s="10">
        <v>3839</v>
      </c>
      <c r="J77" s="63"/>
    </row>
    <row r="78" spans="1:10" s="14" customFormat="1" ht="15">
      <c r="A78" s="48" t="s">
        <v>117</v>
      </c>
      <c r="B78" s="81" t="s">
        <v>118</v>
      </c>
      <c r="C78" s="24"/>
      <c r="D78" s="108">
        <v>28886.33</v>
      </c>
      <c r="E78" s="88"/>
      <c r="F78" s="89"/>
      <c r="G78" s="90"/>
      <c r="H78" s="90"/>
      <c r="I78" s="10"/>
      <c r="J78" s="63"/>
    </row>
    <row r="79" spans="1:10" s="14" customFormat="1" ht="15">
      <c r="A79" s="19" t="s">
        <v>47</v>
      </c>
      <c r="B79" s="18"/>
      <c r="C79" s="24"/>
      <c r="D79" s="85">
        <f>D80</f>
        <v>993.79</v>
      </c>
      <c r="E79" s="88"/>
      <c r="F79" s="89"/>
      <c r="G79" s="85">
        <f>D79/I79</f>
        <v>0.26</v>
      </c>
      <c r="H79" s="85">
        <f>G79/12</f>
        <v>0.02</v>
      </c>
      <c r="I79" s="10">
        <v>3839</v>
      </c>
      <c r="J79" s="63"/>
    </row>
    <row r="80" spans="1:10" s="14" customFormat="1" ht="15">
      <c r="A80" s="23" t="s">
        <v>44</v>
      </c>
      <c r="B80" s="18" t="s">
        <v>17</v>
      </c>
      <c r="C80" s="24"/>
      <c r="D80" s="87">
        <v>993.79</v>
      </c>
      <c r="E80" s="88"/>
      <c r="F80" s="89"/>
      <c r="G80" s="88"/>
      <c r="H80" s="88"/>
      <c r="I80" s="10">
        <v>3839</v>
      </c>
      <c r="J80" s="63"/>
    </row>
    <row r="81" spans="1:10" s="10" customFormat="1" ht="15">
      <c r="A81" s="19" t="s">
        <v>59</v>
      </c>
      <c r="B81" s="20"/>
      <c r="C81" s="15"/>
      <c r="D81" s="85">
        <v>0</v>
      </c>
      <c r="E81" s="85"/>
      <c r="F81" s="76"/>
      <c r="G81" s="85">
        <f>D81/I81</f>
        <v>0</v>
      </c>
      <c r="H81" s="85">
        <f>G81/12</f>
        <v>0</v>
      </c>
      <c r="I81" s="10">
        <v>3839</v>
      </c>
      <c r="J81" s="63"/>
    </row>
    <row r="82" spans="1:10" s="10" customFormat="1" ht="15">
      <c r="A82" s="19" t="s">
        <v>58</v>
      </c>
      <c r="B82" s="20"/>
      <c r="C82" s="15"/>
      <c r="D82" s="85">
        <f>D83+D85</f>
        <v>11043.99</v>
      </c>
      <c r="E82" s="85"/>
      <c r="F82" s="76"/>
      <c r="G82" s="85">
        <f>D82/I82</f>
        <v>2.88</v>
      </c>
      <c r="H82" s="85">
        <f>G82/12</f>
        <v>0.24</v>
      </c>
      <c r="I82" s="10">
        <v>3839</v>
      </c>
      <c r="J82" s="63"/>
    </row>
    <row r="83" spans="1:10" s="14" customFormat="1" ht="15">
      <c r="A83" s="23" t="s">
        <v>147</v>
      </c>
      <c r="B83" s="18" t="s">
        <v>65</v>
      </c>
      <c r="C83" s="24"/>
      <c r="D83" s="87">
        <v>8835.12</v>
      </c>
      <c r="E83" s="88"/>
      <c r="F83" s="89"/>
      <c r="G83" s="88"/>
      <c r="H83" s="88"/>
      <c r="I83" s="10">
        <v>3839</v>
      </c>
      <c r="J83" s="63"/>
    </row>
    <row r="84" spans="1:10" s="14" customFormat="1" ht="15" hidden="1">
      <c r="A84" s="23" t="s">
        <v>92</v>
      </c>
      <c r="B84" s="18" t="s">
        <v>65</v>
      </c>
      <c r="C84" s="24"/>
      <c r="D84" s="87"/>
      <c r="E84" s="88"/>
      <c r="F84" s="89"/>
      <c r="G84" s="88"/>
      <c r="H84" s="88"/>
      <c r="I84" s="10">
        <v>3839</v>
      </c>
      <c r="J84" s="63"/>
    </row>
    <row r="85" spans="1:10" s="14" customFormat="1" ht="15">
      <c r="A85" s="23" t="s">
        <v>75</v>
      </c>
      <c r="B85" s="18" t="s">
        <v>65</v>
      </c>
      <c r="C85" s="24"/>
      <c r="D85" s="87">
        <v>2208.87</v>
      </c>
      <c r="E85" s="88"/>
      <c r="F85" s="89"/>
      <c r="G85" s="88"/>
      <c r="H85" s="88"/>
      <c r="I85" s="10">
        <v>3839</v>
      </c>
      <c r="J85" s="63"/>
    </row>
    <row r="86" spans="1:10" s="10" customFormat="1" ht="30">
      <c r="A86" s="45" t="s">
        <v>35</v>
      </c>
      <c r="B86" s="20" t="s">
        <v>12</v>
      </c>
      <c r="C86" s="26">
        <f>F86*12</f>
        <v>0</v>
      </c>
      <c r="D86" s="78">
        <f>G86*I86</f>
        <v>20730.6</v>
      </c>
      <c r="E86" s="78">
        <f>H86*12</f>
        <v>5.4</v>
      </c>
      <c r="F86" s="78"/>
      <c r="G86" s="78">
        <f>H86*12</f>
        <v>5.4</v>
      </c>
      <c r="H86" s="78">
        <f>0.34+0.11</f>
        <v>0.45</v>
      </c>
      <c r="I86" s="10">
        <v>3839</v>
      </c>
      <c r="J86" s="63"/>
    </row>
    <row r="87" spans="1:10" s="10" customFormat="1" ht="18.75" hidden="1">
      <c r="A87" s="45" t="s">
        <v>33</v>
      </c>
      <c r="B87" s="20"/>
      <c r="C87" s="22">
        <f>F87*12</f>
        <v>0</v>
      </c>
      <c r="D87" s="78"/>
      <c r="E87" s="78"/>
      <c r="F87" s="78"/>
      <c r="G87" s="78"/>
      <c r="H87" s="78"/>
      <c r="I87" s="10">
        <v>3839</v>
      </c>
      <c r="J87" s="63"/>
    </row>
    <row r="88" spans="1:10" s="51" customFormat="1" ht="15" hidden="1">
      <c r="A88" s="54" t="s">
        <v>83</v>
      </c>
      <c r="B88" s="52"/>
      <c r="C88" s="53"/>
      <c r="D88" s="79"/>
      <c r="E88" s="79"/>
      <c r="F88" s="79"/>
      <c r="G88" s="79"/>
      <c r="H88" s="79"/>
      <c r="I88" s="10">
        <v>3839</v>
      </c>
      <c r="J88" s="65"/>
    </row>
    <row r="89" spans="1:10" s="51" customFormat="1" ht="15" hidden="1">
      <c r="A89" s="54" t="s">
        <v>84</v>
      </c>
      <c r="B89" s="52"/>
      <c r="C89" s="53"/>
      <c r="D89" s="79"/>
      <c r="E89" s="79"/>
      <c r="F89" s="79"/>
      <c r="G89" s="79"/>
      <c r="H89" s="79"/>
      <c r="I89" s="10">
        <v>3839</v>
      </c>
      <c r="J89" s="65"/>
    </row>
    <row r="90" spans="1:10" s="51" customFormat="1" ht="15" hidden="1">
      <c r="A90" s="54" t="s">
        <v>85</v>
      </c>
      <c r="B90" s="52"/>
      <c r="C90" s="53"/>
      <c r="D90" s="79"/>
      <c r="E90" s="79"/>
      <c r="F90" s="79"/>
      <c r="G90" s="79"/>
      <c r="H90" s="79"/>
      <c r="I90" s="10">
        <v>3839</v>
      </c>
      <c r="J90" s="65"/>
    </row>
    <row r="91" spans="1:10" s="51" customFormat="1" ht="15" hidden="1">
      <c r="A91" s="54" t="s">
        <v>86</v>
      </c>
      <c r="B91" s="52"/>
      <c r="C91" s="53"/>
      <c r="D91" s="79"/>
      <c r="E91" s="79"/>
      <c r="F91" s="79"/>
      <c r="G91" s="79"/>
      <c r="H91" s="79"/>
      <c r="I91" s="10">
        <v>3839</v>
      </c>
      <c r="J91" s="65"/>
    </row>
    <row r="92" spans="1:10" s="51" customFormat="1" ht="15" hidden="1">
      <c r="A92" s="54" t="s">
        <v>87</v>
      </c>
      <c r="B92" s="52"/>
      <c r="C92" s="53"/>
      <c r="D92" s="79"/>
      <c r="E92" s="79"/>
      <c r="F92" s="79"/>
      <c r="G92" s="79"/>
      <c r="H92" s="79"/>
      <c r="I92" s="10">
        <v>3839</v>
      </c>
      <c r="J92" s="65"/>
    </row>
    <row r="93" spans="1:10" s="51" customFormat="1" ht="15" hidden="1">
      <c r="A93" s="54" t="s">
        <v>88</v>
      </c>
      <c r="B93" s="52"/>
      <c r="C93" s="53"/>
      <c r="D93" s="79"/>
      <c r="E93" s="79"/>
      <c r="F93" s="79"/>
      <c r="G93" s="79"/>
      <c r="H93" s="79"/>
      <c r="I93" s="10">
        <v>3839</v>
      </c>
      <c r="J93" s="65"/>
    </row>
    <row r="94" spans="1:10" s="51" customFormat="1" ht="15" hidden="1">
      <c r="A94" s="54" t="s">
        <v>89</v>
      </c>
      <c r="B94" s="52"/>
      <c r="C94" s="53"/>
      <c r="D94" s="79"/>
      <c r="E94" s="79"/>
      <c r="F94" s="79"/>
      <c r="G94" s="79"/>
      <c r="H94" s="79"/>
      <c r="I94" s="10">
        <v>3839</v>
      </c>
      <c r="J94" s="65"/>
    </row>
    <row r="95" spans="1:10" s="51" customFormat="1" ht="15" hidden="1">
      <c r="A95" s="54" t="s">
        <v>90</v>
      </c>
      <c r="B95" s="52"/>
      <c r="C95" s="53"/>
      <c r="D95" s="79"/>
      <c r="E95" s="79"/>
      <c r="F95" s="79"/>
      <c r="G95" s="79"/>
      <c r="H95" s="79"/>
      <c r="I95" s="10">
        <v>3839</v>
      </c>
      <c r="J95" s="65"/>
    </row>
    <row r="96" spans="1:10" s="51" customFormat="1" ht="15" hidden="1">
      <c r="A96" s="54" t="s">
        <v>91</v>
      </c>
      <c r="B96" s="52"/>
      <c r="C96" s="53"/>
      <c r="D96" s="79"/>
      <c r="E96" s="79"/>
      <c r="F96" s="79"/>
      <c r="G96" s="79"/>
      <c r="H96" s="79"/>
      <c r="I96" s="10">
        <v>3839</v>
      </c>
      <c r="J96" s="65"/>
    </row>
    <row r="97" spans="1:10" s="51" customFormat="1" ht="15" hidden="1">
      <c r="A97" s="54" t="s">
        <v>95</v>
      </c>
      <c r="B97" s="52"/>
      <c r="C97" s="53"/>
      <c r="D97" s="79"/>
      <c r="E97" s="79"/>
      <c r="F97" s="79"/>
      <c r="G97" s="79"/>
      <c r="H97" s="79"/>
      <c r="I97" s="10">
        <v>3839</v>
      </c>
      <c r="J97" s="65"/>
    </row>
    <row r="98" spans="1:10" s="51" customFormat="1" ht="26.25" thickBot="1">
      <c r="A98" s="104" t="s">
        <v>143</v>
      </c>
      <c r="B98" s="103" t="s">
        <v>144</v>
      </c>
      <c r="C98" s="82"/>
      <c r="D98" s="78">
        <v>105000</v>
      </c>
      <c r="E98" s="78"/>
      <c r="F98" s="78"/>
      <c r="G98" s="78">
        <f>D98/I98</f>
        <v>27.35</v>
      </c>
      <c r="H98" s="78">
        <f>G98/12</f>
        <v>2.28</v>
      </c>
      <c r="I98" s="10">
        <v>3839</v>
      </c>
      <c r="J98" s="65"/>
    </row>
    <row r="99" spans="1:10" s="51" customFormat="1" ht="19.5" thickBot="1">
      <c r="A99" s="43" t="s">
        <v>120</v>
      </c>
      <c r="B99" s="44" t="s">
        <v>11</v>
      </c>
      <c r="C99" s="82"/>
      <c r="D99" s="78">
        <f>G99*I99</f>
        <v>79236.96</v>
      </c>
      <c r="E99" s="78"/>
      <c r="F99" s="78"/>
      <c r="G99" s="78">
        <f>12*H99</f>
        <v>20.64</v>
      </c>
      <c r="H99" s="78">
        <v>1.72</v>
      </c>
      <c r="I99" s="10">
        <v>3839</v>
      </c>
      <c r="J99" s="65"/>
    </row>
    <row r="100" spans="1:10" s="10" customFormat="1" ht="21" customHeight="1" thickBot="1">
      <c r="A100" s="42" t="s">
        <v>34</v>
      </c>
      <c r="B100" s="8"/>
      <c r="C100" s="27">
        <f>F100*12</f>
        <v>0</v>
      </c>
      <c r="D100" s="93">
        <f>D99+D86+D82+D81+D79+D69+D58+D43+D42+D41+D40+D39+D38+D35+D33+D32+D31+D22+D14+D34+D98</f>
        <v>716632.45</v>
      </c>
      <c r="E100" s="93">
        <f>E99+E86+E82+E81+E79+E69+E58+E43+E42+E41+E40+E39+E38+E35+E33+E32+E31+E22+E14+E34+E98</f>
        <v>112.32</v>
      </c>
      <c r="F100" s="93">
        <f>F99+F86+F82+F81+F79+F69+F58+F43+F42+F41+F40+F39+F38+F35+F33+F32+F31+F22+F14+F34+F98</f>
        <v>0</v>
      </c>
      <c r="G100" s="93">
        <f>G99+G86+G82+G81+G79+G69+G58+G43+G42+G41+G40+G39+G38+G35+G33+G32+G31+G22+G14+G34+G98</f>
        <v>186.68</v>
      </c>
      <c r="H100" s="93">
        <f>H99+H86+H82+H81+H79+H69+H58+H43+H42+H41+H40+H39+H38+H35+H33+H32+H31+H22+H14+H34+H98</f>
        <v>15.56</v>
      </c>
      <c r="I100" s="10">
        <v>3839</v>
      </c>
      <c r="J100" s="63"/>
    </row>
    <row r="101" spans="1:10" s="29" customFormat="1" ht="20.25" hidden="1" thickBot="1">
      <c r="A101" s="43" t="s">
        <v>29</v>
      </c>
      <c r="B101" s="44" t="s">
        <v>11</v>
      </c>
      <c r="C101" s="44" t="s">
        <v>30</v>
      </c>
      <c r="D101" s="94"/>
      <c r="E101" s="95" t="s">
        <v>30</v>
      </c>
      <c r="F101" s="96"/>
      <c r="G101" s="95" t="s">
        <v>30</v>
      </c>
      <c r="H101" s="96"/>
      <c r="J101" s="66"/>
    </row>
    <row r="102" spans="1:10" s="31" customFormat="1" ht="12.75">
      <c r="A102" s="30"/>
      <c r="D102" s="97"/>
      <c r="E102" s="97"/>
      <c r="F102" s="97"/>
      <c r="G102" s="97"/>
      <c r="H102" s="97"/>
      <c r="J102" s="67"/>
    </row>
    <row r="103" spans="1:10" s="31" customFormat="1" ht="12.75">
      <c r="A103" s="30"/>
      <c r="D103" s="97"/>
      <c r="E103" s="97"/>
      <c r="F103" s="97"/>
      <c r="G103" s="97"/>
      <c r="H103" s="97"/>
      <c r="J103" s="67"/>
    </row>
    <row r="104" spans="1:10" s="31" customFormat="1" ht="12.75">
      <c r="A104" s="30"/>
      <c r="D104" s="97"/>
      <c r="E104" s="97"/>
      <c r="F104" s="97"/>
      <c r="G104" s="97"/>
      <c r="H104" s="97"/>
      <c r="J104" s="67"/>
    </row>
    <row r="105" spans="1:10" s="31" customFormat="1" ht="13.5" thickBot="1">
      <c r="A105" s="30"/>
      <c r="D105" s="97"/>
      <c r="E105" s="97"/>
      <c r="F105" s="97"/>
      <c r="G105" s="97"/>
      <c r="H105" s="97"/>
      <c r="J105" s="67"/>
    </row>
    <row r="106" spans="1:10" s="10" customFormat="1" ht="19.5" thickBot="1">
      <c r="A106" s="56" t="s">
        <v>111</v>
      </c>
      <c r="B106" s="8"/>
      <c r="C106" s="27">
        <f>F106*12</f>
        <v>0</v>
      </c>
      <c r="D106" s="98">
        <f>D107+D108+D109+D110+D111+D117+D118</f>
        <v>406661.61</v>
      </c>
      <c r="E106" s="98">
        <f>E107+E108+E109+E110+E111+E117+E118</f>
        <v>0</v>
      </c>
      <c r="F106" s="98">
        <f>F107+F108+F109+F110+F111+F117+F118</f>
        <v>0</v>
      </c>
      <c r="G106" s="98">
        <f>G107+G108+G109+G110+G111+G117+G118</f>
        <v>105.94</v>
      </c>
      <c r="H106" s="98">
        <f>H107+H108+H109+H110+H111+H117+H118</f>
        <v>8.84</v>
      </c>
      <c r="I106" s="10">
        <v>3839</v>
      </c>
      <c r="J106" s="63"/>
    </row>
    <row r="107" spans="1:10" s="51" customFormat="1" ht="15">
      <c r="A107" s="55" t="s">
        <v>126</v>
      </c>
      <c r="B107" s="101"/>
      <c r="C107" s="99"/>
      <c r="D107" s="99">
        <v>183283.95</v>
      </c>
      <c r="E107" s="99"/>
      <c r="F107" s="99"/>
      <c r="G107" s="99">
        <f>D107/I107</f>
        <v>47.74</v>
      </c>
      <c r="H107" s="100">
        <f>G107/12</f>
        <v>3.98</v>
      </c>
      <c r="I107" s="10">
        <v>3839</v>
      </c>
      <c r="J107" s="65"/>
    </row>
    <row r="108" spans="1:10" s="51" customFormat="1" ht="15">
      <c r="A108" s="55" t="s">
        <v>128</v>
      </c>
      <c r="B108" s="101"/>
      <c r="C108" s="99"/>
      <c r="D108" s="99">
        <v>163869.93</v>
      </c>
      <c r="E108" s="99"/>
      <c r="F108" s="99"/>
      <c r="G108" s="99">
        <f aca="true" t="shared" si="4" ref="G108:G118">D108/I108</f>
        <v>42.69</v>
      </c>
      <c r="H108" s="100">
        <f aca="true" t="shared" si="5" ref="H108:H118">G108/12</f>
        <v>3.56</v>
      </c>
      <c r="I108" s="10">
        <v>3839</v>
      </c>
      <c r="J108" s="65"/>
    </row>
    <row r="109" spans="1:10" s="51" customFormat="1" ht="15">
      <c r="A109" s="55" t="s">
        <v>121</v>
      </c>
      <c r="B109" s="101"/>
      <c r="C109" s="99"/>
      <c r="D109" s="99">
        <v>8575.44</v>
      </c>
      <c r="E109" s="99"/>
      <c r="F109" s="99"/>
      <c r="G109" s="99">
        <f t="shared" si="4"/>
        <v>2.23</v>
      </c>
      <c r="H109" s="100">
        <f t="shared" si="5"/>
        <v>0.19</v>
      </c>
      <c r="I109" s="10">
        <v>3839</v>
      </c>
      <c r="J109" s="65"/>
    </row>
    <row r="110" spans="1:10" s="51" customFormat="1" ht="15">
      <c r="A110" s="55" t="s">
        <v>122</v>
      </c>
      <c r="B110" s="101"/>
      <c r="C110" s="99"/>
      <c r="D110" s="99">
        <v>3285.63</v>
      </c>
      <c r="E110" s="99"/>
      <c r="F110" s="99"/>
      <c r="G110" s="99">
        <f t="shared" si="4"/>
        <v>0.86</v>
      </c>
      <c r="H110" s="100">
        <f t="shared" si="5"/>
        <v>0.07</v>
      </c>
      <c r="I110" s="10">
        <v>3839</v>
      </c>
      <c r="J110" s="65"/>
    </row>
    <row r="111" spans="1:10" s="51" customFormat="1" ht="15">
      <c r="A111" s="55" t="s">
        <v>130</v>
      </c>
      <c r="B111" s="101"/>
      <c r="C111" s="99"/>
      <c r="D111" s="99">
        <v>45627.56</v>
      </c>
      <c r="E111" s="99"/>
      <c r="F111" s="99"/>
      <c r="G111" s="99">
        <f t="shared" si="4"/>
        <v>11.89</v>
      </c>
      <c r="H111" s="100">
        <f t="shared" si="5"/>
        <v>0.99</v>
      </c>
      <c r="I111" s="10">
        <v>3839</v>
      </c>
      <c r="J111" s="65"/>
    </row>
    <row r="112" spans="1:10" s="51" customFormat="1" ht="15" hidden="1">
      <c r="A112" s="54"/>
      <c r="B112" s="102"/>
      <c r="C112" s="79"/>
      <c r="D112" s="79"/>
      <c r="E112" s="79"/>
      <c r="F112" s="79"/>
      <c r="G112" s="99">
        <f t="shared" si="4"/>
        <v>0</v>
      </c>
      <c r="H112" s="100">
        <f t="shared" si="5"/>
        <v>0</v>
      </c>
      <c r="I112" s="10">
        <v>3839</v>
      </c>
      <c r="J112" s="65"/>
    </row>
    <row r="113" spans="1:10" s="51" customFormat="1" ht="15" hidden="1">
      <c r="A113" s="54"/>
      <c r="B113" s="102"/>
      <c r="C113" s="79"/>
      <c r="D113" s="79"/>
      <c r="E113" s="79"/>
      <c r="F113" s="79"/>
      <c r="G113" s="99">
        <f t="shared" si="4"/>
        <v>0</v>
      </c>
      <c r="H113" s="100">
        <f t="shared" si="5"/>
        <v>0</v>
      </c>
      <c r="I113" s="10">
        <v>3839</v>
      </c>
      <c r="J113" s="65"/>
    </row>
    <row r="114" spans="1:10" s="51" customFormat="1" ht="15" hidden="1">
      <c r="A114" s="54"/>
      <c r="B114" s="102"/>
      <c r="C114" s="79"/>
      <c r="D114" s="79"/>
      <c r="E114" s="79"/>
      <c r="F114" s="79"/>
      <c r="G114" s="99">
        <f t="shared" si="4"/>
        <v>0</v>
      </c>
      <c r="H114" s="100">
        <f t="shared" si="5"/>
        <v>0</v>
      </c>
      <c r="I114" s="10">
        <v>3839</v>
      </c>
      <c r="J114" s="65"/>
    </row>
    <row r="115" spans="1:10" s="51" customFormat="1" ht="15" hidden="1">
      <c r="A115" s="54"/>
      <c r="B115" s="102"/>
      <c r="C115" s="79"/>
      <c r="D115" s="79"/>
      <c r="E115" s="79"/>
      <c r="F115" s="79"/>
      <c r="G115" s="99">
        <f t="shared" si="4"/>
        <v>0</v>
      </c>
      <c r="H115" s="100">
        <f t="shared" si="5"/>
        <v>0</v>
      </c>
      <c r="I115" s="10">
        <v>3839</v>
      </c>
      <c r="J115" s="65"/>
    </row>
    <row r="116" spans="1:10" s="51" customFormat="1" ht="15" hidden="1">
      <c r="A116" s="54"/>
      <c r="B116" s="102"/>
      <c r="C116" s="79"/>
      <c r="D116" s="79"/>
      <c r="E116" s="79"/>
      <c r="F116" s="79"/>
      <c r="G116" s="99">
        <f t="shared" si="4"/>
        <v>0</v>
      </c>
      <c r="H116" s="100">
        <f t="shared" si="5"/>
        <v>0</v>
      </c>
      <c r="I116" s="10">
        <v>3839</v>
      </c>
      <c r="J116" s="65"/>
    </row>
    <row r="117" spans="1:10" s="51" customFormat="1" ht="15">
      <c r="A117" s="54" t="s">
        <v>133</v>
      </c>
      <c r="B117" s="102"/>
      <c r="C117" s="79"/>
      <c r="D117" s="79">
        <v>1290.18</v>
      </c>
      <c r="E117" s="79"/>
      <c r="F117" s="79"/>
      <c r="G117" s="99">
        <f t="shared" si="4"/>
        <v>0.34</v>
      </c>
      <c r="H117" s="100">
        <f t="shared" si="5"/>
        <v>0.03</v>
      </c>
      <c r="I117" s="10">
        <v>3839</v>
      </c>
      <c r="J117" s="65"/>
    </row>
    <row r="118" spans="1:10" s="51" customFormat="1" ht="15">
      <c r="A118" s="54" t="s">
        <v>134</v>
      </c>
      <c r="B118" s="102"/>
      <c r="C118" s="79"/>
      <c r="D118" s="79">
        <v>728.92</v>
      </c>
      <c r="E118" s="79"/>
      <c r="F118" s="79"/>
      <c r="G118" s="99">
        <f t="shared" si="4"/>
        <v>0.19</v>
      </c>
      <c r="H118" s="100">
        <f t="shared" si="5"/>
        <v>0.02</v>
      </c>
      <c r="I118" s="10">
        <v>3839</v>
      </c>
      <c r="J118" s="65"/>
    </row>
    <row r="119" spans="1:10" s="28" customFormat="1" ht="18.75">
      <c r="A119" s="33"/>
      <c r="B119" s="34"/>
      <c r="C119" s="35"/>
      <c r="D119" s="109"/>
      <c r="E119" s="109"/>
      <c r="F119" s="109"/>
      <c r="G119" s="109"/>
      <c r="H119" s="109"/>
      <c r="J119" s="68"/>
    </row>
    <row r="120" spans="1:10" s="28" customFormat="1" ht="19.5" thickBot="1">
      <c r="A120" s="33"/>
      <c r="B120" s="34"/>
      <c r="C120" s="35"/>
      <c r="D120" s="109"/>
      <c r="E120" s="109"/>
      <c r="F120" s="109"/>
      <c r="G120" s="109"/>
      <c r="H120" s="109"/>
      <c r="J120" s="68"/>
    </row>
    <row r="121" spans="1:10" s="28" customFormat="1" ht="19.5" thickBot="1">
      <c r="A121" s="42" t="s">
        <v>96</v>
      </c>
      <c r="B121" s="57"/>
      <c r="C121" s="58"/>
      <c r="D121" s="110">
        <f>D100+D106</f>
        <v>1123294.06</v>
      </c>
      <c r="E121" s="110">
        <f>E100+E106</f>
        <v>112.32</v>
      </c>
      <c r="F121" s="110">
        <f>F100+F106</f>
        <v>0</v>
      </c>
      <c r="G121" s="110">
        <f>G100+G106</f>
        <v>292.62</v>
      </c>
      <c r="H121" s="110">
        <f>H100+H106</f>
        <v>24.4</v>
      </c>
      <c r="J121" s="68"/>
    </row>
    <row r="122" spans="1:10" s="28" customFormat="1" ht="18.75">
      <c r="A122" s="33"/>
      <c r="B122" s="34"/>
      <c r="C122" s="35"/>
      <c r="D122" s="35"/>
      <c r="E122" s="35"/>
      <c r="F122" s="36"/>
      <c r="G122" s="35"/>
      <c r="H122" s="36"/>
      <c r="J122" s="68"/>
    </row>
    <row r="123" spans="1:10" s="28" customFormat="1" ht="18.75">
      <c r="A123" s="33"/>
      <c r="B123" s="34"/>
      <c r="C123" s="35"/>
      <c r="D123" s="35"/>
      <c r="E123" s="35"/>
      <c r="F123" s="36"/>
      <c r="G123" s="35"/>
      <c r="H123" s="36"/>
      <c r="J123" s="68"/>
    </row>
    <row r="124" spans="1:10" s="28" customFormat="1" ht="18.75">
      <c r="A124" s="33"/>
      <c r="B124" s="34"/>
      <c r="C124" s="35"/>
      <c r="D124" s="35"/>
      <c r="E124" s="35"/>
      <c r="F124" s="36"/>
      <c r="G124" s="35"/>
      <c r="H124" s="36"/>
      <c r="J124" s="68"/>
    </row>
    <row r="125" spans="1:10" s="28" customFormat="1" ht="18.75">
      <c r="A125" s="33"/>
      <c r="B125" s="34"/>
      <c r="C125" s="35"/>
      <c r="D125" s="35"/>
      <c r="E125" s="35"/>
      <c r="F125" s="36"/>
      <c r="G125" s="35"/>
      <c r="H125" s="36"/>
      <c r="J125" s="68"/>
    </row>
    <row r="126" spans="1:10" s="28" customFormat="1" ht="18.75">
      <c r="A126" s="33"/>
      <c r="B126" s="34"/>
      <c r="C126" s="35"/>
      <c r="D126" s="35"/>
      <c r="E126" s="35"/>
      <c r="F126" s="36"/>
      <c r="G126" s="35"/>
      <c r="H126" s="36"/>
      <c r="J126" s="68"/>
    </row>
    <row r="127" spans="1:10" s="29" customFormat="1" ht="19.5">
      <c r="A127" s="37"/>
      <c r="B127" s="38"/>
      <c r="C127" s="39"/>
      <c r="D127" s="39"/>
      <c r="E127" s="39"/>
      <c r="F127" s="40"/>
      <c r="G127" s="39"/>
      <c r="H127" s="40"/>
      <c r="J127" s="66"/>
    </row>
    <row r="128" spans="1:10" s="31" customFormat="1" ht="14.25">
      <c r="A128" s="122" t="s">
        <v>31</v>
      </c>
      <c r="B128" s="122"/>
      <c r="C128" s="122"/>
      <c r="D128" s="122"/>
      <c r="E128" s="122"/>
      <c r="F128" s="122"/>
      <c r="J128" s="67"/>
    </row>
    <row r="129" spans="6:10" s="31" customFormat="1" ht="12.75">
      <c r="F129" s="32"/>
      <c r="H129" s="32"/>
      <c r="J129" s="67"/>
    </row>
    <row r="130" spans="1:10" s="31" customFormat="1" ht="12.75">
      <c r="A130" s="30" t="s">
        <v>32</v>
      </c>
      <c r="F130" s="32"/>
      <c r="H130" s="32"/>
      <c r="J130" s="67"/>
    </row>
    <row r="131" spans="6:10" s="31" customFormat="1" ht="12.75">
      <c r="F131" s="32"/>
      <c r="H131" s="32"/>
      <c r="J131" s="67"/>
    </row>
    <row r="132" spans="6:10" s="31" customFormat="1" ht="12.75">
      <c r="F132" s="32"/>
      <c r="H132" s="32"/>
      <c r="J132" s="67"/>
    </row>
    <row r="133" spans="6:10" s="31" customFormat="1" ht="12.75">
      <c r="F133" s="32"/>
      <c r="H133" s="32"/>
      <c r="J133" s="67"/>
    </row>
    <row r="134" spans="6:10" s="31" customFormat="1" ht="12.75">
      <c r="F134" s="32"/>
      <c r="H134" s="32"/>
      <c r="J134" s="67"/>
    </row>
    <row r="135" spans="6:10" s="31" customFormat="1" ht="12.75">
      <c r="F135" s="32"/>
      <c r="H135" s="32"/>
      <c r="J135" s="67"/>
    </row>
    <row r="136" spans="6:10" s="31" customFormat="1" ht="12.75">
      <c r="F136" s="32"/>
      <c r="H136" s="32"/>
      <c r="J136" s="67"/>
    </row>
    <row r="137" spans="6:10" s="31" customFormat="1" ht="12.75">
      <c r="F137" s="32"/>
      <c r="H137" s="32"/>
      <c r="J137" s="67"/>
    </row>
    <row r="138" spans="6:10" s="31" customFormat="1" ht="12.75">
      <c r="F138" s="32"/>
      <c r="H138" s="32"/>
      <c r="J138" s="67"/>
    </row>
    <row r="139" spans="6:10" s="31" customFormat="1" ht="12.75">
      <c r="F139" s="32"/>
      <c r="H139" s="32"/>
      <c r="J139" s="67"/>
    </row>
    <row r="140" spans="6:10" s="31" customFormat="1" ht="12.75">
      <c r="F140" s="32"/>
      <c r="H140" s="32"/>
      <c r="J140" s="67"/>
    </row>
    <row r="141" spans="6:10" s="31" customFormat="1" ht="12.75">
      <c r="F141" s="32"/>
      <c r="H141" s="32"/>
      <c r="J141" s="67"/>
    </row>
    <row r="142" spans="6:10" s="31" customFormat="1" ht="12.75">
      <c r="F142" s="32"/>
      <c r="H142" s="32"/>
      <c r="J142" s="67"/>
    </row>
    <row r="143" spans="6:10" s="31" customFormat="1" ht="12.75">
      <c r="F143" s="32"/>
      <c r="H143" s="32"/>
      <c r="J143" s="67"/>
    </row>
    <row r="144" spans="6:10" s="31" customFormat="1" ht="12.75">
      <c r="F144" s="32"/>
      <c r="H144" s="32"/>
      <c r="J144" s="67"/>
    </row>
    <row r="145" spans="6:10" s="31" customFormat="1" ht="12.75">
      <c r="F145" s="32"/>
      <c r="H145" s="32"/>
      <c r="J145" s="67"/>
    </row>
    <row r="146" spans="6:10" s="31" customFormat="1" ht="12.75">
      <c r="F146" s="32"/>
      <c r="H146" s="32"/>
      <c r="J146" s="67"/>
    </row>
    <row r="147" spans="6:10" s="31" customFormat="1" ht="12.75">
      <c r="F147" s="32"/>
      <c r="H147" s="32"/>
      <c r="J147" s="67"/>
    </row>
    <row r="148" spans="6:10" s="31" customFormat="1" ht="12.75">
      <c r="F148" s="32"/>
      <c r="H148" s="32"/>
      <c r="J148" s="67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8:F12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2014-05-21T06:00:09Z</cp:lastPrinted>
  <dcterms:created xsi:type="dcterms:W3CDTF">2010-04-02T14:46:04Z</dcterms:created>
  <dcterms:modified xsi:type="dcterms:W3CDTF">2014-07-17T09:09:49Z</dcterms:modified>
  <cp:category/>
  <cp:version/>
  <cp:contentType/>
  <cp:contentStatus/>
</cp:coreProperties>
</file>