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>
    <definedName name="_xlnm.Print_Area" localSheetId="1">'по голосованию'!$A$1:$H$120</definedName>
    <definedName name="_xlnm.Print_Area" localSheetId="0">'проект 1 с переносом'!$A$1:$H$128</definedName>
  </definedNames>
  <calcPr fullCalcOnLoad="1"/>
</workbook>
</file>

<file path=xl/sharedStrings.xml><?xml version="1.0" encoding="utf-8"?>
<sst xmlns="http://schemas.openxmlformats.org/spreadsheetml/2006/main" count="363" uniqueCount="132">
  <si>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</si>
  <si>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</si>
  <si>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</si>
  <si>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</si>
  <si>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</si>
  <si>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</si>
  <si>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</si>
  <si>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</si>
  <si>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</si>
  <si>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</si>
  <si>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</si>
  <si>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</si>
  <si>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</si>
  <si>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</si>
  <si>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</si>
  <si>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</si>
  <si>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</si>
  <si>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</si>
  <si>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</si>
  <si>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</si>
  <si>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</si>
  <si>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</si>
  <si>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</si>
  <si>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</si>
  <si>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</si>
  <si>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</si>
  <si>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</si>
  <si>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</si>
  <si>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</si>
  <si>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</si>
  <si>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</si>
  <si>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</si>
  <si>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</si>
  <si>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</si>
  <si>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</si>
  <si>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</si>
  <si>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</si>
  <si>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</si>
  <si>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</si>
  <si>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</si>
  <si>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</si>
  <si>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</si>
  <si>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</si>
  <si>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</si>
  <si>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</si>
  <si>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</si>
  <si>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</si>
  <si>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</si>
  <si>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</si>
  <si>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</si>
  <si>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</si>
  <si>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</si>
  <si>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</si>
  <si>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</si>
  <si>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</si>
  <si>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</si>
  <si>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</si>
  <si>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</si>
  <si>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</si>
  <si>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</si>
  <si>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</si>
  <si>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</si>
  <si>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</si>
  <si>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</si>
  <si>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</si>
  <si>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</si>
  <si>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</si>
  <si>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</si>
  <si>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</si>
  <si>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</si>
  <si>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</si>
  <si>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</si>
  <si>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</si>
  <si>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</si>
  <si>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</si>
  <si>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</si>
  <si>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</si>
  <si>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</si>
  <si>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</si>
  <si>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</si>
  <si>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</si>
  <si>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</si>
  <si>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</si>
  <si>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</si>
  <si>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</si>
  <si>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</si>
  <si>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</si>
  <si>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</si>
  <si>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</si>
  <si>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</si>
  <si>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</si>
  <si>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</si>
  <si>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</si>
  <si>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</si>
  <si>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</si>
  <si>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Итого :</t>
  </si>
  <si>
    <t>ВСЕГО :</t>
  </si>
  <si>
    <t>1 раз в 4 месяца</t>
  </si>
  <si>
    <t>Погашение задолженности прошлых периодов</t>
  </si>
  <si>
    <t>по состоянию на 1.05.2012г.</t>
  </si>
  <si>
    <t>по адресу: ул.Парковая, д.2 (S=2058,7м2, S=2830,28 м2)</t>
  </si>
  <si>
    <t>окос травы</t>
  </si>
  <si>
    <t>2-3 раза</t>
  </si>
  <si>
    <t>ревизия элеваторного узла (сопло)</t>
  </si>
  <si>
    <t>смена насоса ГВС (резерв)</t>
  </si>
  <si>
    <t>энергоаудит</t>
  </si>
  <si>
    <t xml:space="preserve">демонтаж шарового крана на эл.узле (отопление) </t>
  </si>
  <si>
    <t>подключение системы отопления с регулировкой</t>
  </si>
  <si>
    <t>Сбор, вывоз и утилизация ТБО*, руб/м2</t>
  </si>
  <si>
    <t>ревизия заадвижек ХВС   диам.80 мм - 1 шт.</t>
  </si>
  <si>
    <t xml:space="preserve">2014 -2015 гг. </t>
  </si>
  <si>
    <t>заполнение электронных паспортов</t>
  </si>
  <si>
    <t>учет работ по капремонту</t>
  </si>
  <si>
    <t>Поверка общедомовых приборов учета холодного  водоснабжения</t>
  </si>
  <si>
    <t>гидравлическое испытание элеваторных узлов и запорной арматуры</t>
  </si>
  <si>
    <t>ревизия задвижек отопления (диам.50 мм - 1 шт., диам.80 мм - 3 шт)</t>
  </si>
  <si>
    <t>замена  КИП манометры 1 шт., термометры 1 шт.</t>
  </si>
  <si>
    <t>ремонт секций ВВП</t>
  </si>
  <si>
    <t>пылеудаление и дезинфекция вентиляционных каналов без пробивки</t>
  </si>
  <si>
    <t>1 раз в 3 года</t>
  </si>
  <si>
    <t>проверка  вентиляционных каналов и канализационных вытяжек</t>
  </si>
  <si>
    <t>герметизация примыкания слуховых окон к кровле</t>
  </si>
  <si>
    <t>ремонт вентиляционной вытяжки</t>
  </si>
  <si>
    <t>смена задвижек на СТС диам.50 мм - 1 шт.</t>
  </si>
  <si>
    <t>установка шарового крана диам.15 мм - 2 шт. (спускники)</t>
  </si>
  <si>
    <t>установка датчиков движения в тамбуре 3 шт.</t>
  </si>
  <si>
    <t>установка датчиков движения на площадках этажных 15 шт.</t>
  </si>
  <si>
    <t>Проект 1 (с учетом поверки общедомового прибора ХВС)</t>
  </si>
  <si>
    <t>Итого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</si>
  <si>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</si>
  <si>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</si>
  <si>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смена задвижек на СТС диам.50 мм - 1 шт., диам. 80 мм - 1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</si>
</sst>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32" xfId="0" applyFont="1" applyFill="1" applyBorder="1" applyAlignment="1">
      <alignment horizontal="left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18" fillId="24" borderId="36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center"/>
    </xf>
    <xf numFmtId="2" fontId="24" fillId="24" borderId="21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zoomScale="75" zoomScaleNormal="75" zoomScalePageLayoutView="0" workbookViewId="0" topLeftCell="A94">
      <selection activeCell="L16" sqref="L1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93" t="s">
        <v>0</v>
      </c>
      <c r="B1" s="94"/>
      <c r="C1" s="94"/>
      <c r="D1" s="94"/>
      <c r="E1" s="94"/>
      <c r="F1" s="94"/>
      <c r="G1" s="94"/>
      <c r="H1" s="94"/>
    </row>
    <row r="2" spans="1:8" ht="18" customHeight="1">
      <c r="A2" s="84" t="s">
        <v>110</v>
      </c>
      <c r="B2" s="95" t="s">
        <v>1</v>
      </c>
      <c r="C2" s="95"/>
      <c r="D2" s="95"/>
      <c r="E2" s="95"/>
      <c r="F2" s="95"/>
      <c r="G2" s="94"/>
      <c r="H2" s="94"/>
    </row>
    <row r="3" spans="2:8" ht="14.25" customHeight="1">
      <c r="B3" s="95" t="s">
        <v>2</v>
      </c>
      <c r="C3" s="95"/>
      <c r="D3" s="95"/>
      <c r="E3" s="95"/>
      <c r="F3" s="95"/>
      <c r="G3" s="94"/>
      <c r="H3" s="94"/>
    </row>
    <row r="4" spans="2:8" ht="14.25" customHeight="1">
      <c r="B4" s="95" t="s">
        <v>35</v>
      </c>
      <c r="C4" s="95"/>
      <c r="D4" s="95"/>
      <c r="E4" s="95"/>
      <c r="F4" s="95"/>
      <c r="G4" s="94"/>
      <c r="H4" s="94"/>
    </row>
    <row r="5" spans="1:11" ht="33" customHeight="1">
      <c r="A5" s="96" t="s">
        <v>127</v>
      </c>
      <c r="B5" s="96"/>
      <c r="C5" s="96"/>
      <c r="D5" s="96"/>
      <c r="E5" s="96"/>
      <c r="F5" s="96"/>
      <c r="G5" s="96"/>
      <c r="H5" s="96"/>
      <c r="K5" s="1"/>
    </row>
    <row r="6" spans="1:11" ht="24" customHeight="1">
      <c r="A6" s="96" t="s">
        <v>130</v>
      </c>
      <c r="B6" s="96"/>
      <c r="C6" s="96"/>
      <c r="D6" s="96"/>
      <c r="E6" s="96"/>
      <c r="F6" s="96"/>
      <c r="G6" s="96"/>
      <c r="H6" s="96"/>
      <c r="K6" s="1"/>
    </row>
    <row r="7" spans="1:11" s="3" customFormat="1" ht="22.5" customHeight="1">
      <c r="A7" s="97" t="s">
        <v>3</v>
      </c>
      <c r="B7" s="97"/>
      <c r="C7" s="97"/>
      <c r="D7" s="97"/>
      <c r="E7" s="98"/>
      <c r="F7" s="98"/>
      <c r="G7" s="98"/>
      <c r="H7" s="98"/>
      <c r="K7" s="4"/>
    </row>
    <row r="8" spans="1:8" s="5" customFormat="1" ht="18.75" customHeight="1">
      <c r="A8" s="97" t="s">
        <v>100</v>
      </c>
      <c r="B8" s="97"/>
      <c r="C8" s="97"/>
      <c r="D8" s="97"/>
      <c r="E8" s="98"/>
      <c r="F8" s="98"/>
      <c r="G8" s="98"/>
      <c r="H8" s="98"/>
    </row>
    <row r="9" spans="1:8" s="6" customFormat="1" ht="17.25" customHeight="1">
      <c r="A9" s="99" t="s">
        <v>77</v>
      </c>
      <c r="B9" s="99"/>
      <c r="C9" s="99"/>
      <c r="D9" s="99"/>
      <c r="E9" s="100"/>
      <c r="F9" s="100"/>
      <c r="G9" s="100"/>
      <c r="H9" s="100"/>
    </row>
    <row r="10" spans="1:8" s="5" customFormat="1" ht="30" customHeight="1" thickBot="1">
      <c r="A10" s="101" t="s">
        <v>80</v>
      </c>
      <c r="B10" s="101"/>
      <c r="C10" s="101"/>
      <c r="D10" s="101"/>
      <c r="E10" s="102"/>
      <c r="F10" s="102"/>
      <c r="G10" s="102"/>
      <c r="H10" s="102"/>
    </row>
    <row r="11" spans="1:11" s="11" customFormat="1" ht="139.5" customHeight="1" thickBot="1">
      <c r="A11" s="7" t="s">
        <v>4</v>
      </c>
      <c r="B11" s="8" t="s">
        <v>5</v>
      </c>
      <c r="C11" s="9" t="s">
        <v>6</v>
      </c>
      <c r="D11" s="9" t="s">
        <v>36</v>
      </c>
      <c r="E11" s="9" t="s">
        <v>6</v>
      </c>
      <c r="F11" s="10" t="s">
        <v>7</v>
      </c>
      <c r="G11" s="9" t="s">
        <v>6</v>
      </c>
      <c r="H11" s="10" t="s">
        <v>7</v>
      </c>
      <c r="K11" s="12"/>
    </row>
    <row r="12" spans="1:11" s="19" customFormat="1" ht="12.75" hidden="1">
      <c r="A12" s="13"/>
      <c r="B12" s="14"/>
      <c r="C12" s="14"/>
      <c r="D12" s="15"/>
      <c r="E12" s="14"/>
      <c r="F12" s="16"/>
      <c r="G12" s="17"/>
      <c r="H12" s="18"/>
      <c r="K12" s="20"/>
    </row>
    <row r="13" spans="1:11" s="19" customFormat="1" ht="49.5" customHeight="1">
      <c r="A13" s="103" t="s">
        <v>8</v>
      </c>
      <c r="B13" s="104"/>
      <c r="C13" s="104"/>
      <c r="D13" s="104"/>
      <c r="E13" s="104"/>
      <c r="F13" s="104"/>
      <c r="G13" s="105"/>
      <c r="H13" s="106"/>
      <c r="K13" s="20"/>
    </row>
    <row r="14" spans="1:11" s="11" customFormat="1" ht="15">
      <c r="A14" s="21" t="s">
        <v>129</v>
      </c>
      <c r="B14" s="22"/>
      <c r="C14" s="23">
        <f>F14*12</f>
        <v>0</v>
      </c>
      <c r="D14" s="24">
        <f>G14*I14</f>
        <v>68678.23199999999</v>
      </c>
      <c r="E14" s="23">
        <f>H14*12</f>
        <v>33.36</v>
      </c>
      <c r="F14" s="25"/>
      <c r="G14" s="23">
        <f>H14*12</f>
        <v>33.36</v>
      </c>
      <c r="H14" s="23">
        <f>H19+H22</f>
        <v>2.7800000000000002</v>
      </c>
      <c r="I14" s="11">
        <v>2058.7</v>
      </c>
      <c r="J14" s="11">
        <v>1.07</v>
      </c>
      <c r="K14" s="12">
        <v>2.2363</v>
      </c>
    </row>
    <row r="15" spans="1:11" s="11" customFormat="1" ht="27" customHeight="1">
      <c r="A15" s="26" t="s">
        <v>81</v>
      </c>
      <c r="B15" s="27" t="s">
        <v>82</v>
      </c>
      <c r="C15" s="23"/>
      <c r="D15" s="24"/>
      <c r="E15" s="23"/>
      <c r="F15" s="25"/>
      <c r="G15" s="23"/>
      <c r="H15" s="23"/>
      <c r="K15" s="12"/>
    </row>
    <row r="16" spans="1:11" s="11" customFormat="1" ht="21" customHeight="1">
      <c r="A16" s="26" t="s">
        <v>83</v>
      </c>
      <c r="B16" s="27" t="s">
        <v>82</v>
      </c>
      <c r="C16" s="23"/>
      <c r="D16" s="24"/>
      <c r="E16" s="23"/>
      <c r="F16" s="25"/>
      <c r="G16" s="23"/>
      <c r="H16" s="23"/>
      <c r="K16" s="12"/>
    </row>
    <row r="17" spans="1:11" s="11" customFormat="1" ht="18.75" customHeight="1">
      <c r="A17" s="26" t="s">
        <v>84</v>
      </c>
      <c r="B17" s="27" t="s">
        <v>85</v>
      </c>
      <c r="C17" s="23"/>
      <c r="D17" s="24"/>
      <c r="E17" s="23"/>
      <c r="F17" s="25"/>
      <c r="G17" s="23"/>
      <c r="H17" s="23"/>
      <c r="K17" s="12"/>
    </row>
    <row r="18" spans="1:11" s="11" customFormat="1" ht="18.75" customHeight="1">
      <c r="A18" s="26" t="s">
        <v>86</v>
      </c>
      <c r="B18" s="42" t="s">
        <v>82</v>
      </c>
      <c r="C18" s="23"/>
      <c r="D18" s="24"/>
      <c r="E18" s="23"/>
      <c r="F18" s="25"/>
      <c r="G18" s="23"/>
      <c r="H18" s="23"/>
      <c r="K18" s="12"/>
    </row>
    <row r="19" spans="1:11" s="11" customFormat="1" ht="18.75" customHeight="1">
      <c r="A19" s="21" t="s">
        <v>128</v>
      </c>
      <c r="B19" s="87"/>
      <c r="C19" s="23"/>
      <c r="D19" s="24"/>
      <c r="E19" s="23"/>
      <c r="F19" s="25"/>
      <c r="G19" s="23"/>
      <c r="H19" s="23">
        <v>2.56</v>
      </c>
      <c r="K19" s="12"/>
    </row>
    <row r="20" spans="1:11" s="11" customFormat="1" ht="18.75" customHeight="1">
      <c r="A20" s="88" t="s">
        <v>111</v>
      </c>
      <c r="B20" s="87" t="s">
        <v>82</v>
      </c>
      <c r="C20" s="23"/>
      <c r="D20" s="24"/>
      <c r="E20" s="23"/>
      <c r="F20" s="25"/>
      <c r="G20" s="23"/>
      <c r="H20" s="23"/>
      <c r="K20" s="12"/>
    </row>
    <row r="21" spans="1:11" s="11" customFormat="1" ht="18.75" customHeight="1">
      <c r="A21" s="88" t="s">
        <v>112</v>
      </c>
      <c r="B21" s="87" t="s">
        <v>82</v>
      </c>
      <c r="C21" s="23"/>
      <c r="D21" s="24"/>
      <c r="E21" s="23"/>
      <c r="F21" s="25"/>
      <c r="G21" s="23"/>
      <c r="H21" s="23"/>
      <c r="K21" s="12"/>
    </row>
    <row r="22" spans="1:11" s="11" customFormat="1" ht="18.75" customHeight="1">
      <c r="A22" s="21" t="s">
        <v>128</v>
      </c>
      <c r="B22" s="87"/>
      <c r="C22" s="23"/>
      <c r="D22" s="24"/>
      <c r="E22" s="23"/>
      <c r="F22" s="25"/>
      <c r="G22" s="23"/>
      <c r="H22" s="23">
        <v>0.22</v>
      </c>
      <c r="K22" s="12"/>
    </row>
    <row r="23" spans="1:11" s="11" customFormat="1" ht="30">
      <c r="A23" s="21" t="s">
        <v>10</v>
      </c>
      <c r="B23" s="28"/>
      <c r="C23" s="23">
        <f>F23*12</f>
        <v>0</v>
      </c>
      <c r="D23" s="24">
        <f>G23*I23</f>
        <v>68431.188</v>
      </c>
      <c r="E23" s="23">
        <f>H23*12</f>
        <v>33.24</v>
      </c>
      <c r="F23" s="25"/>
      <c r="G23" s="23">
        <f>H23*12</f>
        <v>33.24</v>
      </c>
      <c r="H23" s="23">
        <v>2.77</v>
      </c>
      <c r="I23" s="11">
        <v>2058.7</v>
      </c>
      <c r="J23" s="11">
        <v>1.07</v>
      </c>
      <c r="K23" s="12">
        <v>2.4289</v>
      </c>
    </row>
    <row r="24" spans="1:11" s="11" customFormat="1" ht="15">
      <c r="A24" s="26" t="s">
        <v>87</v>
      </c>
      <c r="B24" s="27" t="s">
        <v>11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26" t="s">
        <v>88</v>
      </c>
      <c r="B25" s="27" t="s">
        <v>11</v>
      </c>
      <c r="C25" s="23"/>
      <c r="D25" s="24"/>
      <c r="E25" s="23"/>
      <c r="F25" s="25"/>
      <c r="G25" s="23"/>
      <c r="H25" s="23"/>
      <c r="K25" s="12"/>
    </row>
    <row r="26" spans="1:11" s="11" customFormat="1" ht="15">
      <c r="A26" s="78" t="s">
        <v>101</v>
      </c>
      <c r="B26" s="42" t="s">
        <v>102</v>
      </c>
      <c r="C26" s="23"/>
      <c r="D26" s="24"/>
      <c r="E26" s="23"/>
      <c r="F26" s="25"/>
      <c r="G26" s="23"/>
      <c r="H26" s="23"/>
      <c r="K26" s="12"/>
    </row>
    <row r="27" spans="1:11" s="11" customFormat="1" ht="15">
      <c r="A27" s="26" t="s">
        <v>89</v>
      </c>
      <c r="B27" s="27" t="s">
        <v>11</v>
      </c>
      <c r="C27" s="23"/>
      <c r="D27" s="24"/>
      <c r="E27" s="23"/>
      <c r="F27" s="25"/>
      <c r="G27" s="23"/>
      <c r="H27" s="23"/>
      <c r="K27" s="12"/>
    </row>
    <row r="28" spans="1:11" s="11" customFormat="1" ht="25.5">
      <c r="A28" s="26" t="s">
        <v>90</v>
      </c>
      <c r="B28" s="27" t="s">
        <v>12</v>
      </c>
      <c r="C28" s="23"/>
      <c r="D28" s="24"/>
      <c r="E28" s="23"/>
      <c r="F28" s="25"/>
      <c r="G28" s="23"/>
      <c r="H28" s="23"/>
      <c r="K28" s="12"/>
    </row>
    <row r="29" spans="1:11" s="11" customFormat="1" ht="15">
      <c r="A29" s="26" t="s">
        <v>91</v>
      </c>
      <c r="B29" s="27" t="s">
        <v>11</v>
      </c>
      <c r="C29" s="23"/>
      <c r="D29" s="24"/>
      <c r="E29" s="23"/>
      <c r="F29" s="25"/>
      <c r="G29" s="23"/>
      <c r="H29" s="23"/>
      <c r="K29" s="12"/>
    </row>
    <row r="30" spans="1:11" s="11" customFormat="1" ht="15">
      <c r="A30" s="29" t="s">
        <v>92</v>
      </c>
      <c r="B30" s="30" t="s">
        <v>11</v>
      </c>
      <c r="C30" s="23"/>
      <c r="D30" s="24"/>
      <c r="E30" s="23"/>
      <c r="F30" s="25"/>
      <c r="G30" s="23"/>
      <c r="H30" s="23"/>
      <c r="K30" s="12"/>
    </row>
    <row r="31" spans="1:11" s="11" customFormat="1" ht="31.5" customHeight="1" thickBot="1">
      <c r="A31" s="31" t="s">
        <v>93</v>
      </c>
      <c r="B31" s="32" t="s">
        <v>94</v>
      </c>
      <c r="C31" s="23"/>
      <c r="D31" s="24"/>
      <c r="E31" s="23"/>
      <c r="F31" s="25"/>
      <c r="G31" s="23"/>
      <c r="H31" s="23"/>
      <c r="K31" s="12"/>
    </row>
    <row r="32" spans="1:11" s="35" customFormat="1" ht="15">
      <c r="A32" s="33" t="s">
        <v>13</v>
      </c>
      <c r="B32" s="22" t="s">
        <v>14</v>
      </c>
      <c r="C32" s="23">
        <f>F32*12</f>
        <v>0</v>
      </c>
      <c r="D32" s="24">
        <f>G32*I32</f>
        <v>16798.992</v>
      </c>
      <c r="E32" s="23">
        <f>H32*12</f>
        <v>8.16</v>
      </c>
      <c r="F32" s="34"/>
      <c r="G32" s="23">
        <f>H32*12</f>
        <v>8.16</v>
      </c>
      <c r="H32" s="23">
        <v>0.68</v>
      </c>
      <c r="I32" s="11">
        <v>2058.7</v>
      </c>
      <c r="J32" s="11">
        <v>1.07</v>
      </c>
      <c r="K32" s="12">
        <v>0.5992000000000001</v>
      </c>
    </row>
    <row r="33" spans="1:11" s="11" customFormat="1" ht="15">
      <c r="A33" s="33" t="s">
        <v>15</v>
      </c>
      <c r="B33" s="22" t="s">
        <v>16</v>
      </c>
      <c r="C33" s="23">
        <f>F33*12</f>
        <v>0</v>
      </c>
      <c r="D33" s="24">
        <f>G33*I33</f>
        <v>54843.768</v>
      </c>
      <c r="E33" s="23">
        <f>H33*12</f>
        <v>26.64</v>
      </c>
      <c r="F33" s="34"/>
      <c r="G33" s="23">
        <f>H33*12</f>
        <v>26.64</v>
      </c>
      <c r="H33" s="23">
        <v>2.22</v>
      </c>
      <c r="I33" s="11">
        <v>2058.7</v>
      </c>
      <c r="J33" s="11">
        <v>1.07</v>
      </c>
      <c r="K33" s="12">
        <v>1.9367</v>
      </c>
    </row>
    <row r="34" spans="1:11" s="19" customFormat="1" ht="30">
      <c r="A34" s="33" t="s">
        <v>52</v>
      </c>
      <c r="B34" s="22" t="s">
        <v>9</v>
      </c>
      <c r="C34" s="36"/>
      <c r="D34" s="24">
        <v>1848.15</v>
      </c>
      <c r="E34" s="36">
        <f>H34*12</f>
        <v>0.96</v>
      </c>
      <c r="F34" s="34"/>
      <c r="G34" s="23">
        <f aca="true" t="shared" si="0" ref="G34:G40">D34/I34</f>
        <v>0.897726720746102</v>
      </c>
      <c r="H34" s="23">
        <v>0.08</v>
      </c>
      <c r="I34" s="11">
        <v>2058.7</v>
      </c>
      <c r="J34" s="11">
        <v>1.07</v>
      </c>
      <c r="K34" s="12">
        <v>0.06420000000000001</v>
      </c>
    </row>
    <row r="35" spans="1:11" s="19" customFormat="1" ht="30">
      <c r="A35" s="33" t="s">
        <v>76</v>
      </c>
      <c r="B35" s="22" t="s">
        <v>9</v>
      </c>
      <c r="C35" s="36"/>
      <c r="D35" s="24">
        <v>1848.15</v>
      </c>
      <c r="E35" s="36">
        <f>H35*12</f>
        <v>0.96</v>
      </c>
      <c r="F35" s="34"/>
      <c r="G35" s="23">
        <f t="shared" si="0"/>
        <v>0.897726720746102</v>
      </c>
      <c r="H35" s="23">
        <v>0.08</v>
      </c>
      <c r="I35" s="11">
        <v>2058.7</v>
      </c>
      <c r="J35" s="11">
        <v>1.07</v>
      </c>
      <c r="K35" s="12">
        <v>0.06420000000000001</v>
      </c>
    </row>
    <row r="36" spans="1:11" s="19" customFormat="1" ht="15">
      <c r="A36" s="33" t="s">
        <v>53</v>
      </c>
      <c r="B36" s="22" t="s">
        <v>9</v>
      </c>
      <c r="C36" s="36"/>
      <c r="D36" s="24">
        <v>11670.68</v>
      </c>
      <c r="E36" s="36">
        <f>H36*12</f>
        <v>5.668956137368243</v>
      </c>
      <c r="F36" s="34"/>
      <c r="G36" s="23">
        <f t="shared" si="0"/>
        <v>5.668956137368243</v>
      </c>
      <c r="H36" s="23">
        <f>G36/12</f>
        <v>0.47241301144735354</v>
      </c>
      <c r="I36" s="11">
        <v>2058.7</v>
      </c>
      <c r="J36" s="11">
        <v>1.07</v>
      </c>
      <c r="K36" s="12">
        <v>0.41730000000000006</v>
      </c>
    </row>
    <row r="37" spans="1:11" s="19" customFormat="1" ht="30" hidden="1">
      <c r="A37" s="33" t="s">
        <v>54</v>
      </c>
      <c r="B37" s="22" t="s">
        <v>12</v>
      </c>
      <c r="C37" s="36"/>
      <c r="D37" s="24">
        <f>G37*I37</f>
        <v>0</v>
      </c>
      <c r="E37" s="36"/>
      <c r="F37" s="34"/>
      <c r="G37" s="23">
        <f t="shared" si="0"/>
        <v>5.317967649487541</v>
      </c>
      <c r="H37" s="23">
        <f>G37/12</f>
        <v>0.44316397079062847</v>
      </c>
      <c r="I37" s="11">
        <v>2058.7</v>
      </c>
      <c r="J37" s="11">
        <v>1.07</v>
      </c>
      <c r="K37" s="12">
        <v>0</v>
      </c>
    </row>
    <row r="38" spans="1:11" s="19" customFormat="1" ht="30" hidden="1">
      <c r="A38" s="33" t="s">
        <v>55</v>
      </c>
      <c r="B38" s="22" t="s">
        <v>12</v>
      </c>
      <c r="C38" s="36"/>
      <c r="D38" s="24">
        <f>G38*I38</f>
        <v>0</v>
      </c>
      <c r="E38" s="36"/>
      <c r="F38" s="34"/>
      <c r="G38" s="23">
        <f t="shared" si="0"/>
        <v>5.317967649487541</v>
      </c>
      <c r="H38" s="23">
        <f>G38/12</f>
        <v>0.44316397079062847</v>
      </c>
      <c r="I38" s="11">
        <v>2058.7</v>
      </c>
      <c r="J38" s="11">
        <v>1.07</v>
      </c>
      <c r="K38" s="12">
        <v>0</v>
      </c>
    </row>
    <row r="39" spans="1:11" s="19" customFormat="1" ht="30" hidden="1">
      <c r="A39" s="33" t="s">
        <v>56</v>
      </c>
      <c r="B39" s="22" t="s">
        <v>12</v>
      </c>
      <c r="C39" s="36"/>
      <c r="D39" s="24">
        <f>G39*I39</f>
        <v>0</v>
      </c>
      <c r="E39" s="36"/>
      <c r="F39" s="34"/>
      <c r="G39" s="23">
        <f t="shared" si="0"/>
        <v>5.317967649487541</v>
      </c>
      <c r="H39" s="23">
        <f>G39/12</f>
        <v>0.44316397079062847</v>
      </c>
      <c r="I39" s="11">
        <v>2058.7</v>
      </c>
      <c r="J39" s="11">
        <v>1.07</v>
      </c>
      <c r="K39" s="12">
        <v>0</v>
      </c>
    </row>
    <row r="40" spans="1:11" s="19" customFormat="1" ht="30">
      <c r="A40" s="33" t="s">
        <v>113</v>
      </c>
      <c r="B40" s="22" t="s">
        <v>12</v>
      </c>
      <c r="C40" s="36"/>
      <c r="D40" s="24">
        <v>3305.23</v>
      </c>
      <c r="E40" s="36"/>
      <c r="F40" s="34"/>
      <c r="G40" s="23">
        <f t="shared" si="0"/>
        <v>1.6054937581969206</v>
      </c>
      <c r="H40" s="23">
        <f>G40/12</f>
        <v>0.13379114651641005</v>
      </c>
      <c r="I40" s="11">
        <v>2058.7</v>
      </c>
      <c r="J40" s="11"/>
      <c r="K40" s="12"/>
    </row>
    <row r="41" spans="1:11" s="19" customFormat="1" ht="30">
      <c r="A41" s="33" t="s">
        <v>23</v>
      </c>
      <c r="B41" s="22"/>
      <c r="C41" s="36">
        <f>F41*12</f>
        <v>0</v>
      </c>
      <c r="D41" s="24">
        <f>G41*I41</f>
        <v>4693.836</v>
      </c>
      <c r="E41" s="36">
        <f>H41*12</f>
        <v>2.2800000000000002</v>
      </c>
      <c r="F41" s="34"/>
      <c r="G41" s="23">
        <f>H41*12</f>
        <v>2.2800000000000002</v>
      </c>
      <c r="H41" s="23">
        <v>0.19</v>
      </c>
      <c r="I41" s="11">
        <v>2058.7</v>
      </c>
      <c r="J41" s="11">
        <v>1.07</v>
      </c>
      <c r="K41" s="12">
        <v>0.1391</v>
      </c>
    </row>
    <row r="42" spans="1:11" s="11" customFormat="1" ht="15">
      <c r="A42" s="33" t="s">
        <v>25</v>
      </c>
      <c r="B42" s="22" t="s">
        <v>26</v>
      </c>
      <c r="C42" s="36">
        <f>F42*12</f>
        <v>0</v>
      </c>
      <c r="D42" s="36">
        <f>G42*I42</f>
        <v>988.1759999999999</v>
      </c>
      <c r="E42" s="36">
        <f>H42*12</f>
        <v>0.48</v>
      </c>
      <c r="F42" s="36"/>
      <c r="G42" s="36">
        <f>H42*12</f>
        <v>0.48</v>
      </c>
      <c r="H42" s="36">
        <v>0.04</v>
      </c>
      <c r="I42" s="11">
        <v>2058.7</v>
      </c>
      <c r="J42" s="11">
        <v>1.07</v>
      </c>
      <c r="K42" s="12">
        <v>0.032100000000000004</v>
      </c>
    </row>
    <row r="43" spans="1:11" s="11" customFormat="1" ht="15">
      <c r="A43" s="33" t="s">
        <v>27</v>
      </c>
      <c r="B43" s="22" t="s">
        <v>28</v>
      </c>
      <c r="C43" s="36">
        <f>F43*12</f>
        <v>0</v>
      </c>
      <c r="D43" s="36">
        <f>G43*I43</f>
        <v>741.132</v>
      </c>
      <c r="E43" s="36">
        <f>H43*12</f>
        <v>0.36</v>
      </c>
      <c r="F43" s="36"/>
      <c r="G43" s="36">
        <f>12*H43</f>
        <v>0.36</v>
      </c>
      <c r="H43" s="36">
        <v>0.03</v>
      </c>
      <c r="I43" s="11">
        <v>2058.7</v>
      </c>
      <c r="J43" s="11">
        <v>1.07</v>
      </c>
      <c r="K43" s="12">
        <v>0.021400000000000002</v>
      </c>
    </row>
    <row r="44" spans="1:11" s="35" customFormat="1" ht="30">
      <c r="A44" s="33" t="s">
        <v>24</v>
      </c>
      <c r="B44" s="22" t="s">
        <v>97</v>
      </c>
      <c r="C44" s="36">
        <f>F44*12</f>
        <v>0</v>
      </c>
      <c r="D44" s="36">
        <f>G44*I44</f>
        <v>988.1759999999999</v>
      </c>
      <c r="E44" s="36"/>
      <c r="F44" s="36"/>
      <c r="G44" s="36">
        <f>12*H44</f>
        <v>0.48</v>
      </c>
      <c r="H44" s="36">
        <v>0.04</v>
      </c>
      <c r="I44" s="11">
        <v>2058.7</v>
      </c>
      <c r="J44" s="11">
        <v>1.07</v>
      </c>
      <c r="K44" s="12">
        <v>0.032100000000000004</v>
      </c>
    </row>
    <row r="45" spans="1:11" s="35" customFormat="1" ht="15">
      <c r="A45" s="33" t="s">
        <v>37</v>
      </c>
      <c r="B45" s="22"/>
      <c r="C45" s="36"/>
      <c r="D45" s="36">
        <f>D47+D48+D50+D51+D52+D53+D54+D55+D56+D57+D60+D49</f>
        <v>16772.42</v>
      </c>
      <c r="E45" s="36"/>
      <c r="F45" s="36"/>
      <c r="G45" s="36">
        <f>D45/I45</f>
        <v>8.147092825569533</v>
      </c>
      <c r="H45" s="36">
        <f>G45/12</f>
        <v>0.6789244021307944</v>
      </c>
      <c r="I45" s="11">
        <v>2058.7</v>
      </c>
      <c r="J45" s="11">
        <v>1.07</v>
      </c>
      <c r="K45" s="12">
        <v>0.982634597885397</v>
      </c>
    </row>
    <row r="46" spans="1:11" s="19" customFormat="1" ht="15" hidden="1">
      <c r="A46" s="37" t="s">
        <v>64</v>
      </c>
      <c r="B46" s="27" t="s">
        <v>17</v>
      </c>
      <c r="C46" s="38"/>
      <c r="D46" s="38"/>
      <c r="E46" s="38"/>
      <c r="F46" s="38"/>
      <c r="G46" s="38"/>
      <c r="H46" s="38">
        <v>0</v>
      </c>
      <c r="I46" s="11">
        <v>2058.7</v>
      </c>
      <c r="J46" s="11">
        <v>1.07</v>
      </c>
      <c r="K46" s="12">
        <v>0</v>
      </c>
    </row>
    <row r="47" spans="1:11" s="19" customFormat="1" ht="15">
      <c r="A47" s="37" t="s">
        <v>47</v>
      </c>
      <c r="B47" s="27" t="s">
        <v>17</v>
      </c>
      <c r="C47" s="38"/>
      <c r="D47" s="38">
        <v>196.5</v>
      </c>
      <c r="E47" s="38"/>
      <c r="F47" s="38"/>
      <c r="G47" s="38"/>
      <c r="H47" s="38"/>
      <c r="I47" s="11">
        <v>2058.7</v>
      </c>
      <c r="J47" s="11">
        <v>1.07</v>
      </c>
      <c r="K47" s="12">
        <v>0.010700000000000001</v>
      </c>
    </row>
    <row r="48" spans="1:11" s="19" customFormat="1" ht="15">
      <c r="A48" s="37" t="s">
        <v>18</v>
      </c>
      <c r="B48" s="27" t="s">
        <v>22</v>
      </c>
      <c r="C48" s="38">
        <f>F48*12</f>
        <v>0</v>
      </c>
      <c r="D48" s="39">
        <v>415.82</v>
      </c>
      <c r="E48" s="38">
        <f>H48*12</f>
        <v>0</v>
      </c>
      <c r="F48" s="40"/>
      <c r="G48" s="38"/>
      <c r="H48" s="38"/>
      <c r="I48" s="11">
        <v>2058.7</v>
      </c>
      <c r="J48" s="11">
        <v>1.07</v>
      </c>
      <c r="K48" s="12">
        <v>0.010700000000000001</v>
      </c>
    </row>
    <row r="49" spans="1:11" s="19" customFormat="1" ht="15">
      <c r="A49" s="37" t="s">
        <v>114</v>
      </c>
      <c r="B49" s="42" t="s">
        <v>17</v>
      </c>
      <c r="C49" s="38"/>
      <c r="D49" s="39">
        <v>740.94</v>
      </c>
      <c r="E49" s="38"/>
      <c r="F49" s="40"/>
      <c r="G49" s="38"/>
      <c r="H49" s="38"/>
      <c r="I49" s="11">
        <v>2058.7</v>
      </c>
      <c r="J49" s="11"/>
      <c r="K49" s="12"/>
    </row>
    <row r="50" spans="1:11" s="19" customFormat="1" ht="15">
      <c r="A50" s="37" t="s">
        <v>115</v>
      </c>
      <c r="B50" s="42" t="s">
        <v>17</v>
      </c>
      <c r="C50" s="38"/>
      <c r="D50" s="39">
        <v>2848.36</v>
      </c>
      <c r="E50" s="38"/>
      <c r="F50" s="40"/>
      <c r="G50" s="38"/>
      <c r="H50" s="38"/>
      <c r="I50" s="11">
        <v>2058.7</v>
      </c>
      <c r="J50" s="11"/>
      <c r="K50" s="12"/>
    </row>
    <row r="51" spans="1:11" s="19" customFormat="1" ht="15">
      <c r="A51" s="37" t="s">
        <v>103</v>
      </c>
      <c r="B51" s="42" t="s">
        <v>17</v>
      </c>
      <c r="C51" s="38"/>
      <c r="D51" s="39">
        <v>792.41</v>
      </c>
      <c r="E51" s="38"/>
      <c r="F51" s="40"/>
      <c r="G51" s="38"/>
      <c r="H51" s="38"/>
      <c r="I51" s="11">
        <v>2058.7</v>
      </c>
      <c r="J51" s="11"/>
      <c r="K51" s="12"/>
    </row>
    <row r="52" spans="1:11" s="19" customFormat="1" ht="15">
      <c r="A52" s="37" t="s">
        <v>19</v>
      </c>
      <c r="B52" s="27" t="s">
        <v>17</v>
      </c>
      <c r="C52" s="38">
        <f>F52*12</f>
        <v>0</v>
      </c>
      <c r="D52" s="39">
        <v>3532.78</v>
      </c>
      <c r="E52" s="38">
        <f>H52*12</f>
        <v>0</v>
      </c>
      <c r="F52" s="40"/>
      <c r="G52" s="38"/>
      <c r="H52" s="38"/>
      <c r="I52" s="11">
        <v>2058.7</v>
      </c>
      <c r="J52" s="11">
        <v>1.07</v>
      </c>
      <c r="K52" s="12">
        <v>0.12840000000000001</v>
      </c>
    </row>
    <row r="53" spans="1:11" s="19" customFormat="1" ht="15">
      <c r="A53" s="37" t="s">
        <v>20</v>
      </c>
      <c r="B53" s="27" t="s">
        <v>17</v>
      </c>
      <c r="C53" s="38">
        <f>F53*12</f>
        <v>0</v>
      </c>
      <c r="D53" s="39">
        <v>831.63</v>
      </c>
      <c r="E53" s="38">
        <f>H53*12</f>
        <v>0</v>
      </c>
      <c r="F53" s="40"/>
      <c r="G53" s="38"/>
      <c r="H53" s="38"/>
      <c r="I53" s="11">
        <v>2058.7</v>
      </c>
      <c r="J53" s="11">
        <v>1.07</v>
      </c>
      <c r="K53" s="12">
        <v>0.032100000000000004</v>
      </c>
    </row>
    <row r="54" spans="1:11" s="19" customFormat="1" ht="15">
      <c r="A54" s="37" t="s">
        <v>59</v>
      </c>
      <c r="B54" s="27" t="s">
        <v>17</v>
      </c>
      <c r="C54" s="38"/>
      <c r="D54" s="39">
        <v>396.19</v>
      </c>
      <c r="E54" s="38"/>
      <c r="F54" s="40"/>
      <c r="G54" s="38"/>
      <c r="H54" s="38"/>
      <c r="I54" s="11">
        <v>2058.7</v>
      </c>
      <c r="J54" s="11">
        <v>1.07</v>
      </c>
      <c r="K54" s="12">
        <v>0.010700000000000001</v>
      </c>
    </row>
    <row r="55" spans="1:11" s="19" customFormat="1" ht="15">
      <c r="A55" s="37" t="s">
        <v>60</v>
      </c>
      <c r="B55" s="27" t="s">
        <v>22</v>
      </c>
      <c r="C55" s="38"/>
      <c r="D55" s="39">
        <v>1584.82</v>
      </c>
      <c r="E55" s="38"/>
      <c r="F55" s="40"/>
      <c r="G55" s="38"/>
      <c r="H55" s="38"/>
      <c r="I55" s="11">
        <v>2058.7</v>
      </c>
      <c r="J55" s="11">
        <v>1.07</v>
      </c>
      <c r="K55" s="12">
        <v>0.053500000000000006</v>
      </c>
    </row>
    <row r="56" spans="1:11" s="19" customFormat="1" ht="25.5">
      <c r="A56" s="37" t="s">
        <v>21</v>
      </c>
      <c r="B56" s="27" t="s">
        <v>17</v>
      </c>
      <c r="C56" s="38">
        <f>F56*12</f>
        <v>0</v>
      </c>
      <c r="D56" s="39">
        <v>1854.72</v>
      </c>
      <c r="E56" s="38">
        <f>H56*12</f>
        <v>0</v>
      </c>
      <c r="F56" s="40"/>
      <c r="G56" s="38"/>
      <c r="H56" s="38"/>
      <c r="I56" s="11">
        <v>2058.7</v>
      </c>
      <c r="J56" s="11">
        <v>1.07</v>
      </c>
      <c r="K56" s="12">
        <v>0.06420000000000001</v>
      </c>
    </row>
    <row r="57" spans="1:11" s="19" customFormat="1" ht="15">
      <c r="A57" s="37" t="s">
        <v>107</v>
      </c>
      <c r="B57" s="27" t="s">
        <v>17</v>
      </c>
      <c r="C57" s="38"/>
      <c r="D57" s="39">
        <v>2790.05</v>
      </c>
      <c r="E57" s="38"/>
      <c r="F57" s="40"/>
      <c r="G57" s="38"/>
      <c r="H57" s="38"/>
      <c r="I57" s="11">
        <v>2058.7</v>
      </c>
      <c r="J57" s="11">
        <v>1.07</v>
      </c>
      <c r="K57" s="12">
        <v>0.010700000000000001</v>
      </c>
    </row>
    <row r="58" spans="1:11" s="19" customFormat="1" ht="15" hidden="1">
      <c r="A58" s="37" t="s">
        <v>65</v>
      </c>
      <c r="B58" s="27" t="s">
        <v>17</v>
      </c>
      <c r="C58" s="41"/>
      <c r="D58" s="39"/>
      <c r="E58" s="41"/>
      <c r="F58" s="40"/>
      <c r="G58" s="38"/>
      <c r="H58" s="38"/>
      <c r="I58" s="11">
        <v>2058.7</v>
      </c>
      <c r="J58" s="11">
        <v>1.07</v>
      </c>
      <c r="K58" s="12">
        <v>0</v>
      </c>
    </row>
    <row r="59" spans="1:11" s="19" customFormat="1" ht="15" hidden="1">
      <c r="A59" s="37"/>
      <c r="B59" s="27"/>
      <c r="C59" s="38"/>
      <c r="D59" s="39"/>
      <c r="E59" s="38"/>
      <c r="F59" s="40"/>
      <c r="G59" s="38"/>
      <c r="H59" s="38"/>
      <c r="I59" s="11"/>
      <c r="J59" s="11"/>
      <c r="K59" s="12"/>
    </row>
    <row r="60" spans="1:11" s="19" customFormat="1" ht="25.5">
      <c r="A60" s="37" t="s">
        <v>116</v>
      </c>
      <c r="B60" s="42" t="s">
        <v>12</v>
      </c>
      <c r="C60" s="38"/>
      <c r="D60" s="39">
        <v>788.2</v>
      </c>
      <c r="E60" s="38"/>
      <c r="F60" s="40"/>
      <c r="G60" s="38"/>
      <c r="H60" s="38"/>
      <c r="I60" s="11">
        <v>2058.7</v>
      </c>
      <c r="J60" s="11">
        <v>1.07</v>
      </c>
      <c r="K60" s="12">
        <v>0.051734597885396943</v>
      </c>
    </row>
    <row r="61" spans="1:11" s="35" customFormat="1" ht="30">
      <c r="A61" s="33" t="s">
        <v>43</v>
      </c>
      <c r="B61" s="22"/>
      <c r="C61" s="23"/>
      <c r="D61" s="23">
        <f>D62+D63+D64+D65+D70+D72+D74+D75</f>
        <v>46873.51000000001</v>
      </c>
      <c r="E61" s="23"/>
      <c r="F61" s="34"/>
      <c r="G61" s="23">
        <f>D61/I61</f>
        <v>22.768499538543747</v>
      </c>
      <c r="H61" s="23">
        <f>G61/12</f>
        <v>1.8973749615453122</v>
      </c>
      <c r="I61" s="11">
        <v>2058.7</v>
      </c>
      <c r="J61" s="11">
        <v>1.07</v>
      </c>
      <c r="K61" s="12">
        <v>0.6206</v>
      </c>
    </row>
    <row r="62" spans="1:11" s="19" customFormat="1" ht="15">
      <c r="A62" s="37" t="s">
        <v>38</v>
      </c>
      <c r="B62" s="27" t="s">
        <v>63</v>
      </c>
      <c r="C62" s="38"/>
      <c r="D62" s="39">
        <v>2377.23</v>
      </c>
      <c r="E62" s="38"/>
      <c r="F62" s="40"/>
      <c r="G62" s="38"/>
      <c r="H62" s="38"/>
      <c r="I62" s="11">
        <v>2058.7</v>
      </c>
      <c r="J62" s="11">
        <v>1.07</v>
      </c>
      <c r="K62" s="12">
        <v>0.08560000000000001</v>
      </c>
    </row>
    <row r="63" spans="1:11" s="19" customFormat="1" ht="25.5">
      <c r="A63" s="37" t="s">
        <v>39</v>
      </c>
      <c r="B63" s="42" t="s">
        <v>17</v>
      </c>
      <c r="C63" s="38"/>
      <c r="D63" s="39">
        <v>1584.82</v>
      </c>
      <c r="E63" s="38"/>
      <c r="F63" s="40"/>
      <c r="G63" s="38"/>
      <c r="H63" s="38"/>
      <c r="I63" s="11">
        <v>2058.7</v>
      </c>
      <c r="J63" s="11">
        <v>1.07</v>
      </c>
      <c r="K63" s="12">
        <v>0.053500000000000006</v>
      </c>
    </row>
    <row r="64" spans="1:11" s="19" customFormat="1" ht="15">
      <c r="A64" s="37" t="s">
        <v>69</v>
      </c>
      <c r="B64" s="27" t="s">
        <v>68</v>
      </c>
      <c r="C64" s="38"/>
      <c r="D64" s="39">
        <v>1663.21</v>
      </c>
      <c r="E64" s="38"/>
      <c r="F64" s="40"/>
      <c r="G64" s="38"/>
      <c r="H64" s="38"/>
      <c r="I64" s="11">
        <v>2058.7</v>
      </c>
      <c r="J64" s="11">
        <v>1.07</v>
      </c>
      <c r="K64" s="12">
        <v>0.06420000000000001</v>
      </c>
    </row>
    <row r="65" spans="1:11" s="19" customFormat="1" ht="25.5">
      <c r="A65" s="37" t="s">
        <v>66</v>
      </c>
      <c r="B65" s="27" t="s">
        <v>67</v>
      </c>
      <c r="C65" s="38"/>
      <c r="D65" s="39">
        <v>1584.8</v>
      </c>
      <c r="E65" s="38"/>
      <c r="F65" s="40"/>
      <c r="G65" s="38"/>
      <c r="H65" s="38"/>
      <c r="I65" s="11">
        <v>2058.7</v>
      </c>
      <c r="J65" s="11">
        <v>1.07</v>
      </c>
      <c r="K65" s="12">
        <v>0.053500000000000006</v>
      </c>
    </row>
    <row r="66" spans="1:11" s="19" customFormat="1" ht="15" hidden="1">
      <c r="A66" s="37"/>
      <c r="B66" s="27"/>
      <c r="C66" s="38"/>
      <c r="D66" s="39"/>
      <c r="E66" s="38"/>
      <c r="F66" s="40"/>
      <c r="G66" s="38"/>
      <c r="H66" s="38"/>
      <c r="I66" s="11">
        <v>2058.7</v>
      </c>
      <c r="J66" s="11"/>
      <c r="K66" s="12"/>
    </row>
    <row r="67" spans="1:11" s="19" customFormat="1" ht="15" hidden="1">
      <c r="A67" s="37" t="s">
        <v>50</v>
      </c>
      <c r="B67" s="27" t="s">
        <v>68</v>
      </c>
      <c r="C67" s="38"/>
      <c r="D67" s="39"/>
      <c r="E67" s="38"/>
      <c r="F67" s="40"/>
      <c r="G67" s="38"/>
      <c r="H67" s="38"/>
      <c r="I67" s="11">
        <v>2058.7</v>
      </c>
      <c r="J67" s="11">
        <v>1.07</v>
      </c>
      <c r="K67" s="12">
        <v>0</v>
      </c>
    </row>
    <row r="68" spans="1:11" s="19" customFormat="1" ht="15" hidden="1">
      <c r="A68" s="37" t="s">
        <v>51</v>
      </c>
      <c r="B68" s="27" t="s">
        <v>17</v>
      </c>
      <c r="C68" s="38"/>
      <c r="D68" s="39"/>
      <c r="E68" s="38"/>
      <c r="F68" s="40"/>
      <c r="G68" s="38"/>
      <c r="H68" s="38"/>
      <c r="I68" s="11">
        <v>2058.7</v>
      </c>
      <c r="J68" s="11">
        <v>1.07</v>
      </c>
      <c r="K68" s="12">
        <v>0</v>
      </c>
    </row>
    <row r="69" spans="1:11" s="19" customFormat="1" ht="25.5" hidden="1">
      <c r="A69" s="37" t="s">
        <v>48</v>
      </c>
      <c r="B69" s="27" t="s">
        <v>17</v>
      </c>
      <c r="C69" s="38"/>
      <c r="D69" s="39"/>
      <c r="E69" s="38"/>
      <c r="F69" s="40"/>
      <c r="G69" s="38"/>
      <c r="H69" s="38"/>
      <c r="I69" s="11">
        <v>2058.7</v>
      </c>
      <c r="J69" s="11">
        <v>1.07</v>
      </c>
      <c r="K69" s="12">
        <v>0</v>
      </c>
    </row>
    <row r="70" spans="1:11" s="19" customFormat="1" ht="25.5">
      <c r="A70" s="37" t="s">
        <v>104</v>
      </c>
      <c r="B70" s="42" t="s">
        <v>12</v>
      </c>
      <c r="C70" s="38"/>
      <c r="D70" s="39">
        <v>3313.2</v>
      </c>
      <c r="E70" s="38"/>
      <c r="F70" s="40"/>
      <c r="G70" s="38"/>
      <c r="H70" s="38"/>
      <c r="I70" s="11">
        <v>2058.7</v>
      </c>
      <c r="J70" s="11"/>
      <c r="K70" s="12"/>
    </row>
    <row r="71" spans="1:11" s="19" customFormat="1" ht="15" hidden="1">
      <c r="A71" s="37"/>
      <c r="B71" s="27"/>
      <c r="C71" s="38"/>
      <c r="D71" s="39"/>
      <c r="E71" s="38"/>
      <c r="F71" s="40"/>
      <c r="G71" s="38"/>
      <c r="H71" s="38"/>
      <c r="I71" s="11"/>
      <c r="J71" s="11"/>
      <c r="K71" s="12"/>
    </row>
    <row r="72" spans="1:11" s="19" customFormat="1" ht="15">
      <c r="A72" s="37" t="s">
        <v>61</v>
      </c>
      <c r="B72" s="27" t="s">
        <v>9</v>
      </c>
      <c r="C72" s="41"/>
      <c r="D72" s="39">
        <v>5636.64</v>
      </c>
      <c r="E72" s="41"/>
      <c r="F72" s="40"/>
      <c r="G72" s="38"/>
      <c r="H72" s="38"/>
      <c r="I72" s="11">
        <v>2058.7</v>
      </c>
      <c r="J72" s="11">
        <v>1.07</v>
      </c>
      <c r="K72" s="12">
        <v>0.2033</v>
      </c>
    </row>
    <row r="73" spans="1:11" s="19" customFormat="1" ht="15" hidden="1">
      <c r="A73" s="37" t="s">
        <v>73</v>
      </c>
      <c r="B73" s="27" t="s">
        <v>17</v>
      </c>
      <c r="C73" s="38"/>
      <c r="D73" s="39">
        <f>G73*I73</f>
        <v>0</v>
      </c>
      <c r="E73" s="38"/>
      <c r="F73" s="40"/>
      <c r="G73" s="38">
        <f>H73*12</f>
        <v>0</v>
      </c>
      <c r="H73" s="38">
        <v>0</v>
      </c>
      <c r="I73" s="11">
        <v>2058.7</v>
      </c>
      <c r="J73" s="11">
        <v>1.07</v>
      </c>
      <c r="K73" s="12">
        <v>0</v>
      </c>
    </row>
    <row r="74" spans="1:11" s="19" customFormat="1" ht="25.5">
      <c r="A74" s="37" t="s">
        <v>117</v>
      </c>
      <c r="B74" s="42" t="s">
        <v>12</v>
      </c>
      <c r="C74" s="38"/>
      <c r="D74" s="90">
        <v>19221.59</v>
      </c>
      <c r="E74" s="38"/>
      <c r="F74" s="40"/>
      <c r="G74" s="41"/>
      <c r="H74" s="41"/>
      <c r="I74" s="11">
        <v>2058.7</v>
      </c>
      <c r="J74" s="11"/>
      <c r="K74" s="12"/>
    </row>
    <row r="75" spans="1:11" s="19" customFormat="1" ht="25.5">
      <c r="A75" s="58" t="s">
        <v>123</v>
      </c>
      <c r="B75" s="61" t="s">
        <v>12</v>
      </c>
      <c r="C75" s="59"/>
      <c r="D75" s="59">
        <v>11492.02</v>
      </c>
      <c r="E75" s="38"/>
      <c r="F75" s="40"/>
      <c r="G75" s="41"/>
      <c r="H75" s="41"/>
      <c r="I75" s="11">
        <v>2058.7</v>
      </c>
      <c r="J75" s="11"/>
      <c r="K75" s="12"/>
    </row>
    <row r="76" spans="1:11" s="19" customFormat="1" ht="30">
      <c r="A76" s="33" t="s">
        <v>44</v>
      </c>
      <c r="B76" s="27"/>
      <c r="C76" s="38"/>
      <c r="D76" s="23">
        <f>D77</f>
        <v>761.57</v>
      </c>
      <c r="E76" s="38"/>
      <c r="F76" s="40"/>
      <c r="G76" s="23">
        <f>D76/I76</f>
        <v>0.36992762422888237</v>
      </c>
      <c r="H76" s="23">
        <f>G76/12</f>
        <v>0.030827302019073532</v>
      </c>
      <c r="I76" s="11">
        <v>2058.7</v>
      </c>
      <c r="J76" s="11">
        <v>1.07</v>
      </c>
      <c r="K76" s="12">
        <v>0.1252262609089879</v>
      </c>
    </row>
    <row r="77" spans="1:11" s="19" customFormat="1" ht="15">
      <c r="A77" s="37" t="s">
        <v>109</v>
      </c>
      <c r="B77" s="42" t="s">
        <v>17</v>
      </c>
      <c r="C77" s="38"/>
      <c r="D77" s="91">
        <v>761.57</v>
      </c>
      <c r="E77" s="59"/>
      <c r="F77" s="60"/>
      <c r="G77" s="85"/>
      <c r="H77" s="85"/>
      <c r="I77" s="11">
        <v>2058.7</v>
      </c>
      <c r="J77" s="11"/>
      <c r="K77" s="12"/>
    </row>
    <row r="78" spans="1:11" s="19" customFormat="1" ht="15" hidden="1">
      <c r="A78" s="37"/>
      <c r="B78" s="27"/>
      <c r="C78" s="38"/>
      <c r="D78" s="39"/>
      <c r="E78" s="38"/>
      <c r="F78" s="40"/>
      <c r="G78" s="38"/>
      <c r="H78" s="38"/>
      <c r="I78" s="11"/>
      <c r="J78" s="11"/>
      <c r="K78" s="12"/>
    </row>
    <row r="79" spans="1:11" s="19" customFormat="1" ht="15" hidden="1">
      <c r="A79" s="37" t="s">
        <v>62</v>
      </c>
      <c r="B79" s="27" t="s">
        <v>9</v>
      </c>
      <c r="C79" s="38"/>
      <c r="D79" s="39">
        <f>G79*I79</f>
        <v>0</v>
      </c>
      <c r="E79" s="38"/>
      <c r="F79" s="40"/>
      <c r="G79" s="38">
        <f>H79*12</f>
        <v>0</v>
      </c>
      <c r="H79" s="38">
        <v>0</v>
      </c>
      <c r="I79" s="11">
        <v>2058.7</v>
      </c>
      <c r="J79" s="11">
        <v>1.07</v>
      </c>
      <c r="K79" s="12">
        <v>0</v>
      </c>
    </row>
    <row r="80" spans="1:11" s="19" customFormat="1" ht="15">
      <c r="A80" s="33" t="s">
        <v>45</v>
      </c>
      <c r="B80" s="27"/>
      <c r="C80" s="38"/>
      <c r="D80" s="23">
        <f>D82+D83+D88</f>
        <v>9231.36</v>
      </c>
      <c r="E80" s="38"/>
      <c r="F80" s="40"/>
      <c r="G80" s="23">
        <f>D80/I80</f>
        <v>4.484072472919804</v>
      </c>
      <c r="H80" s="23">
        <f>G80/12</f>
        <v>0.3736727060766503</v>
      </c>
      <c r="I80" s="11">
        <v>2058.7</v>
      </c>
      <c r="J80" s="11">
        <v>1.07</v>
      </c>
      <c r="K80" s="12">
        <v>0.33170000000000005</v>
      </c>
    </row>
    <row r="81" spans="1:11" s="19" customFormat="1" ht="15" hidden="1">
      <c r="A81" s="37" t="s">
        <v>40</v>
      </c>
      <c r="B81" s="27" t="s">
        <v>9</v>
      </c>
      <c r="C81" s="38"/>
      <c r="D81" s="39">
        <f aca="true" t="shared" si="1" ref="D81:D87">G81*I81</f>
        <v>0</v>
      </c>
      <c r="E81" s="38"/>
      <c r="F81" s="40"/>
      <c r="G81" s="38">
        <f>H81*12</f>
        <v>0</v>
      </c>
      <c r="H81" s="38">
        <v>0</v>
      </c>
      <c r="I81" s="11">
        <v>2058.7</v>
      </c>
      <c r="J81" s="11">
        <v>1.07</v>
      </c>
      <c r="K81" s="12">
        <v>0</v>
      </c>
    </row>
    <row r="82" spans="1:11" s="19" customFormat="1" ht="15">
      <c r="A82" s="37" t="s">
        <v>78</v>
      </c>
      <c r="B82" s="27" t="s">
        <v>17</v>
      </c>
      <c r="C82" s="38"/>
      <c r="D82" s="39">
        <v>4233.59</v>
      </c>
      <c r="E82" s="38"/>
      <c r="F82" s="40"/>
      <c r="G82" s="38"/>
      <c r="H82" s="38"/>
      <c r="I82" s="11">
        <v>2058.7</v>
      </c>
      <c r="J82" s="11">
        <v>1.07</v>
      </c>
      <c r="K82" s="12">
        <v>0.14980000000000002</v>
      </c>
    </row>
    <row r="83" spans="1:11" s="19" customFormat="1" ht="15">
      <c r="A83" s="37" t="s">
        <v>41</v>
      </c>
      <c r="B83" s="27" t="s">
        <v>17</v>
      </c>
      <c r="C83" s="38"/>
      <c r="D83" s="39">
        <v>828.31</v>
      </c>
      <c r="E83" s="38"/>
      <c r="F83" s="40"/>
      <c r="G83" s="38"/>
      <c r="H83" s="38"/>
      <c r="I83" s="11">
        <v>2058.7</v>
      </c>
      <c r="J83" s="11">
        <v>1.07</v>
      </c>
      <c r="K83" s="12">
        <v>0.032100000000000004</v>
      </c>
    </row>
    <row r="84" spans="1:11" s="19" customFormat="1" ht="27.75" customHeight="1" hidden="1">
      <c r="A84" s="37" t="s">
        <v>49</v>
      </c>
      <c r="B84" s="27" t="s">
        <v>12</v>
      </c>
      <c r="C84" s="38"/>
      <c r="D84" s="39">
        <f t="shared" si="1"/>
        <v>0</v>
      </c>
      <c r="E84" s="38"/>
      <c r="F84" s="40"/>
      <c r="G84" s="38"/>
      <c r="H84" s="38"/>
      <c r="I84" s="11">
        <v>2058.7</v>
      </c>
      <c r="J84" s="11">
        <v>1.07</v>
      </c>
      <c r="K84" s="12">
        <v>0</v>
      </c>
    </row>
    <row r="85" spans="1:11" s="19" customFormat="1" ht="25.5" hidden="1">
      <c r="A85" s="37" t="s">
        <v>74</v>
      </c>
      <c r="B85" s="27" t="s">
        <v>12</v>
      </c>
      <c r="C85" s="38"/>
      <c r="D85" s="39">
        <f t="shared" si="1"/>
        <v>0</v>
      </c>
      <c r="E85" s="38"/>
      <c r="F85" s="40"/>
      <c r="G85" s="38"/>
      <c r="H85" s="38"/>
      <c r="I85" s="11">
        <v>2058.7</v>
      </c>
      <c r="J85" s="11">
        <v>1.07</v>
      </c>
      <c r="K85" s="12">
        <v>0</v>
      </c>
    </row>
    <row r="86" spans="1:11" s="19" customFormat="1" ht="25.5" hidden="1">
      <c r="A86" s="37" t="s">
        <v>70</v>
      </c>
      <c r="B86" s="27" t="s">
        <v>12</v>
      </c>
      <c r="C86" s="38"/>
      <c r="D86" s="39">
        <f t="shared" si="1"/>
        <v>0</v>
      </c>
      <c r="E86" s="38"/>
      <c r="F86" s="40"/>
      <c r="G86" s="38"/>
      <c r="H86" s="38"/>
      <c r="I86" s="11">
        <v>2058.7</v>
      </c>
      <c r="J86" s="11">
        <v>1.07</v>
      </c>
      <c r="K86" s="12">
        <v>0</v>
      </c>
    </row>
    <row r="87" spans="1:11" s="19" customFormat="1" ht="25.5" hidden="1">
      <c r="A87" s="37" t="s">
        <v>75</v>
      </c>
      <c r="B87" s="27" t="s">
        <v>12</v>
      </c>
      <c r="C87" s="38"/>
      <c r="D87" s="39">
        <f t="shared" si="1"/>
        <v>0</v>
      </c>
      <c r="E87" s="38"/>
      <c r="F87" s="40"/>
      <c r="G87" s="38"/>
      <c r="H87" s="38"/>
      <c r="I87" s="11">
        <v>2058.7</v>
      </c>
      <c r="J87" s="11">
        <v>1.07</v>
      </c>
      <c r="K87" s="12">
        <v>0</v>
      </c>
    </row>
    <row r="88" spans="1:11" s="19" customFormat="1" ht="25.5">
      <c r="A88" s="37" t="s">
        <v>72</v>
      </c>
      <c r="B88" s="27" t="s">
        <v>12</v>
      </c>
      <c r="C88" s="38"/>
      <c r="D88" s="39">
        <v>4169.46</v>
      </c>
      <c r="E88" s="38"/>
      <c r="F88" s="40"/>
      <c r="G88" s="38"/>
      <c r="H88" s="38"/>
      <c r="I88" s="11">
        <v>2058.7</v>
      </c>
      <c r="J88" s="11">
        <v>1.07</v>
      </c>
      <c r="K88" s="12">
        <v>0.14980000000000002</v>
      </c>
    </row>
    <row r="89" spans="1:11" s="19" customFormat="1" ht="15">
      <c r="A89" s="33" t="s">
        <v>46</v>
      </c>
      <c r="B89" s="27"/>
      <c r="C89" s="38"/>
      <c r="D89" s="23">
        <f>D90</f>
        <v>993.79</v>
      </c>
      <c r="E89" s="38"/>
      <c r="F89" s="40"/>
      <c r="G89" s="23">
        <f>D89/I89</f>
        <v>0.4827269636178171</v>
      </c>
      <c r="H89" s="23">
        <f>G89/12</f>
        <v>0.04022724696815142</v>
      </c>
      <c r="I89" s="11">
        <v>2058.7</v>
      </c>
      <c r="J89" s="11">
        <v>1.07</v>
      </c>
      <c r="K89" s="12">
        <v>0.12840000000000001</v>
      </c>
    </row>
    <row r="90" spans="1:11" s="19" customFormat="1" ht="15">
      <c r="A90" s="37" t="s">
        <v>42</v>
      </c>
      <c r="B90" s="27" t="s">
        <v>17</v>
      </c>
      <c r="C90" s="38"/>
      <c r="D90" s="39">
        <v>993.79</v>
      </c>
      <c r="E90" s="38"/>
      <c r="F90" s="40"/>
      <c r="G90" s="38"/>
      <c r="H90" s="38"/>
      <c r="I90" s="11">
        <v>2058.7</v>
      </c>
      <c r="J90" s="11">
        <v>1.07</v>
      </c>
      <c r="K90" s="12">
        <v>0.032100000000000004</v>
      </c>
    </row>
    <row r="91" spans="1:11" s="11" customFormat="1" ht="15">
      <c r="A91" s="33" t="s">
        <v>58</v>
      </c>
      <c r="B91" s="22"/>
      <c r="C91" s="23"/>
      <c r="D91" s="23">
        <f>D92+D93</f>
        <v>11625.6</v>
      </c>
      <c r="E91" s="23"/>
      <c r="F91" s="34"/>
      <c r="G91" s="23">
        <f>D91/I91</f>
        <v>5.647058823529412</v>
      </c>
      <c r="H91" s="23">
        <f>G91/12</f>
        <v>0.4705882352941177</v>
      </c>
      <c r="I91" s="11">
        <v>2058.7</v>
      </c>
      <c r="J91" s="11">
        <v>1.07</v>
      </c>
      <c r="K91" s="12">
        <v>0.28890000000000005</v>
      </c>
    </row>
    <row r="92" spans="1:11" s="19" customFormat="1" ht="15">
      <c r="A92" s="37" t="s">
        <v>118</v>
      </c>
      <c r="B92" s="42" t="s">
        <v>119</v>
      </c>
      <c r="C92" s="38"/>
      <c r="D92" s="39">
        <f>15840/3</f>
        <v>5280</v>
      </c>
      <c r="E92" s="38"/>
      <c r="F92" s="40"/>
      <c r="G92" s="38"/>
      <c r="H92" s="38"/>
      <c r="I92" s="11">
        <v>2058.7</v>
      </c>
      <c r="J92" s="11"/>
      <c r="K92" s="12"/>
    </row>
    <row r="93" spans="1:11" s="19" customFormat="1" ht="15">
      <c r="A93" s="37" t="s">
        <v>120</v>
      </c>
      <c r="B93" s="42" t="s">
        <v>22</v>
      </c>
      <c r="C93" s="38">
        <f>F93*12</f>
        <v>0</v>
      </c>
      <c r="D93" s="39">
        <v>6345.6</v>
      </c>
      <c r="E93" s="38">
        <f>H93*12</f>
        <v>0</v>
      </c>
      <c r="F93" s="40"/>
      <c r="G93" s="38"/>
      <c r="H93" s="38"/>
      <c r="I93" s="11">
        <v>2058.7</v>
      </c>
      <c r="J93" s="11">
        <v>1.07</v>
      </c>
      <c r="K93" s="12">
        <v>0.23540000000000003</v>
      </c>
    </row>
    <row r="94" spans="1:11" s="11" customFormat="1" ht="15">
      <c r="A94" s="33" t="s">
        <v>57</v>
      </c>
      <c r="B94" s="22"/>
      <c r="C94" s="23"/>
      <c r="D94" s="23">
        <f>D95+D96</f>
        <v>16660.21</v>
      </c>
      <c r="E94" s="23"/>
      <c r="F94" s="34"/>
      <c r="G94" s="23">
        <f>D94/I94</f>
        <v>8.092587555253315</v>
      </c>
      <c r="H94" s="23">
        <f>G94/12</f>
        <v>0.6743822962711096</v>
      </c>
      <c r="I94" s="11">
        <v>2058.7</v>
      </c>
      <c r="J94" s="11">
        <v>1.07</v>
      </c>
      <c r="K94" s="12">
        <v>0.4066</v>
      </c>
    </row>
    <row r="95" spans="1:11" s="19" customFormat="1" ht="15">
      <c r="A95" s="37" t="s">
        <v>71</v>
      </c>
      <c r="B95" s="42" t="s">
        <v>63</v>
      </c>
      <c r="C95" s="38"/>
      <c r="D95" s="39">
        <v>15702.99</v>
      </c>
      <c r="E95" s="38"/>
      <c r="F95" s="40"/>
      <c r="G95" s="38"/>
      <c r="H95" s="38"/>
      <c r="I95" s="11">
        <v>2058.7</v>
      </c>
      <c r="J95" s="11">
        <v>1.07</v>
      </c>
      <c r="K95" s="12">
        <v>0.3745</v>
      </c>
    </row>
    <row r="96" spans="1:11" s="19" customFormat="1" ht="15">
      <c r="A96" s="37" t="s">
        <v>79</v>
      </c>
      <c r="B96" s="42" t="s">
        <v>63</v>
      </c>
      <c r="C96" s="38"/>
      <c r="D96" s="39">
        <v>957.22</v>
      </c>
      <c r="E96" s="38"/>
      <c r="F96" s="40"/>
      <c r="G96" s="38"/>
      <c r="H96" s="38"/>
      <c r="I96" s="11">
        <v>2058.7</v>
      </c>
      <c r="J96" s="11"/>
      <c r="K96" s="12"/>
    </row>
    <row r="97" spans="1:11" s="11" customFormat="1" ht="30.75" thickBot="1">
      <c r="A97" s="43" t="s">
        <v>34</v>
      </c>
      <c r="B97" s="22" t="s">
        <v>12</v>
      </c>
      <c r="C97" s="44">
        <f>F97*12</f>
        <v>0</v>
      </c>
      <c r="D97" s="44">
        <f>G97*I97</f>
        <v>28163.015999999996</v>
      </c>
      <c r="E97" s="44">
        <f>H97*12</f>
        <v>13.68</v>
      </c>
      <c r="F97" s="92"/>
      <c r="G97" s="44">
        <f>H97*12</f>
        <v>13.68</v>
      </c>
      <c r="H97" s="44">
        <v>1.14</v>
      </c>
      <c r="I97" s="11">
        <v>2058.7</v>
      </c>
      <c r="J97" s="11">
        <v>1.07</v>
      </c>
      <c r="K97" s="12">
        <v>0.29960000000000003</v>
      </c>
    </row>
    <row r="98" spans="1:11" s="11" customFormat="1" ht="26.25" hidden="1" thickBot="1">
      <c r="A98" s="45" t="s">
        <v>98</v>
      </c>
      <c r="B98" s="42" t="s">
        <v>99</v>
      </c>
      <c r="C98" s="44"/>
      <c r="D98" s="46"/>
      <c r="E98" s="44"/>
      <c r="F98" s="46"/>
      <c r="G98" s="46"/>
      <c r="H98" s="44"/>
      <c r="I98" s="11">
        <v>2058.7</v>
      </c>
      <c r="K98" s="12"/>
    </row>
    <row r="99" spans="1:11" s="11" customFormat="1" ht="19.5" thickBot="1">
      <c r="A99" s="73" t="s">
        <v>108</v>
      </c>
      <c r="B99" s="65" t="s">
        <v>11</v>
      </c>
      <c r="C99" s="36"/>
      <c r="D99" s="36">
        <f>G99*I99</f>
        <v>45209.051999999996</v>
      </c>
      <c r="E99" s="36"/>
      <c r="F99" s="36"/>
      <c r="G99" s="36">
        <f>12*H99</f>
        <v>21.96</v>
      </c>
      <c r="H99" s="36">
        <v>1.83</v>
      </c>
      <c r="I99" s="11">
        <v>2058.7</v>
      </c>
      <c r="K99" s="12"/>
    </row>
    <row r="100" spans="1:11" s="11" customFormat="1" ht="19.5" thickBot="1">
      <c r="A100" s="47" t="s">
        <v>95</v>
      </c>
      <c r="B100" s="48"/>
      <c r="C100" s="49"/>
      <c r="D100" s="77">
        <f>D99+D97+D94+D91+D89+D80+D76+D61+D45+D44+D43+D41+D40+D36+D34+D35+D32+D23+D14+D42+D33</f>
        <v>411126.23799999995</v>
      </c>
      <c r="E100" s="77">
        <f>E99+E97+E94+E91+E89+E80+E76+E61+E45+E44+E43+E41+E40+E36+E34+E35+E32+E23+E14+E42+E33</f>
        <v>125.78895613736826</v>
      </c>
      <c r="F100" s="77">
        <f>F99+F97+F94+F91+F89+F80+F76+F61+F45+F44+F43+F41+F40+F36+F34+F35+F32+F23+F14+F42+F33</f>
        <v>0</v>
      </c>
      <c r="G100" s="77">
        <f>G99+G97+G94+G91+G89+G80+G76+G61+G45+G44+G43+G41+G40+G36+G34+G35+G32+G23+G14+G42+G33</f>
        <v>199.7018691407199</v>
      </c>
      <c r="H100" s="77">
        <v>16.64</v>
      </c>
      <c r="K100" s="12"/>
    </row>
    <row r="101" spans="1:11" s="11" customFormat="1" ht="18.75">
      <c r="A101" s="50"/>
      <c r="B101" s="51"/>
      <c r="C101" s="52"/>
      <c r="D101" s="52"/>
      <c r="E101" s="52"/>
      <c r="F101" s="52"/>
      <c r="G101" s="52"/>
      <c r="H101" s="52"/>
      <c r="K101" s="12"/>
    </row>
    <row r="102" spans="1:10" s="11" customFormat="1" ht="29.25" customHeight="1" hidden="1">
      <c r="A102" s="43"/>
      <c r="B102" s="22"/>
      <c r="C102" s="44"/>
      <c r="D102" s="22"/>
      <c r="E102" s="22"/>
      <c r="F102" s="22"/>
      <c r="G102" s="22"/>
      <c r="H102" s="22"/>
      <c r="J102" s="12"/>
    </row>
    <row r="103" spans="1:11" s="11" customFormat="1" ht="18.75">
      <c r="A103" s="50"/>
      <c r="B103" s="51"/>
      <c r="C103" s="52"/>
      <c r="D103" s="52"/>
      <c r="E103" s="52"/>
      <c r="F103" s="52"/>
      <c r="G103" s="52"/>
      <c r="H103" s="52"/>
      <c r="K103" s="12"/>
    </row>
    <row r="104" s="53" customFormat="1" ht="12.75">
      <c r="K104" s="54"/>
    </row>
    <row r="105" s="53" customFormat="1" ht="13.5" thickBot="1">
      <c r="K105" s="54"/>
    </row>
    <row r="106" spans="1:11" s="11" customFormat="1" ht="18.75">
      <c r="A106" s="55" t="s">
        <v>33</v>
      </c>
      <c r="B106" s="56"/>
      <c r="C106" s="57">
        <f>F106*12</f>
        <v>0</v>
      </c>
      <c r="D106" s="57">
        <f>D116+D107+D108+D115+D117+D118+D119</f>
        <v>72847.60800000001</v>
      </c>
      <c r="E106" s="57">
        <f>E116+E107+E108+E115+E117+E118+E119</f>
        <v>0</v>
      </c>
      <c r="F106" s="57">
        <f>F116+F107+F108+F115+F117+F118+F119</f>
        <v>0</v>
      </c>
      <c r="G106" s="57">
        <f>G116+G107+G108+G115+G117+G118+G119</f>
        <v>35.38524700053432</v>
      </c>
      <c r="H106" s="57">
        <f>H116+H107+H108+H115+H117+H118+H119</f>
        <v>2.9546677514936612</v>
      </c>
      <c r="I106" s="11">
        <v>2058.7</v>
      </c>
      <c r="K106" s="12"/>
    </row>
    <row r="107" spans="1:11" s="11" customFormat="1" ht="15">
      <c r="A107" s="86" t="s">
        <v>121</v>
      </c>
      <c r="B107" s="89"/>
      <c r="C107" s="85"/>
      <c r="D107" s="85">
        <v>17761.54</v>
      </c>
      <c r="E107" s="85"/>
      <c r="F107" s="85"/>
      <c r="G107" s="85">
        <f>D107/I107</f>
        <v>8.627551367367758</v>
      </c>
      <c r="H107" s="59">
        <f>G107/12</f>
        <v>0.7189626139473132</v>
      </c>
      <c r="I107" s="11">
        <v>2058.7</v>
      </c>
      <c r="K107" s="12"/>
    </row>
    <row r="108" spans="1:11" s="11" customFormat="1" ht="15">
      <c r="A108" s="86" t="s">
        <v>122</v>
      </c>
      <c r="B108" s="89"/>
      <c r="C108" s="85"/>
      <c r="D108" s="85">
        <v>13194.69</v>
      </c>
      <c r="E108" s="85"/>
      <c r="F108" s="85"/>
      <c r="G108" s="85">
        <f>D108/I108</f>
        <v>6.409233982610386</v>
      </c>
      <c r="H108" s="59">
        <v>0.54</v>
      </c>
      <c r="I108" s="11">
        <v>2058.7</v>
      </c>
      <c r="K108" s="12"/>
    </row>
    <row r="109" spans="1:11" s="62" customFormat="1" ht="15" hidden="1">
      <c r="A109" s="58"/>
      <c r="B109" s="61"/>
      <c r="C109" s="59"/>
      <c r="D109" s="59"/>
      <c r="E109" s="59"/>
      <c r="F109" s="59"/>
      <c r="G109" s="59" t="e">
        <f aca="true" t="shared" si="2" ref="G109:G119">D109/I109</f>
        <v>#DIV/0!</v>
      </c>
      <c r="H109" s="60" t="e">
        <f aca="true" t="shared" si="3" ref="H109:H118">G109/12</f>
        <v>#DIV/0!</v>
      </c>
      <c r="I109" s="11"/>
      <c r="K109" s="63"/>
    </row>
    <row r="110" spans="1:11" s="62" customFormat="1" ht="15" hidden="1">
      <c r="A110" s="58"/>
      <c r="B110" s="61"/>
      <c r="C110" s="59"/>
      <c r="D110" s="59"/>
      <c r="E110" s="59"/>
      <c r="F110" s="59"/>
      <c r="G110" s="59" t="e">
        <f t="shared" si="2"/>
        <v>#DIV/0!</v>
      </c>
      <c r="H110" s="60" t="e">
        <f t="shared" si="3"/>
        <v>#DIV/0!</v>
      </c>
      <c r="I110" s="11"/>
      <c r="K110" s="63"/>
    </row>
    <row r="111" spans="1:11" s="62" customFormat="1" ht="15" hidden="1">
      <c r="A111" s="58"/>
      <c r="B111" s="61"/>
      <c r="C111" s="59"/>
      <c r="D111" s="59"/>
      <c r="E111" s="59"/>
      <c r="F111" s="59"/>
      <c r="G111" s="59" t="e">
        <f t="shared" si="2"/>
        <v>#DIV/0!</v>
      </c>
      <c r="H111" s="60" t="e">
        <f t="shared" si="3"/>
        <v>#DIV/0!</v>
      </c>
      <c r="I111" s="11"/>
      <c r="K111" s="63"/>
    </row>
    <row r="112" spans="1:11" s="62" customFormat="1" ht="15" hidden="1">
      <c r="A112" s="58"/>
      <c r="B112" s="61"/>
      <c r="C112" s="59"/>
      <c r="D112" s="59"/>
      <c r="E112" s="59"/>
      <c r="F112" s="59"/>
      <c r="G112" s="59" t="e">
        <f t="shared" si="2"/>
        <v>#DIV/0!</v>
      </c>
      <c r="H112" s="60" t="e">
        <f t="shared" si="3"/>
        <v>#DIV/0!</v>
      </c>
      <c r="I112" s="11"/>
      <c r="K112" s="63"/>
    </row>
    <row r="113" spans="1:11" s="62" customFormat="1" ht="15" hidden="1">
      <c r="A113" s="58"/>
      <c r="B113" s="61"/>
      <c r="C113" s="59"/>
      <c r="D113" s="59"/>
      <c r="E113" s="59"/>
      <c r="F113" s="59"/>
      <c r="G113" s="59" t="e">
        <f t="shared" si="2"/>
        <v>#DIV/0!</v>
      </c>
      <c r="H113" s="60" t="e">
        <f t="shared" si="3"/>
        <v>#DIV/0!</v>
      </c>
      <c r="I113" s="11"/>
      <c r="K113" s="63"/>
    </row>
    <row r="114" spans="1:11" s="68" customFormat="1" ht="20.25" hidden="1" thickBot="1">
      <c r="A114" s="64" t="s">
        <v>29</v>
      </c>
      <c r="B114" s="65" t="s">
        <v>11</v>
      </c>
      <c r="C114" s="65" t="s">
        <v>30</v>
      </c>
      <c r="D114" s="66"/>
      <c r="E114" s="65" t="s">
        <v>30</v>
      </c>
      <c r="F114" s="67"/>
      <c r="G114" s="59" t="e">
        <f t="shared" si="2"/>
        <v>#DIV/0!</v>
      </c>
      <c r="H114" s="60" t="e">
        <f t="shared" si="3"/>
        <v>#DIV/0!</v>
      </c>
      <c r="K114" s="69"/>
    </row>
    <row r="115" spans="1:11" s="62" customFormat="1" ht="15">
      <c r="A115" s="58" t="s">
        <v>106</v>
      </c>
      <c r="B115" s="61"/>
      <c r="C115" s="59"/>
      <c r="D115" s="59">
        <v>658.04</v>
      </c>
      <c r="E115" s="59"/>
      <c r="F115" s="59"/>
      <c r="G115" s="59">
        <f t="shared" si="2"/>
        <v>0.31963860688784185</v>
      </c>
      <c r="H115" s="60">
        <f t="shared" si="3"/>
        <v>0.026636550573986822</v>
      </c>
      <c r="I115" s="11">
        <v>2058.7</v>
      </c>
      <c r="K115" s="63"/>
    </row>
    <row r="116" spans="1:11" s="62" customFormat="1" ht="15">
      <c r="A116" s="83" t="s">
        <v>124</v>
      </c>
      <c r="B116" s="61"/>
      <c r="C116" s="59"/>
      <c r="D116" s="59">
        <v>1290.18</v>
      </c>
      <c r="E116" s="59"/>
      <c r="F116" s="59"/>
      <c r="G116" s="59">
        <f t="shared" si="2"/>
        <v>0.626696458930393</v>
      </c>
      <c r="H116" s="60">
        <f t="shared" si="3"/>
        <v>0.05222470491086609</v>
      </c>
      <c r="I116" s="11">
        <v>2058.7</v>
      </c>
      <c r="K116" s="63"/>
    </row>
    <row r="117" spans="1:11" s="62" customFormat="1" ht="15">
      <c r="A117" s="83" t="s">
        <v>125</v>
      </c>
      <c r="B117" s="61"/>
      <c r="C117" s="59"/>
      <c r="D117" s="59">
        <v>2714</v>
      </c>
      <c r="E117" s="59"/>
      <c r="F117" s="59"/>
      <c r="G117" s="59">
        <f t="shared" si="2"/>
        <v>1.3183076698887648</v>
      </c>
      <c r="H117" s="60">
        <f>G117/12</f>
        <v>0.1098589724907304</v>
      </c>
      <c r="I117" s="11">
        <v>2058.7</v>
      </c>
      <c r="K117" s="63"/>
    </row>
    <row r="118" spans="1:11" s="62" customFormat="1" ht="15">
      <c r="A118" s="83" t="s">
        <v>126</v>
      </c>
      <c r="B118" s="61"/>
      <c r="C118" s="59"/>
      <c r="D118" s="59">
        <v>13438.17</v>
      </c>
      <c r="E118" s="59"/>
      <c r="F118" s="59"/>
      <c r="G118" s="59">
        <f t="shared" si="2"/>
        <v>6.527502793024725</v>
      </c>
      <c r="H118" s="60">
        <f t="shared" si="3"/>
        <v>0.5439585660853937</v>
      </c>
      <c r="I118" s="11">
        <v>2058.7</v>
      </c>
      <c r="K118" s="63"/>
    </row>
    <row r="119" spans="1:11" s="62" customFormat="1" ht="15">
      <c r="A119" s="82" t="s">
        <v>105</v>
      </c>
      <c r="B119" s="61"/>
      <c r="C119" s="59"/>
      <c r="D119" s="59">
        <f>22318*1.066</f>
        <v>23790.988</v>
      </c>
      <c r="E119" s="59"/>
      <c r="F119" s="59"/>
      <c r="G119" s="59">
        <f t="shared" si="2"/>
        <v>11.556316121824453</v>
      </c>
      <c r="H119" s="60">
        <f>G119/12</f>
        <v>0.9630263434853711</v>
      </c>
      <c r="I119" s="11">
        <v>2058.7</v>
      </c>
      <c r="K119" s="63"/>
    </row>
    <row r="120" spans="1:11" s="62" customFormat="1" ht="15">
      <c r="A120" s="79"/>
      <c r="B120" s="80"/>
      <c r="C120" s="81"/>
      <c r="D120" s="81"/>
      <c r="E120" s="81"/>
      <c r="F120" s="81"/>
      <c r="G120" s="81"/>
      <c r="H120" s="81"/>
      <c r="I120" s="11"/>
      <c r="K120" s="63"/>
    </row>
    <row r="121" spans="1:11" s="53" customFormat="1" ht="13.5" thickBot="1">
      <c r="A121" s="70"/>
      <c r="K121" s="54"/>
    </row>
    <row r="122" spans="1:11" s="11" customFormat="1" ht="19.5" thickBot="1">
      <c r="A122" s="64" t="s">
        <v>96</v>
      </c>
      <c r="B122" s="9"/>
      <c r="C122" s="71"/>
      <c r="D122" s="71">
        <f>D100+D102+D106</f>
        <v>483973.84599999996</v>
      </c>
      <c r="E122" s="71">
        <f>E100+E102+E106</f>
        <v>125.78895613736826</v>
      </c>
      <c r="F122" s="71">
        <f>F100+F102+F106</f>
        <v>0</v>
      </c>
      <c r="G122" s="71">
        <f>G100+G102+G106</f>
        <v>235.08711614125423</v>
      </c>
      <c r="H122" s="71">
        <f>H100+H102+H106</f>
        <v>19.594667751493663</v>
      </c>
      <c r="K122" s="12"/>
    </row>
    <row r="123" spans="1:11" s="11" customFormat="1" ht="18.75">
      <c r="A123" s="72"/>
      <c r="B123" s="51"/>
      <c r="C123" s="52"/>
      <c r="D123" s="52"/>
      <c r="E123" s="52"/>
      <c r="F123" s="52"/>
      <c r="G123" s="52"/>
      <c r="H123" s="52"/>
      <c r="K123" s="12"/>
    </row>
    <row r="124" spans="1:11" s="68" customFormat="1" ht="19.5">
      <c r="A124" s="74"/>
      <c r="B124" s="75"/>
      <c r="C124" s="76"/>
      <c r="D124" s="76"/>
      <c r="E124" s="76"/>
      <c r="F124" s="76"/>
      <c r="G124" s="76"/>
      <c r="H124" s="76"/>
      <c r="K124" s="69"/>
    </row>
    <row r="125" spans="1:11" s="53" customFormat="1" ht="14.25">
      <c r="A125" s="107" t="s">
        <v>31</v>
      </c>
      <c r="B125" s="107"/>
      <c r="C125" s="107"/>
      <c r="D125" s="107"/>
      <c r="E125" s="107"/>
      <c r="F125" s="107"/>
      <c r="K125" s="54"/>
    </row>
    <row r="126" s="53" customFormat="1" ht="12.75">
      <c r="K126" s="54"/>
    </row>
    <row r="127" spans="1:11" s="53" customFormat="1" ht="12.75">
      <c r="A127" s="70" t="s">
        <v>32</v>
      </c>
      <c r="K127" s="54"/>
    </row>
    <row r="128" s="53" customFormat="1" ht="12.75">
      <c r="K128" s="54"/>
    </row>
    <row r="129" s="53" customFormat="1" ht="12.75">
      <c r="K129" s="54"/>
    </row>
    <row r="130" s="53" customFormat="1" ht="12.75">
      <c r="K130" s="54"/>
    </row>
    <row r="131" s="53" customFormat="1" ht="12.75">
      <c r="K131" s="54"/>
    </row>
    <row r="132" s="53" customFormat="1" ht="12.75">
      <c r="K132" s="54"/>
    </row>
    <row r="133" s="53" customFormat="1" ht="12.75">
      <c r="K133" s="54"/>
    </row>
    <row r="134" s="53" customFormat="1" ht="12.75">
      <c r="K134" s="54"/>
    </row>
    <row r="135" s="53" customFormat="1" ht="12.75">
      <c r="K135" s="54"/>
    </row>
    <row r="136" s="53" customFormat="1" ht="12.75">
      <c r="K136" s="54"/>
    </row>
    <row r="137" s="53" customFormat="1" ht="12.75">
      <c r="K137" s="54"/>
    </row>
    <row r="138" s="53" customFormat="1" ht="12.75">
      <c r="K138" s="54"/>
    </row>
    <row r="139" s="53" customFormat="1" ht="12.75">
      <c r="K139" s="54"/>
    </row>
    <row r="140" s="53" customFormat="1" ht="12.75">
      <c r="K140" s="54"/>
    </row>
    <row r="141" s="53" customFormat="1" ht="12.75">
      <c r="K141" s="54"/>
    </row>
    <row r="142" s="53" customFormat="1" ht="12.75">
      <c r="K142" s="54"/>
    </row>
    <row r="143" s="53" customFormat="1" ht="12.75">
      <c r="K143" s="54"/>
    </row>
    <row r="144" s="53" customFormat="1" ht="12.75">
      <c r="K144" s="54"/>
    </row>
    <row r="145" s="53" customFormat="1" ht="12.75">
      <c r="K145" s="54"/>
    </row>
  </sheetData>
  <sheetProtection/>
  <mergeCells count="12">
    <mergeCell ref="A8:H8"/>
    <mergeCell ref="A9:H9"/>
    <mergeCell ref="A10:H10"/>
    <mergeCell ref="A13:H13"/>
    <mergeCell ref="A125:F125"/>
    <mergeCell ref="A6:H6"/>
    <mergeCell ref="A1:H1"/>
    <mergeCell ref="B2:H2"/>
    <mergeCell ref="B3:H3"/>
    <mergeCell ref="B4:H4"/>
    <mergeCell ref="A5:H5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75" zoomScaleNormal="75" zoomScalePageLayoutView="0" workbookViewId="0" topLeftCell="A78">
      <selection activeCell="A1" sqref="A1:H12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93" t="s">
        <v>0</v>
      </c>
      <c r="B1" s="94"/>
      <c r="C1" s="94"/>
      <c r="D1" s="94"/>
      <c r="E1" s="94"/>
      <c r="F1" s="94"/>
      <c r="G1" s="94"/>
      <c r="H1" s="94"/>
    </row>
    <row r="2" spans="1:8" ht="18" customHeight="1">
      <c r="A2" s="84" t="s">
        <v>110</v>
      </c>
      <c r="B2" s="95" t="s">
        <v>1</v>
      </c>
      <c r="C2" s="95"/>
      <c r="D2" s="95"/>
      <c r="E2" s="95"/>
      <c r="F2" s="95"/>
      <c r="G2" s="94"/>
      <c r="H2" s="94"/>
    </row>
    <row r="3" spans="2:8" ht="14.25" customHeight="1">
      <c r="B3" s="95" t="s">
        <v>2</v>
      </c>
      <c r="C3" s="95"/>
      <c r="D3" s="95"/>
      <c r="E3" s="95"/>
      <c r="F3" s="95"/>
      <c r="G3" s="94"/>
      <c r="H3" s="94"/>
    </row>
    <row r="4" spans="2:8" ht="14.25" customHeight="1">
      <c r="B4" s="95" t="s">
        <v>35</v>
      </c>
      <c r="C4" s="95"/>
      <c r="D4" s="95"/>
      <c r="E4" s="95"/>
      <c r="F4" s="95"/>
      <c r="G4" s="94"/>
      <c r="H4" s="94"/>
    </row>
    <row r="5" spans="1:11" ht="33" customHeight="1">
      <c r="A5" s="96"/>
      <c r="B5" s="96"/>
      <c r="C5" s="96"/>
      <c r="D5" s="96"/>
      <c r="E5" s="96"/>
      <c r="F5" s="96"/>
      <c r="G5" s="96"/>
      <c r="H5" s="96"/>
      <c r="K5" s="1"/>
    </row>
    <row r="6" spans="1:11" ht="24" customHeight="1">
      <c r="A6" s="96" t="s">
        <v>130</v>
      </c>
      <c r="B6" s="96"/>
      <c r="C6" s="96"/>
      <c r="D6" s="96"/>
      <c r="E6" s="96"/>
      <c r="F6" s="96"/>
      <c r="G6" s="96"/>
      <c r="H6" s="96"/>
      <c r="K6" s="1"/>
    </row>
    <row r="7" spans="1:11" s="3" customFormat="1" ht="22.5" customHeight="1">
      <c r="A7" s="97" t="s">
        <v>3</v>
      </c>
      <c r="B7" s="97"/>
      <c r="C7" s="97"/>
      <c r="D7" s="97"/>
      <c r="E7" s="98"/>
      <c r="F7" s="98"/>
      <c r="G7" s="98"/>
      <c r="H7" s="98"/>
      <c r="K7" s="4"/>
    </row>
    <row r="8" spans="1:8" s="5" customFormat="1" ht="18.75" customHeight="1">
      <c r="A8" s="97" t="s">
        <v>100</v>
      </c>
      <c r="B8" s="97"/>
      <c r="C8" s="97"/>
      <c r="D8" s="97"/>
      <c r="E8" s="98"/>
      <c r="F8" s="98"/>
      <c r="G8" s="98"/>
      <c r="H8" s="98"/>
    </row>
    <row r="9" spans="1:8" s="6" customFormat="1" ht="17.25" customHeight="1">
      <c r="A9" s="99" t="s">
        <v>77</v>
      </c>
      <c r="B9" s="99"/>
      <c r="C9" s="99"/>
      <c r="D9" s="99"/>
      <c r="E9" s="100"/>
      <c r="F9" s="100"/>
      <c r="G9" s="100"/>
      <c r="H9" s="100"/>
    </row>
    <row r="10" spans="1:8" s="5" customFormat="1" ht="30" customHeight="1" thickBot="1">
      <c r="A10" s="101" t="s">
        <v>80</v>
      </c>
      <c r="B10" s="101"/>
      <c r="C10" s="101"/>
      <c r="D10" s="101"/>
      <c r="E10" s="102"/>
      <c r="F10" s="102"/>
      <c r="G10" s="102"/>
      <c r="H10" s="102"/>
    </row>
    <row r="11" spans="1:11" s="11" customFormat="1" ht="139.5" customHeight="1" thickBot="1">
      <c r="A11" s="7" t="s">
        <v>4</v>
      </c>
      <c r="B11" s="8" t="s">
        <v>5</v>
      </c>
      <c r="C11" s="9" t="s">
        <v>6</v>
      </c>
      <c r="D11" s="9" t="s">
        <v>36</v>
      </c>
      <c r="E11" s="9" t="s">
        <v>6</v>
      </c>
      <c r="F11" s="10" t="s">
        <v>7</v>
      </c>
      <c r="G11" s="9" t="s">
        <v>6</v>
      </c>
      <c r="H11" s="10" t="s">
        <v>7</v>
      </c>
      <c r="K11" s="12"/>
    </row>
    <row r="12" spans="1:11" s="19" customFormat="1" ht="12.75" hidden="1">
      <c r="A12" s="13"/>
      <c r="B12" s="14"/>
      <c r="C12" s="14"/>
      <c r="D12" s="15"/>
      <c r="E12" s="14"/>
      <c r="F12" s="16"/>
      <c r="G12" s="17"/>
      <c r="H12" s="18"/>
      <c r="K12" s="20"/>
    </row>
    <row r="13" spans="1:11" s="19" customFormat="1" ht="49.5" customHeight="1">
      <c r="A13" s="103" t="s">
        <v>8</v>
      </c>
      <c r="B13" s="104"/>
      <c r="C13" s="104"/>
      <c r="D13" s="104"/>
      <c r="E13" s="104"/>
      <c r="F13" s="104"/>
      <c r="G13" s="105"/>
      <c r="H13" s="106"/>
      <c r="K13" s="20"/>
    </row>
    <row r="14" spans="1:11" s="11" customFormat="1" ht="15">
      <c r="A14" s="21" t="s">
        <v>129</v>
      </c>
      <c r="B14" s="22"/>
      <c r="C14" s="23">
        <f>F14*12</f>
        <v>0</v>
      </c>
      <c r="D14" s="24">
        <f>G14*I14</f>
        <v>65960.74799999999</v>
      </c>
      <c r="E14" s="23">
        <f>H14*12</f>
        <v>32.04</v>
      </c>
      <c r="F14" s="25"/>
      <c r="G14" s="23">
        <f>H14*12</f>
        <v>32.04</v>
      </c>
      <c r="H14" s="23">
        <f>H19+H21</f>
        <v>2.67</v>
      </c>
      <c r="I14" s="11">
        <v>2058.7</v>
      </c>
      <c r="J14" s="11">
        <v>1.07</v>
      </c>
      <c r="K14" s="12">
        <v>2.2363</v>
      </c>
    </row>
    <row r="15" spans="1:11" s="11" customFormat="1" ht="27" customHeight="1">
      <c r="A15" s="26" t="s">
        <v>81</v>
      </c>
      <c r="B15" s="27" t="s">
        <v>82</v>
      </c>
      <c r="C15" s="23"/>
      <c r="D15" s="24"/>
      <c r="E15" s="23"/>
      <c r="F15" s="25"/>
      <c r="G15" s="23"/>
      <c r="H15" s="23"/>
      <c r="K15" s="12"/>
    </row>
    <row r="16" spans="1:11" s="11" customFormat="1" ht="21" customHeight="1">
      <c r="A16" s="26" t="s">
        <v>83</v>
      </c>
      <c r="B16" s="27" t="s">
        <v>82</v>
      </c>
      <c r="C16" s="23"/>
      <c r="D16" s="24"/>
      <c r="E16" s="23"/>
      <c r="F16" s="25"/>
      <c r="G16" s="23"/>
      <c r="H16" s="23"/>
      <c r="K16" s="12"/>
    </row>
    <row r="17" spans="1:11" s="11" customFormat="1" ht="18.75" customHeight="1">
      <c r="A17" s="26" t="s">
        <v>84</v>
      </c>
      <c r="B17" s="27" t="s">
        <v>85</v>
      </c>
      <c r="C17" s="23"/>
      <c r="D17" s="24"/>
      <c r="E17" s="23"/>
      <c r="F17" s="25"/>
      <c r="G17" s="23"/>
      <c r="H17" s="23"/>
      <c r="K17" s="12"/>
    </row>
    <row r="18" spans="1:11" s="11" customFormat="1" ht="18.75" customHeight="1">
      <c r="A18" s="26" t="s">
        <v>86</v>
      </c>
      <c r="B18" s="42" t="s">
        <v>82</v>
      </c>
      <c r="C18" s="23"/>
      <c r="D18" s="24"/>
      <c r="E18" s="23"/>
      <c r="F18" s="25"/>
      <c r="G18" s="23"/>
      <c r="H18" s="23"/>
      <c r="K18" s="12"/>
    </row>
    <row r="19" spans="1:11" s="11" customFormat="1" ht="18.75" customHeight="1">
      <c r="A19" s="21" t="s">
        <v>128</v>
      </c>
      <c r="B19" s="87"/>
      <c r="C19" s="23"/>
      <c r="D19" s="24"/>
      <c r="E19" s="23"/>
      <c r="F19" s="25"/>
      <c r="G19" s="23"/>
      <c r="H19" s="23">
        <v>2.56</v>
      </c>
      <c r="K19" s="12"/>
    </row>
    <row r="20" spans="1:11" s="11" customFormat="1" ht="18.75" customHeight="1">
      <c r="A20" s="88" t="s">
        <v>111</v>
      </c>
      <c r="B20" s="87" t="s">
        <v>82</v>
      </c>
      <c r="C20" s="23"/>
      <c r="D20" s="24"/>
      <c r="E20" s="23"/>
      <c r="F20" s="25"/>
      <c r="G20" s="23"/>
      <c r="H20" s="23"/>
      <c r="K20" s="12"/>
    </row>
    <row r="21" spans="1:11" s="11" customFormat="1" ht="18.75" customHeight="1">
      <c r="A21" s="21" t="s">
        <v>128</v>
      </c>
      <c r="B21" s="87"/>
      <c r="C21" s="23"/>
      <c r="D21" s="24"/>
      <c r="E21" s="23"/>
      <c r="F21" s="25"/>
      <c r="G21" s="23"/>
      <c r="H21" s="23">
        <v>0.11</v>
      </c>
      <c r="K21" s="12"/>
    </row>
    <row r="22" spans="1:11" s="11" customFormat="1" ht="30">
      <c r="A22" s="21" t="s">
        <v>10</v>
      </c>
      <c r="B22" s="28"/>
      <c r="C22" s="23">
        <f>F22*12</f>
        <v>0</v>
      </c>
      <c r="D22" s="24">
        <f>G22*I22</f>
        <v>68431.188</v>
      </c>
      <c r="E22" s="23">
        <f>H22*12</f>
        <v>33.24</v>
      </c>
      <c r="F22" s="25"/>
      <c r="G22" s="23">
        <f>H22*12</f>
        <v>33.24</v>
      </c>
      <c r="H22" s="23">
        <v>2.77</v>
      </c>
      <c r="I22" s="11">
        <v>2058.7</v>
      </c>
      <c r="J22" s="11">
        <v>1.07</v>
      </c>
      <c r="K22" s="12">
        <v>2.4289</v>
      </c>
    </row>
    <row r="23" spans="1:11" s="11" customFormat="1" ht="15">
      <c r="A23" s="26" t="s">
        <v>87</v>
      </c>
      <c r="B23" s="27" t="s">
        <v>11</v>
      </c>
      <c r="C23" s="23"/>
      <c r="D23" s="24"/>
      <c r="E23" s="23"/>
      <c r="F23" s="25"/>
      <c r="G23" s="23"/>
      <c r="H23" s="23"/>
      <c r="K23" s="12"/>
    </row>
    <row r="24" spans="1:11" s="11" customFormat="1" ht="15">
      <c r="A24" s="26" t="s">
        <v>88</v>
      </c>
      <c r="B24" s="27" t="s">
        <v>11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78" t="s">
        <v>101</v>
      </c>
      <c r="B25" s="42" t="s">
        <v>102</v>
      </c>
      <c r="C25" s="23"/>
      <c r="D25" s="24"/>
      <c r="E25" s="23"/>
      <c r="F25" s="25"/>
      <c r="G25" s="23"/>
      <c r="H25" s="23"/>
      <c r="K25" s="12"/>
    </row>
    <row r="26" spans="1:11" s="11" customFormat="1" ht="15">
      <c r="A26" s="26" t="s">
        <v>89</v>
      </c>
      <c r="B26" s="27" t="s">
        <v>11</v>
      </c>
      <c r="C26" s="23"/>
      <c r="D26" s="24"/>
      <c r="E26" s="23"/>
      <c r="F26" s="25"/>
      <c r="G26" s="23"/>
      <c r="H26" s="23"/>
      <c r="K26" s="12"/>
    </row>
    <row r="27" spans="1:11" s="11" customFormat="1" ht="25.5">
      <c r="A27" s="26" t="s">
        <v>90</v>
      </c>
      <c r="B27" s="27" t="s">
        <v>12</v>
      </c>
      <c r="C27" s="23"/>
      <c r="D27" s="24"/>
      <c r="E27" s="23"/>
      <c r="F27" s="25"/>
      <c r="G27" s="23"/>
      <c r="H27" s="23"/>
      <c r="K27" s="12"/>
    </row>
    <row r="28" spans="1:11" s="11" customFormat="1" ht="15">
      <c r="A28" s="26" t="s">
        <v>91</v>
      </c>
      <c r="B28" s="27" t="s">
        <v>11</v>
      </c>
      <c r="C28" s="23"/>
      <c r="D28" s="24"/>
      <c r="E28" s="23"/>
      <c r="F28" s="25"/>
      <c r="G28" s="23"/>
      <c r="H28" s="23"/>
      <c r="K28" s="12"/>
    </row>
    <row r="29" spans="1:11" s="11" customFormat="1" ht="15">
      <c r="A29" s="29" t="s">
        <v>92</v>
      </c>
      <c r="B29" s="30" t="s">
        <v>11</v>
      </c>
      <c r="C29" s="23"/>
      <c r="D29" s="24"/>
      <c r="E29" s="23"/>
      <c r="F29" s="25"/>
      <c r="G29" s="23"/>
      <c r="H29" s="23"/>
      <c r="K29" s="12"/>
    </row>
    <row r="30" spans="1:11" s="11" customFormat="1" ht="31.5" customHeight="1" thickBot="1">
      <c r="A30" s="31" t="s">
        <v>93</v>
      </c>
      <c r="B30" s="32" t="s">
        <v>94</v>
      </c>
      <c r="C30" s="23"/>
      <c r="D30" s="24"/>
      <c r="E30" s="23"/>
      <c r="F30" s="25"/>
      <c r="G30" s="23"/>
      <c r="H30" s="23"/>
      <c r="K30" s="12"/>
    </row>
    <row r="31" spans="1:11" s="35" customFormat="1" ht="15">
      <c r="A31" s="33" t="s">
        <v>13</v>
      </c>
      <c r="B31" s="22" t="s">
        <v>14</v>
      </c>
      <c r="C31" s="23">
        <f>F31*12</f>
        <v>0</v>
      </c>
      <c r="D31" s="24">
        <f>G31*I31</f>
        <v>16798.992</v>
      </c>
      <c r="E31" s="23">
        <f>H31*12</f>
        <v>8.16</v>
      </c>
      <c r="F31" s="34"/>
      <c r="G31" s="23">
        <f>H31*12</f>
        <v>8.16</v>
      </c>
      <c r="H31" s="23">
        <v>0.68</v>
      </c>
      <c r="I31" s="11">
        <v>2058.7</v>
      </c>
      <c r="J31" s="11">
        <v>1.07</v>
      </c>
      <c r="K31" s="12">
        <v>0.5992000000000001</v>
      </c>
    </row>
    <row r="32" spans="1:11" s="11" customFormat="1" ht="15">
      <c r="A32" s="33" t="s">
        <v>15</v>
      </c>
      <c r="B32" s="22" t="s">
        <v>16</v>
      </c>
      <c r="C32" s="23">
        <f>F32*12</f>
        <v>0</v>
      </c>
      <c r="D32" s="24">
        <f>G32*I32</f>
        <v>54843.768</v>
      </c>
      <c r="E32" s="23">
        <f>H32*12</f>
        <v>26.64</v>
      </c>
      <c r="F32" s="34"/>
      <c r="G32" s="23">
        <f>H32*12</f>
        <v>26.64</v>
      </c>
      <c r="H32" s="23">
        <v>2.22</v>
      </c>
      <c r="I32" s="11">
        <v>2058.7</v>
      </c>
      <c r="J32" s="11">
        <v>1.07</v>
      </c>
      <c r="K32" s="12">
        <v>1.9367</v>
      </c>
    </row>
    <row r="33" spans="1:11" s="19" customFormat="1" ht="30">
      <c r="A33" s="33" t="s">
        <v>52</v>
      </c>
      <c r="B33" s="22" t="s">
        <v>9</v>
      </c>
      <c r="C33" s="36"/>
      <c r="D33" s="24">
        <v>1848.15</v>
      </c>
      <c r="E33" s="36">
        <f>H33*12</f>
        <v>0.96</v>
      </c>
      <c r="F33" s="34"/>
      <c r="G33" s="23">
        <f aca="true" t="shared" si="0" ref="G33:G39">D33/I33</f>
        <v>0.897726720746102</v>
      </c>
      <c r="H33" s="23">
        <v>0.08</v>
      </c>
      <c r="I33" s="11">
        <v>2058.7</v>
      </c>
      <c r="J33" s="11">
        <v>1.07</v>
      </c>
      <c r="K33" s="12">
        <v>0.06420000000000001</v>
      </c>
    </row>
    <row r="34" spans="1:11" s="19" customFormat="1" ht="30">
      <c r="A34" s="33" t="s">
        <v>76</v>
      </c>
      <c r="B34" s="22" t="s">
        <v>9</v>
      </c>
      <c r="C34" s="36"/>
      <c r="D34" s="24">
        <v>1848.15</v>
      </c>
      <c r="E34" s="36">
        <f>H34*12</f>
        <v>0.96</v>
      </c>
      <c r="F34" s="34"/>
      <c r="G34" s="23">
        <f t="shared" si="0"/>
        <v>0.897726720746102</v>
      </c>
      <c r="H34" s="23">
        <v>0.08</v>
      </c>
      <c r="I34" s="11">
        <v>2058.7</v>
      </c>
      <c r="J34" s="11">
        <v>1.07</v>
      </c>
      <c r="K34" s="12">
        <v>0.06420000000000001</v>
      </c>
    </row>
    <row r="35" spans="1:11" s="19" customFormat="1" ht="15">
      <c r="A35" s="33" t="s">
        <v>53</v>
      </c>
      <c r="B35" s="22" t="s">
        <v>9</v>
      </c>
      <c r="C35" s="36"/>
      <c r="D35" s="24">
        <v>11670.68</v>
      </c>
      <c r="E35" s="36">
        <f>H35*12</f>
        <v>5.668956137368243</v>
      </c>
      <c r="F35" s="34"/>
      <c r="G35" s="23">
        <f t="shared" si="0"/>
        <v>5.668956137368243</v>
      </c>
      <c r="H35" s="23">
        <f>G35/12</f>
        <v>0.47241301144735354</v>
      </c>
      <c r="I35" s="11">
        <v>2058.7</v>
      </c>
      <c r="J35" s="11">
        <v>1.07</v>
      </c>
      <c r="K35" s="12">
        <v>0.41730000000000006</v>
      </c>
    </row>
    <row r="36" spans="1:11" s="19" customFormat="1" ht="30" hidden="1">
      <c r="A36" s="33" t="s">
        <v>54</v>
      </c>
      <c r="B36" s="22" t="s">
        <v>12</v>
      </c>
      <c r="C36" s="36"/>
      <c r="D36" s="24">
        <f>G36*I36</f>
        <v>0</v>
      </c>
      <c r="E36" s="36"/>
      <c r="F36" s="34"/>
      <c r="G36" s="23">
        <f t="shared" si="0"/>
        <v>5.317967649487541</v>
      </c>
      <c r="H36" s="23">
        <f>G36/12</f>
        <v>0.44316397079062847</v>
      </c>
      <c r="I36" s="11">
        <v>2058.7</v>
      </c>
      <c r="J36" s="11">
        <v>1.07</v>
      </c>
      <c r="K36" s="12">
        <v>0</v>
      </c>
    </row>
    <row r="37" spans="1:11" s="19" customFormat="1" ht="30" hidden="1">
      <c r="A37" s="33" t="s">
        <v>55</v>
      </c>
      <c r="B37" s="22" t="s">
        <v>12</v>
      </c>
      <c r="C37" s="36"/>
      <c r="D37" s="24">
        <f>G37*I37</f>
        <v>0</v>
      </c>
      <c r="E37" s="36"/>
      <c r="F37" s="34"/>
      <c r="G37" s="23">
        <f t="shared" si="0"/>
        <v>5.317967649487541</v>
      </c>
      <c r="H37" s="23">
        <f>G37/12</f>
        <v>0.44316397079062847</v>
      </c>
      <c r="I37" s="11">
        <v>2058.7</v>
      </c>
      <c r="J37" s="11">
        <v>1.07</v>
      </c>
      <c r="K37" s="12">
        <v>0</v>
      </c>
    </row>
    <row r="38" spans="1:11" s="19" customFormat="1" ht="30" hidden="1">
      <c r="A38" s="33" t="s">
        <v>56</v>
      </c>
      <c r="B38" s="22" t="s">
        <v>12</v>
      </c>
      <c r="C38" s="36"/>
      <c r="D38" s="24">
        <f>G38*I38</f>
        <v>0</v>
      </c>
      <c r="E38" s="36"/>
      <c r="F38" s="34"/>
      <c r="G38" s="23">
        <f t="shared" si="0"/>
        <v>5.317967649487541</v>
      </c>
      <c r="H38" s="23">
        <f>G38/12</f>
        <v>0.44316397079062847</v>
      </c>
      <c r="I38" s="11">
        <v>2058.7</v>
      </c>
      <c r="J38" s="11">
        <v>1.07</v>
      </c>
      <c r="K38" s="12">
        <v>0</v>
      </c>
    </row>
    <row r="39" spans="1:11" s="19" customFormat="1" ht="30">
      <c r="A39" s="33" t="s">
        <v>113</v>
      </c>
      <c r="B39" s="22" t="s">
        <v>12</v>
      </c>
      <c r="C39" s="36"/>
      <c r="D39" s="24">
        <v>3305.23</v>
      </c>
      <c r="E39" s="36"/>
      <c r="F39" s="34"/>
      <c r="G39" s="23">
        <f t="shared" si="0"/>
        <v>1.6054937581969206</v>
      </c>
      <c r="H39" s="23">
        <f>G39/12</f>
        <v>0.13379114651641005</v>
      </c>
      <c r="I39" s="11">
        <v>2058.7</v>
      </c>
      <c r="J39" s="11"/>
      <c r="K39" s="12"/>
    </row>
    <row r="40" spans="1:11" s="19" customFormat="1" ht="30">
      <c r="A40" s="33" t="s">
        <v>23</v>
      </c>
      <c r="B40" s="22"/>
      <c r="C40" s="36">
        <f>F40*12</f>
        <v>0</v>
      </c>
      <c r="D40" s="24">
        <f>G40*I40</f>
        <v>4693.836</v>
      </c>
      <c r="E40" s="36">
        <f>H40*12</f>
        <v>2.2800000000000002</v>
      </c>
      <c r="F40" s="34"/>
      <c r="G40" s="23">
        <f>H40*12</f>
        <v>2.2800000000000002</v>
      </c>
      <c r="H40" s="23">
        <v>0.19</v>
      </c>
      <c r="I40" s="11">
        <v>2058.7</v>
      </c>
      <c r="J40" s="11">
        <v>1.07</v>
      </c>
      <c r="K40" s="12">
        <v>0.1391</v>
      </c>
    </row>
    <row r="41" spans="1:11" s="11" customFormat="1" ht="15">
      <c r="A41" s="33" t="s">
        <v>25</v>
      </c>
      <c r="B41" s="22" t="s">
        <v>26</v>
      </c>
      <c r="C41" s="36">
        <f>F41*12</f>
        <v>0</v>
      </c>
      <c r="D41" s="36">
        <f>G41*I41</f>
        <v>988.1759999999999</v>
      </c>
      <c r="E41" s="36">
        <f>H41*12</f>
        <v>0.48</v>
      </c>
      <c r="F41" s="36"/>
      <c r="G41" s="36">
        <f>H41*12</f>
        <v>0.48</v>
      </c>
      <c r="H41" s="36">
        <v>0.04</v>
      </c>
      <c r="I41" s="11">
        <v>2058.7</v>
      </c>
      <c r="J41" s="11">
        <v>1.07</v>
      </c>
      <c r="K41" s="12">
        <v>0.032100000000000004</v>
      </c>
    </row>
    <row r="42" spans="1:11" s="11" customFormat="1" ht="15">
      <c r="A42" s="33" t="s">
        <v>27</v>
      </c>
      <c r="B42" s="22" t="s">
        <v>28</v>
      </c>
      <c r="C42" s="36">
        <f>F42*12</f>
        <v>0</v>
      </c>
      <c r="D42" s="36">
        <f>G42*I42</f>
        <v>741.132</v>
      </c>
      <c r="E42" s="36">
        <f>H42*12</f>
        <v>0.36</v>
      </c>
      <c r="F42" s="36"/>
      <c r="G42" s="36">
        <f>12*H42</f>
        <v>0.36</v>
      </c>
      <c r="H42" s="36">
        <v>0.03</v>
      </c>
      <c r="I42" s="11">
        <v>2058.7</v>
      </c>
      <c r="J42" s="11">
        <v>1.07</v>
      </c>
      <c r="K42" s="12">
        <v>0.021400000000000002</v>
      </c>
    </row>
    <row r="43" spans="1:11" s="35" customFormat="1" ht="30">
      <c r="A43" s="33" t="s">
        <v>24</v>
      </c>
      <c r="B43" s="22" t="s">
        <v>97</v>
      </c>
      <c r="C43" s="36">
        <f>F43*12</f>
        <v>0</v>
      </c>
      <c r="D43" s="36">
        <f>G43*I43</f>
        <v>988.1759999999999</v>
      </c>
      <c r="E43" s="36"/>
      <c r="F43" s="36"/>
      <c r="G43" s="36">
        <f>12*H43</f>
        <v>0.48</v>
      </c>
      <c r="H43" s="36">
        <v>0.04</v>
      </c>
      <c r="I43" s="11">
        <v>2058.7</v>
      </c>
      <c r="J43" s="11">
        <v>1.07</v>
      </c>
      <c r="K43" s="12">
        <v>0.032100000000000004</v>
      </c>
    </row>
    <row r="44" spans="1:11" s="35" customFormat="1" ht="15">
      <c r="A44" s="33" t="s">
        <v>37</v>
      </c>
      <c r="B44" s="22"/>
      <c r="C44" s="36"/>
      <c r="D44" s="36">
        <f>D46+D47+D49+D50+D51+D52+D53+D54+D55+D56+D59+D48</f>
        <v>16772.42</v>
      </c>
      <c r="E44" s="36"/>
      <c r="F44" s="36"/>
      <c r="G44" s="36">
        <f>D44/I44</f>
        <v>8.147092825569533</v>
      </c>
      <c r="H44" s="36">
        <f>G44/12</f>
        <v>0.6789244021307944</v>
      </c>
      <c r="I44" s="11">
        <v>2058.7</v>
      </c>
      <c r="J44" s="11">
        <v>1.07</v>
      </c>
      <c r="K44" s="12">
        <v>0.982634597885397</v>
      </c>
    </row>
    <row r="45" spans="1:11" s="19" customFormat="1" ht="15" hidden="1">
      <c r="A45" s="37" t="s">
        <v>64</v>
      </c>
      <c r="B45" s="27" t="s">
        <v>17</v>
      </c>
      <c r="C45" s="38"/>
      <c r="D45" s="38"/>
      <c r="E45" s="38"/>
      <c r="F45" s="38"/>
      <c r="G45" s="38"/>
      <c r="H45" s="38">
        <v>0</v>
      </c>
      <c r="I45" s="11">
        <v>2058.7</v>
      </c>
      <c r="J45" s="11">
        <v>1.07</v>
      </c>
      <c r="K45" s="12">
        <v>0</v>
      </c>
    </row>
    <row r="46" spans="1:11" s="19" customFormat="1" ht="15">
      <c r="A46" s="37" t="s">
        <v>47</v>
      </c>
      <c r="B46" s="27" t="s">
        <v>17</v>
      </c>
      <c r="C46" s="38"/>
      <c r="D46" s="38">
        <v>196.5</v>
      </c>
      <c r="E46" s="38"/>
      <c r="F46" s="38"/>
      <c r="G46" s="38"/>
      <c r="H46" s="38"/>
      <c r="I46" s="11">
        <v>2058.7</v>
      </c>
      <c r="J46" s="11">
        <v>1.07</v>
      </c>
      <c r="K46" s="12">
        <v>0.010700000000000001</v>
      </c>
    </row>
    <row r="47" spans="1:11" s="19" customFormat="1" ht="15">
      <c r="A47" s="37" t="s">
        <v>18</v>
      </c>
      <c r="B47" s="27" t="s">
        <v>22</v>
      </c>
      <c r="C47" s="38">
        <f>F47*12</f>
        <v>0</v>
      </c>
      <c r="D47" s="39">
        <v>415.82</v>
      </c>
      <c r="E47" s="38">
        <f>H47*12</f>
        <v>0</v>
      </c>
      <c r="F47" s="40"/>
      <c r="G47" s="38"/>
      <c r="H47" s="38"/>
      <c r="I47" s="11">
        <v>2058.7</v>
      </c>
      <c r="J47" s="11">
        <v>1.07</v>
      </c>
      <c r="K47" s="12">
        <v>0.010700000000000001</v>
      </c>
    </row>
    <row r="48" spans="1:11" s="19" customFormat="1" ht="15">
      <c r="A48" s="37" t="s">
        <v>114</v>
      </c>
      <c r="B48" s="42" t="s">
        <v>17</v>
      </c>
      <c r="C48" s="38"/>
      <c r="D48" s="39">
        <v>740.94</v>
      </c>
      <c r="E48" s="38"/>
      <c r="F48" s="40"/>
      <c r="G48" s="38"/>
      <c r="H48" s="38"/>
      <c r="I48" s="11">
        <v>2058.7</v>
      </c>
      <c r="J48" s="11"/>
      <c r="K48" s="12"/>
    </row>
    <row r="49" spans="1:11" s="19" customFormat="1" ht="15">
      <c r="A49" s="37" t="s">
        <v>115</v>
      </c>
      <c r="B49" s="42" t="s">
        <v>17</v>
      </c>
      <c r="C49" s="38"/>
      <c r="D49" s="39">
        <v>2848.36</v>
      </c>
      <c r="E49" s="38"/>
      <c r="F49" s="40"/>
      <c r="G49" s="38"/>
      <c r="H49" s="38"/>
      <c r="I49" s="11">
        <v>2058.7</v>
      </c>
      <c r="J49" s="11"/>
      <c r="K49" s="12"/>
    </row>
    <row r="50" spans="1:11" s="19" customFormat="1" ht="15">
      <c r="A50" s="37" t="s">
        <v>103</v>
      </c>
      <c r="B50" s="42" t="s">
        <v>17</v>
      </c>
      <c r="C50" s="38"/>
      <c r="D50" s="39">
        <v>792.41</v>
      </c>
      <c r="E50" s="38"/>
      <c r="F50" s="40"/>
      <c r="G50" s="38"/>
      <c r="H50" s="38"/>
      <c r="I50" s="11">
        <v>2058.7</v>
      </c>
      <c r="J50" s="11"/>
      <c r="K50" s="12"/>
    </row>
    <row r="51" spans="1:11" s="19" customFormat="1" ht="15">
      <c r="A51" s="37" t="s">
        <v>19</v>
      </c>
      <c r="B51" s="27" t="s">
        <v>17</v>
      </c>
      <c r="C51" s="38">
        <f>F51*12</f>
        <v>0</v>
      </c>
      <c r="D51" s="39">
        <v>3532.78</v>
      </c>
      <c r="E51" s="38">
        <f>H51*12</f>
        <v>0</v>
      </c>
      <c r="F51" s="40"/>
      <c r="G51" s="38"/>
      <c r="H51" s="38"/>
      <c r="I51" s="11">
        <v>2058.7</v>
      </c>
      <c r="J51" s="11">
        <v>1.07</v>
      </c>
      <c r="K51" s="12">
        <v>0.12840000000000001</v>
      </c>
    </row>
    <row r="52" spans="1:11" s="19" customFormat="1" ht="15">
      <c r="A52" s="37" t="s">
        <v>20</v>
      </c>
      <c r="B52" s="27" t="s">
        <v>17</v>
      </c>
      <c r="C52" s="38">
        <f>F52*12</f>
        <v>0</v>
      </c>
      <c r="D52" s="39">
        <v>831.63</v>
      </c>
      <c r="E52" s="38">
        <f>H52*12</f>
        <v>0</v>
      </c>
      <c r="F52" s="40"/>
      <c r="G52" s="38"/>
      <c r="H52" s="38"/>
      <c r="I52" s="11">
        <v>2058.7</v>
      </c>
      <c r="J52" s="11">
        <v>1.07</v>
      </c>
      <c r="K52" s="12">
        <v>0.032100000000000004</v>
      </c>
    </row>
    <row r="53" spans="1:11" s="19" customFormat="1" ht="15">
      <c r="A53" s="37" t="s">
        <v>59</v>
      </c>
      <c r="B53" s="27" t="s">
        <v>17</v>
      </c>
      <c r="C53" s="38"/>
      <c r="D53" s="39">
        <v>396.19</v>
      </c>
      <c r="E53" s="38"/>
      <c r="F53" s="40"/>
      <c r="G53" s="38"/>
      <c r="H53" s="38"/>
      <c r="I53" s="11">
        <v>2058.7</v>
      </c>
      <c r="J53" s="11">
        <v>1.07</v>
      </c>
      <c r="K53" s="12">
        <v>0.010700000000000001</v>
      </c>
    </row>
    <row r="54" spans="1:11" s="19" customFormat="1" ht="15">
      <c r="A54" s="37" t="s">
        <v>60</v>
      </c>
      <c r="B54" s="27" t="s">
        <v>22</v>
      </c>
      <c r="C54" s="38"/>
      <c r="D54" s="39">
        <v>1584.82</v>
      </c>
      <c r="E54" s="38"/>
      <c r="F54" s="40"/>
      <c r="G54" s="38"/>
      <c r="H54" s="38"/>
      <c r="I54" s="11">
        <v>2058.7</v>
      </c>
      <c r="J54" s="11">
        <v>1.07</v>
      </c>
      <c r="K54" s="12">
        <v>0.053500000000000006</v>
      </c>
    </row>
    <row r="55" spans="1:11" s="19" customFormat="1" ht="25.5">
      <c r="A55" s="37" t="s">
        <v>21</v>
      </c>
      <c r="B55" s="27" t="s">
        <v>17</v>
      </c>
      <c r="C55" s="38">
        <f>F55*12</f>
        <v>0</v>
      </c>
      <c r="D55" s="39">
        <v>1854.72</v>
      </c>
      <c r="E55" s="38">
        <f>H55*12</f>
        <v>0</v>
      </c>
      <c r="F55" s="40"/>
      <c r="G55" s="38"/>
      <c r="H55" s="38"/>
      <c r="I55" s="11">
        <v>2058.7</v>
      </c>
      <c r="J55" s="11">
        <v>1.07</v>
      </c>
      <c r="K55" s="12">
        <v>0.06420000000000001</v>
      </c>
    </row>
    <row r="56" spans="1:11" s="19" customFormat="1" ht="15">
      <c r="A56" s="37" t="s">
        <v>107</v>
      </c>
      <c r="B56" s="27" t="s">
        <v>17</v>
      </c>
      <c r="C56" s="38"/>
      <c r="D56" s="39">
        <v>2790.05</v>
      </c>
      <c r="E56" s="38"/>
      <c r="F56" s="40"/>
      <c r="G56" s="38"/>
      <c r="H56" s="38"/>
      <c r="I56" s="11">
        <v>2058.7</v>
      </c>
      <c r="J56" s="11">
        <v>1.07</v>
      </c>
      <c r="K56" s="12">
        <v>0.010700000000000001</v>
      </c>
    </row>
    <row r="57" spans="1:11" s="19" customFormat="1" ht="15" hidden="1">
      <c r="A57" s="37" t="s">
        <v>65</v>
      </c>
      <c r="B57" s="27" t="s">
        <v>17</v>
      </c>
      <c r="C57" s="41"/>
      <c r="D57" s="39"/>
      <c r="E57" s="41"/>
      <c r="F57" s="40"/>
      <c r="G57" s="38"/>
      <c r="H57" s="38"/>
      <c r="I57" s="11">
        <v>2058.7</v>
      </c>
      <c r="J57" s="11">
        <v>1.07</v>
      </c>
      <c r="K57" s="12">
        <v>0</v>
      </c>
    </row>
    <row r="58" spans="1:11" s="19" customFormat="1" ht="15" hidden="1">
      <c r="A58" s="37"/>
      <c r="B58" s="27"/>
      <c r="C58" s="38"/>
      <c r="D58" s="39"/>
      <c r="E58" s="38"/>
      <c r="F58" s="40"/>
      <c r="G58" s="38"/>
      <c r="H58" s="38"/>
      <c r="I58" s="11"/>
      <c r="J58" s="11"/>
      <c r="K58" s="12"/>
    </row>
    <row r="59" spans="1:11" s="19" customFormat="1" ht="25.5">
      <c r="A59" s="37" t="s">
        <v>116</v>
      </c>
      <c r="B59" s="42" t="s">
        <v>12</v>
      </c>
      <c r="C59" s="38"/>
      <c r="D59" s="39">
        <v>788.2</v>
      </c>
      <c r="E59" s="38"/>
      <c r="F59" s="40"/>
      <c r="G59" s="38"/>
      <c r="H59" s="38"/>
      <c r="I59" s="11">
        <v>2058.7</v>
      </c>
      <c r="J59" s="11">
        <v>1.07</v>
      </c>
      <c r="K59" s="12">
        <v>0.051734597885396943</v>
      </c>
    </row>
    <row r="60" spans="1:11" s="35" customFormat="1" ht="30">
      <c r="A60" s="33" t="s">
        <v>43</v>
      </c>
      <c r="B60" s="22"/>
      <c r="C60" s="23"/>
      <c r="D60" s="23">
        <f>D61+D62+D63+D64+D70+D72+D73</f>
        <v>43560.31</v>
      </c>
      <c r="E60" s="23"/>
      <c r="F60" s="34"/>
      <c r="G60" s="23">
        <f>D60/I60</f>
        <v>21.15913440520717</v>
      </c>
      <c r="H60" s="23">
        <f>G60/12</f>
        <v>1.7632612004339308</v>
      </c>
      <c r="I60" s="11">
        <v>2058.7</v>
      </c>
      <c r="J60" s="11">
        <v>1.07</v>
      </c>
      <c r="K60" s="12">
        <v>0.6206</v>
      </c>
    </row>
    <row r="61" spans="1:11" s="19" customFormat="1" ht="15">
      <c r="A61" s="37" t="s">
        <v>38</v>
      </c>
      <c r="B61" s="27" t="s">
        <v>63</v>
      </c>
      <c r="C61" s="38"/>
      <c r="D61" s="39">
        <v>2377.23</v>
      </c>
      <c r="E61" s="38"/>
      <c r="F61" s="40"/>
      <c r="G61" s="38"/>
      <c r="H61" s="38"/>
      <c r="I61" s="11">
        <v>2058.7</v>
      </c>
      <c r="J61" s="11">
        <v>1.07</v>
      </c>
      <c r="K61" s="12">
        <v>0.08560000000000001</v>
      </c>
    </row>
    <row r="62" spans="1:11" s="19" customFormat="1" ht="25.5">
      <c r="A62" s="37" t="s">
        <v>39</v>
      </c>
      <c r="B62" s="42" t="s">
        <v>17</v>
      </c>
      <c r="C62" s="38"/>
      <c r="D62" s="39">
        <v>1584.82</v>
      </c>
      <c r="E62" s="38"/>
      <c r="F62" s="40"/>
      <c r="G62" s="38"/>
      <c r="H62" s="38"/>
      <c r="I62" s="11">
        <v>2058.7</v>
      </c>
      <c r="J62" s="11">
        <v>1.07</v>
      </c>
      <c r="K62" s="12">
        <v>0.053500000000000006</v>
      </c>
    </row>
    <row r="63" spans="1:11" s="19" customFormat="1" ht="15">
      <c r="A63" s="37" t="s">
        <v>69</v>
      </c>
      <c r="B63" s="27" t="s">
        <v>68</v>
      </c>
      <c r="C63" s="38"/>
      <c r="D63" s="39">
        <v>1663.21</v>
      </c>
      <c r="E63" s="38"/>
      <c r="F63" s="40"/>
      <c r="G63" s="38"/>
      <c r="H63" s="38"/>
      <c r="I63" s="11">
        <v>2058.7</v>
      </c>
      <c r="J63" s="11">
        <v>1.07</v>
      </c>
      <c r="K63" s="12">
        <v>0.06420000000000001</v>
      </c>
    </row>
    <row r="64" spans="1:11" s="19" customFormat="1" ht="25.5">
      <c r="A64" s="37" t="s">
        <v>66</v>
      </c>
      <c r="B64" s="27" t="s">
        <v>67</v>
      </c>
      <c r="C64" s="38"/>
      <c r="D64" s="39">
        <v>1584.8</v>
      </c>
      <c r="E64" s="38"/>
      <c r="F64" s="40"/>
      <c r="G64" s="38"/>
      <c r="H64" s="38"/>
      <c r="I64" s="11">
        <v>2058.7</v>
      </c>
      <c r="J64" s="11">
        <v>1.07</v>
      </c>
      <c r="K64" s="12">
        <v>0.053500000000000006</v>
      </c>
    </row>
    <row r="65" spans="1:11" s="19" customFormat="1" ht="15" hidden="1">
      <c r="A65" s="37"/>
      <c r="B65" s="27"/>
      <c r="C65" s="38"/>
      <c r="D65" s="39"/>
      <c r="E65" s="38"/>
      <c r="F65" s="40"/>
      <c r="G65" s="38"/>
      <c r="H65" s="38"/>
      <c r="I65" s="11">
        <v>2058.7</v>
      </c>
      <c r="J65" s="11"/>
      <c r="K65" s="12"/>
    </row>
    <row r="66" spans="1:11" s="19" customFormat="1" ht="15" hidden="1">
      <c r="A66" s="37" t="s">
        <v>50</v>
      </c>
      <c r="B66" s="27" t="s">
        <v>68</v>
      </c>
      <c r="C66" s="38"/>
      <c r="D66" s="39"/>
      <c r="E66" s="38"/>
      <c r="F66" s="40"/>
      <c r="G66" s="38"/>
      <c r="H66" s="38"/>
      <c r="I66" s="11">
        <v>2058.7</v>
      </c>
      <c r="J66" s="11">
        <v>1.07</v>
      </c>
      <c r="K66" s="12">
        <v>0</v>
      </c>
    </row>
    <row r="67" spans="1:11" s="19" customFormat="1" ht="15" hidden="1">
      <c r="A67" s="37" t="s">
        <v>51</v>
      </c>
      <c r="B67" s="27" t="s">
        <v>17</v>
      </c>
      <c r="C67" s="38"/>
      <c r="D67" s="39"/>
      <c r="E67" s="38"/>
      <c r="F67" s="40"/>
      <c r="G67" s="38"/>
      <c r="H67" s="38"/>
      <c r="I67" s="11">
        <v>2058.7</v>
      </c>
      <c r="J67" s="11">
        <v>1.07</v>
      </c>
      <c r="K67" s="12">
        <v>0</v>
      </c>
    </row>
    <row r="68" spans="1:11" s="19" customFormat="1" ht="25.5" hidden="1">
      <c r="A68" s="37" t="s">
        <v>48</v>
      </c>
      <c r="B68" s="27" t="s">
        <v>17</v>
      </c>
      <c r="C68" s="38"/>
      <c r="D68" s="39"/>
      <c r="E68" s="38"/>
      <c r="F68" s="40"/>
      <c r="G68" s="38"/>
      <c r="H68" s="38"/>
      <c r="I68" s="11">
        <v>2058.7</v>
      </c>
      <c r="J68" s="11">
        <v>1.07</v>
      </c>
      <c r="K68" s="12">
        <v>0</v>
      </c>
    </row>
    <row r="69" spans="1:11" s="19" customFormat="1" ht="15" hidden="1">
      <c r="A69" s="37"/>
      <c r="B69" s="27"/>
      <c r="C69" s="38"/>
      <c r="D69" s="39"/>
      <c r="E69" s="38"/>
      <c r="F69" s="40"/>
      <c r="G69" s="38"/>
      <c r="H69" s="38"/>
      <c r="I69" s="11"/>
      <c r="J69" s="11"/>
      <c r="K69" s="12"/>
    </row>
    <row r="70" spans="1:11" s="19" customFormat="1" ht="15">
      <c r="A70" s="37" t="s">
        <v>61</v>
      </c>
      <c r="B70" s="27" t="s">
        <v>9</v>
      </c>
      <c r="C70" s="41"/>
      <c r="D70" s="39">
        <v>5636.64</v>
      </c>
      <c r="E70" s="41"/>
      <c r="F70" s="40"/>
      <c r="G70" s="38"/>
      <c r="H70" s="38"/>
      <c r="I70" s="11">
        <v>2058.7</v>
      </c>
      <c r="J70" s="11">
        <v>1.07</v>
      </c>
      <c r="K70" s="12">
        <v>0.2033</v>
      </c>
    </row>
    <row r="71" spans="1:11" s="19" customFormat="1" ht="15" hidden="1">
      <c r="A71" s="37" t="s">
        <v>73</v>
      </c>
      <c r="B71" s="27" t="s">
        <v>17</v>
      </c>
      <c r="C71" s="38"/>
      <c r="D71" s="39">
        <f>G71*I71</f>
        <v>0</v>
      </c>
      <c r="E71" s="38"/>
      <c r="F71" s="40"/>
      <c r="G71" s="38">
        <f>H71*12</f>
        <v>0</v>
      </c>
      <c r="H71" s="38">
        <v>0</v>
      </c>
      <c r="I71" s="11">
        <v>2058.7</v>
      </c>
      <c r="J71" s="11">
        <v>1.07</v>
      </c>
      <c r="K71" s="12">
        <v>0</v>
      </c>
    </row>
    <row r="72" spans="1:11" s="19" customFormat="1" ht="25.5">
      <c r="A72" s="37" t="s">
        <v>117</v>
      </c>
      <c r="B72" s="42" t="s">
        <v>12</v>
      </c>
      <c r="C72" s="38"/>
      <c r="D72" s="90">
        <v>19221.59</v>
      </c>
      <c r="E72" s="38"/>
      <c r="F72" s="40"/>
      <c r="G72" s="41"/>
      <c r="H72" s="41"/>
      <c r="I72" s="11">
        <v>2058.7</v>
      </c>
      <c r="J72" s="11"/>
      <c r="K72" s="12"/>
    </row>
    <row r="73" spans="1:11" s="19" customFormat="1" ht="25.5">
      <c r="A73" s="58" t="s">
        <v>131</v>
      </c>
      <c r="B73" s="61" t="s">
        <v>12</v>
      </c>
      <c r="C73" s="59"/>
      <c r="D73" s="59">
        <v>11492.02</v>
      </c>
      <c r="E73" s="38"/>
      <c r="F73" s="40"/>
      <c r="G73" s="41"/>
      <c r="H73" s="41"/>
      <c r="I73" s="11">
        <v>2058.7</v>
      </c>
      <c r="J73" s="11"/>
      <c r="K73" s="12"/>
    </row>
    <row r="74" spans="1:11" s="19" customFormat="1" ht="30">
      <c r="A74" s="33" t="s">
        <v>44</v>
      </c>
      <c r="B74" s="27"/>
      <c r="C74" s="38"/>
      <c r="D74" s="23">
        <f>D75</f>
        <v>761.57</v>
      </c>
      <c r="E74" s="38"/>
      <c r="F74" s="40"/>
      <c r="G74" s="23">
        <f>D74/I74</f>
        <v>0.36992762422888237</v>
      </c>
      <c r="H74" s="23">
        <f>G74/12</f>
        <v>0.030827302019073532</v>
      </c>
      <c r="I74" s="11">
        <v>2058.7</v>
      </c>
      <c r="J74" s="11">
        <v>1.07</v>
      </c>
      <c r="K74" s="12">
        <v>0.1252262609089879</v>
      </c>
    </row>
    <row r="75" spans="1:11" s="19" customFormat="1" ht="15">
      <c r="A75" s="37" t="s">
        <v>109</v>
      </c>
      <c r="B75" s="42" t="s">
        <v>17</v>
      </c>
      <c r="C75" s="38"/>
      <c r="D75" s="91">
        <v>761.57</v>
      </c>
      <c r="E75" s="59"/>
      <c r="F75" s="60"/>
      <c r="G75" s="85"/>
      <c r="H75" s="85"/>
      <c r="I75" s="11">
        <v>2058.7</v>
      </c>
      <c r="J75" s="11"/>
      <c r="K75" s="12"/>
    </row>
    <row r="76" spans="1:11" s="19" customFormat="1" ht="15" hidden="1">
      <c r="A76" s="37"/>
      <c r="B76" s="27"/>
      <c r="C76" s="38"/>
      <c r="D76" s="39"/>
      <c r="E76" s="38"/>
      <c r="F76" s="40"/>
      <c r="G76" s="38"/>
      <c r="H76" s="38"/>
      <c r="I76" s="11"/>
      <c r="J76" s="11"/>
      <c r="K76" s="12"/>
    </row>
    <row r="77" spans="1:11" s="19" customFormat="1" ht="15" hidden="1">
      <c r="A77" s="37" t="s">
        <v>62</v>
      </c>
      <c r="B77" s="27" t="s">
        <v>9</v>
      </c>
      <c r="C77" s="38"/>
      <c r="D77" s="39">
        <f>G77*I77</f>
        <v>0</v>
      </c>
      <c r="E77" s="38"/>
      <c r="F77" s="40"/>
      <c r="G77" s="38">
        <f>H77*12</f>
        <v>0</v>
      </c>
      <c r="H77" s="38">
        <v>0</v>
      </c>
      <c r="I77" s="11">
        <v>2058.7</v>
      </c>
      <c r="J77" s="11">
        <v>1.07</v>
      </c>
      <c r="K77" s="12">
        <v>0</v>
      </c>
    </row>
    <row r="78" spans="1:11" s="19" customFormat="1" ht="15">
      <c r="A78" s="33" t="s">
        <v>45</v>
      </c>
      <c r="B78" s="27"/>
      <c r="C78" s="38"/>
      <c r="D78" s="23">
        <f>D80+D81</f>
        <v>5061.9</v>
      </c>
      <c r="E78" s="38"/>
      <c r="F78" s="40"/>
      <c r="G78" s="23">
        <f>D78/I78</f>
        <v>2.458784669937339</v>
      </c>
      <c r="H78" s="23">
        <f>G78/12</f>
        <v>0.20489872249477825</v>
      </c>
      <c r="I78" s="11">
        <v>2058.7</v>
      </c>
      <c r="J78" s="11">
        <v>1.07</v>
      </c>
      <c r="K78" s="12">
        <v>0.33170000000000005</v>
      </c>
    </row>
    <row r="79" spans="1:11" s="19" customFormat="1" ht="15" hidden="1">
      <c r="A79" s="37" t="s">
        <v>40</v>
      </c>
      <c r="B79" s="27" t="s">
        <v>9</v>
      </c>
      <c r="C79" s="38"/>
      <c r="D79" s="39">
        <f aca="true" t="shared" si="1" ref="D79:D85">G79*I79</f>
        <v>0</v>
      </c>
      <c r="E79" s="38"/>
      <c r="F79" s="40"/>
      <c r="G79" s="38">
        <f>H79*12</f>
        <v>0</v>
      </c>
      <c r="H79" s="38">
        <v>0</v>
      </c>
      <c r="I79" s="11">
        <v>2058.7</v>
      </c>
      <c r="J79" s="11">
        <v>1.07</v>
      </c>
      <c r="K79" s="12">
        <v>0</v>
      </c>
    </row>
    <row r="80" spans="1:11" s="19" customFormat="1" ht="15">
      <c r="A80" s="37" t="s">
        <v>78</v>
      </c>
      <c r="B80" s="27" t="s">
        <v>17</v>
      </c>
      <c r="C80" s="38"/>
      <c r="D80" s="39">
        <v>4233.59</v>
      </c>
      <c r="E80" s="38"/>
      <c r="F80" s="40"/>
      <c r="G80" s="38"/>
      <c r="H80" s="38"/>
      <c r="I80" s="11">
        <v>2058.7</v>
      </c>
      <c r="J80" s="11">
        <v>1.07</v>
      </c>
      <c r="K80" s="12">
        <v>0.14980000000000002</v>
      </c>
    </row>
    <row r="81" spans="1:11" s="19" customFormat="1" ht="15">
      <c r="A81" s="37" t="s">
        <v>41</v>
      </c>
      <c r="B81" s="27" t="s">
        <v>17</v>
      </c>
      <c r="C81" s="38"/>
      <c r="D81" s="39">
        <v>828.31</v>
      </c>
      <c r="E81" s="38"/>
      <c r="F81" s="40"/>
      <c r="G81" s="38"/>
      <c r="H81" s="38"/>
      <c r="I81" s="11">
        <v>2058.7</v>
      </c>
      <c r="J81" s="11">
        <v>1.07</v>
      </c>
      <c r="K81" s="12">
        <v>0.032100000000000004</v>
      </c>
    </row>
    <row r="82" spans="1:11" s="19" customFormat="1" ht="27.75" customHeight="1" hidden="1">
      <c r="A82" s="37" t="s">
        <v>49</v>
      </c>
      <c r="B82" s="27" t="s">
        <v>12</v>
      </c>
      <c r="C82" s="38"/>
      <c r="D82" s="39">
        <f t="shared" si="1"/>
        <v>0</v>
      </c>
      <c r="E82" s="38"/>
      <c r="F82" s="40"/>
      <c r="G82" s="38"/>
      <c r="H82" s="38"/>
      <c r="I82" s="11">
        <v>2058.7</v>
      </c>
      <c r="J82" s="11">
        <v>1.07</v>
      </c>
      <c r="K82" s="12">
        <v>0</v>
      </c>
    </row>
    <row r="83" spans="1:11" s="19" customFormat="1" ht="25.5" hidden="1">
      <c r="A83" s="37" t="s">
        <v>74</v>
      </c>
      <c r="B83" s="27" t="s">
        <v>12</v>
      </c>
      <c r="C83" s="38"/>
      <c r="D83" s="39">
        <f t="shared" si="1"/>
        <v>0</v>
      </c>
      <c r="E83" s="38"/>
      <c r="F83" s="40"/>
      <c r="G83" s="38"/>
      <c r="H83" s="38"/>
      <c r="I83" s="11">
        <v>2058.7</v>
      </c>
      <c r="J83" s="11">
        <v>1.07</v>
      </c>
      <c r="K83" s="12">
        <v>0</v>
      </c>
    </row>
    <row r="84" spans="1:11" s="19" customFormat="1" ht="25.5" hidden="1">
      <c r="A84" s="37" t="s">
        <v>70</v>
      </c>
      <c r="B84" s="27" t="s">
        <v>12</v>
      </c>
      <c r="C84" s="38"/>
      <c r="D84" s="39">
        <f t="shared" si="1"/>
        <v>0</v>
      </c>
      <c r="E84" s="38"/>
      <c r="F84" s="40"/>
      <c r="G84" s="38"/>
      <c r="H84" s="38"/>
      <c r="I84" s="11">
        <v>2058.7</v>
      </c>
      <c r="J84" s="11">
        <v>1.07</v>
      </c>
      <c r="K84" s="12">
        <v>0</v>
      </c>
    </row>
    <row r="85" spans="1:11" s="19" customFormat="1" ht="25.5" hidden="1">
      <c r="A85" s="37" t="s">
        <v>75</v>
      </c>
      <c r="B85" s="27" t="s">
        <v>12</v>
      </c>
      <c r="C85" s="38"/>
      <c r="D85" s="39">
        <f t="shared" si="1"/>
        <v>0</v>
      </c>
      <c r="E85" s="38"/>
      <c r="F85" s="40"/>
      <c r="G85" s="38"/>
      <c r="H85" s="38"/>
      <c r="I85" s="11">
        <v>2058.7</v>
      </c>
      <c r="J85" s="11">
        <v>1.07</v>
      </c>
      <c r="K85" s="12">
        <v>0</v>
      </c>
    </row>
    <row r="86" spans="1:11" s="19" customFormat="1" ht="15">
      <c r="A86" s="33" t="s">
        <v>46</v>
      </c>
      <c r="B86" s="27"/>
      <c r="C86" s="38"/>
      <c r="D86" s="23">
        <f>D87</f>
        <v>993.79</v>
      </c>
      <c r="E86" s="38"/>
      <c r="F86" s="40"/>
      <c r="G86" s="23">
        <f>D86/I86</f>
        <v>0.4827269636178171</v>
      </c>
      <c r="H86" s="23">
        <f>G86/12</f>
        <v>0.04022724696815142</v>
      </c>
      <c r="I86" s="11">
        <v>2058.7</v>
      </c>
      <c r="J86" s="11">
        <v>1.07</v>
      </c>
      <c r="K86" s="12">
        <v>0.12840000000000001</v>
      </c>
    </row>
    <row r="87" spans="1:11" s="19" customFormat="1" ht="15">
      <c r="A87" s="37" t="s">
        <v>42</v>
      </c>
      <c r="B87" s="27" t="s">
        <v>17</v>
      </c>
      <c r="C87" s="38"/>
      <c r="D87" s="39">
        <v>993.79</v>
      </c>
      <c r="E87" s="38"/>
      <c r="F87" s="40"/>
      <c r="G87" s="38"/>
      <c r="H87" s="38"/>
      <c r="I87" s="11">
        <v>2058.7</v>
      </c>
      <c r="J87" s="11">
        <v>1.07</v>
      </c>
      <c r="K87" s="12">
        <v>0.032100000000000004</v>
      </c>
    </row>
    <row r="88" spans="1:11" s="11" customFormat="1" ht="15">
      <c r="A88" s="33" t="s">
        <v>58</v>
      </c>
      <c r="B88" s="22"/>
      <c r="C88" s="23"/>
      <c r="D88" s="23">
        <f>D89+D90</f>
        <v>11625.6</v>
      </c>
      <c r="E88" s="23"/>
      <c r="F88" s="34"/>
      <c r="G88" s="23">
        <f>D88/I88</f>
        <v>5.647058823529412</v>
      </c>
      <c r="H88" s="23">
        <f>G88/12</f>
        <v>0.4705882352941177</v>
      </c>
      <c r="I88" s="11">
        <v>2058.7</v>
      </c>
      <c r="J88" s="11">
        <v>1.07</v>
      </c>
      <c r="K88" s="12">
        <v>0.28890000000000005</v>
      </c>
    </row>
    <row r="89" spans="1:11" s="19" customFormat="1" ht="15">
      <c r="A89" s="37" t="s">
        <v>118</v>
      </c>
      <c r="B89" s="42" t="s">
        <v>119</v>
      </c>
      <c r="C89" s="38"/>
      <c r="D89" s="39">
        <f>15840/3</f>
        <v>5280</v>
      </c>
      <c r="E89" s="38"/>
      <c r="F89" s="40"/>
      <c r="G89" s="38"/>
      <c r="H89" s="38"/>
      <c r="I89" s="11">
        <v>2058.7</v>
      </c>
      <c r="J89" s="11"/>
      <c r="K89" s="12"/>
    </row>
    <row r="90" spans="1:11" s="19" customFormat="1" ht="15">
      <c r="A90" s="37" t="s">
        <v>120</v>
      </c>
      <c r="B90" s="42" t="s">
        <v>22</v>
      </c>
      <c r="C90" s="38">
        <f>F90*12</f>
        <v>0</v>
      </c>
      <c r="D90" s="39">
        <v>6345.6</v>
      </c>
      <c r="E90" s="38">
        <f>H90*12</f>
        <v>0</v>
      </c>
      <c r="F90" s="40"/>
      <c r="G90" s="38"/>
      <c r="H90" s="38"/>
      <c r="I90" s="11">
        <v>2058.7</v>
      </c>
      <c r="J90" s="11">
        <v>1.07</v>
      </c>
      <c r="K90" s="12">
        <v>0.23540000000000003</v>
      </c>
    </row>
    <row r="91" spans="1:11" s="11" customFormat="1" ht="15">
      <c r="A91" s="33" t="s">
        <v>57</v>
      </c>
      <c r="B91" s="22"/>
      <c r="C91" s="23"/>
      <c r="D91" s="23">
        <f>D92</f>
        <v>10468.66</v>
      </c>
      <c r="E91" s="23"/>
      <c r="F91" s="34"/>
      <c r="G91" s="23">
        <f>D91/I91</f>
        <v>5.08508281925487</v>
      </c>
      <c r="H91" s="23">
        <f>G91/12</f>
        <v>0.4237569016045725</v>
      </c>
      <c r="I91" s="11">
        <v>2058.7</v>
      </c>
      <c r="J91" s="11">
        <v>1.07</v>
      </c>
      <c r="K91" s="12">
        <v>0.4066</v>
      </c>
    </row>
    <row r="92" spans="1:11" s="19" customFormat="1" ht="15">
      <c r="A92" s="37" t="s">
        <v>71</v>
      </c>
      <c r="B92" s="42" t="s">
        <v>22</v>
      </c>
      <c r="C92" s="38"/>
      <c r="D92" s="39">
        <f>15702.99/3*2</f>
        <v>10468.66</v>
      </c>
      <c r="E92" s="38"/>
      <c r="F92" s="40"/>
      <c r="G92" s="38"/>
      <c r="H92" s="38"/>
      <c r="I92" s="11">
        <v>2058.7</v>
      </c>
      <c r="J92" s="11">
        <v>1.07</v>
      </c>
      <c r="K92" s="12">
        <v>0.3745</v>
      </c>
    </row>
    <row r="93" spans="1:11" s="11" customFormat="1" ht="26.25" hidden="1" thickBot="1">
      <c r="A93" s="45" t="s">
        <v>98</v>
      </c>
      <c r="B93" s="42" t="s">
        <v>99</v>
      </c>
      <c r="C93" s="44"/>
      <c r="D93" s="46"/>
      <c r="E93" s="44"/>
      <c r="F93" s="46"/>
      <c r="G93" s="46"/>
      <c r="H93" s="44"/>
      <c r="I93" s="11">
        <v>2058.7</v>
      </c>
      <c r="K93" s="12"/>
    </row>
    <row r="94" spans="1:11" s="11" customFormat="1" ht="30.75" thickBot="1">
      <c r="A94" s="43" t="s">
        <v>34</v>
      </c>
      <c r="B94" s="22" t="s">
        <v>12</v>
      </c>
      <c r="C94" s="44"/>
      <c r="D94" s="46">
        <f>G94*I94</f>
        <v>2717.484</v>
      </c>
      <c r="E94" s="44"/>
      <c r="F94" s="46"/>
      <c r="G94" s="46">
        <f>12*H94</f>
        <v>1.32</v>
      </c>
      <c r="H94" s="44">
        <v>0.11</v>
      </c>
      <c r="I94" s="11">
        <v>2058.7</v>
      </c>
      <c r="K94" s="12"/>
    </row>
    <row r="95" spans="1:11" s="11" customFormat="1" ht="19.5" thickBot="1">
      <c r="A95" s="73" t="s">
        <v>108</v>
      </c>
      <c r="B95" s="65" t="s">
        <v>11</v>
      </c>
      <c r="C95" s="36"/>
      <c r="D95" s="36">
        <f>G95*I95</f>
        <v>42491.568</v>
      </c>
      <c r="E95" s="36"/>
      <c r="F95" s="36"/>
      <c r="G95" s="36">
        <f>12*H95</f>
        <v>20.64</v>
      </c>
      <c r="H95" s="36">
        <v>1.72</v>
      </c>
      <c r="I95" s="11">
        <v>2058.7</v>
      </c>
      <c r="K95" s="12"/>
    </row>
    <row r="96" spans="1:11" s="11" customFormat="1" ht="19.5" thickBot="1">
      <c r="A96" s="47" t="s">
        <v>95</v>
      </c>
      <c r="B96" s="48"/>
      <c r="C96" s="49"/>
      <c r="D96" s="77">
        <v>366571.54</v>
      </c>
      <c r="E96" s="77">
        <f>E95+E94+E91+E88+E86+E78+E74+E60+E44+E43+E42+E41+E40+E39+E35+E34+E33+E32+E31+E22+E14</f>
        <v>110.78895613736825</v>
      </c>
      <c r="F96" s="77">
        <f>F95+F94+F91+F88+F86+F78+F74+F60+F44+F43+F42+F41+F40+F39+F35+F34+F33+F32+F31+F22+F14</f>
        <v>0</v>
      </c>
      <c r="G96" s="77">
        <f>G95+G94+G91+G88+G86+G78+G74+G60+G44+G43+G42+G41+G40+G39+G35+G34+G33+G32+G31+G22+G14</f>
        <v>178.05971146840238</v>
      </c>
      <c r="H96" s="77">
        <v>14.83</v>
      </c>
      <c r="K96" s="12"/>
    </row>
    <row r="97" spans="1:11" s="11" customFormat="1" ht="18.75">
      <c r="A97" s="50"/>
      <c r="B97" s="51"/>
      <c r="C97" s="52"/>
      <c r="D97" s="52"/>
      <c r="E97" s="52"/>
      <c r="F97" s="52"/>
      <c r="G97" s="52"/>
      <c r="H97" s="52"/>
      <c r="K97" s="12"/>
    </row>
    <row r="98" spans="1:10" s="11" customFormat="1" ht="29.25" customHeight="1" hidden="1">
      <c r="A98" s="43"/>
      <c r="B98" s="22"/>
      <c r="C98" s="44"/>
      <c r="D98" s="22"/>
      <c r="E98" s="22"/>
      <c r="F98" s="22"/>
      <c r="G98" s="22"/>
      <c r="H98" s="22"/>
      <c r="J98" s="12"/>
    </row>
    <row r="99" spans="1:11" s="11" customFormat="1" ht="18.75">
      <c r="A99" s="50"/>
      <c r="B99" s="51"/>
      <c r="C99" s="52"/>
      <c r="D99" s="52"/>
      <c r="E99" s="52"/>
      <c r="F99" s="52"/>
      <c r="G99" s="52"/>
      <c r="H99" s="52"/>
      <c r="K99" s="12"/>
    </row>
    <row r="100" s="53" customFormat="1" ht="12.75">
      <c r="K100" s="54"/>
    </row>
    <row r="101" s="53" customFormat="1" ht="13.5" thickBot="1">
      <c r="K101" s="54"/>
    </row>
    <row r="102" spans="1:11" s="11" customFormat="1" ht="18.75">
      <c r="A102" s="55" t="s">
        <v>33</v>
      </c>
      <c r="B102" s="56"/>
      <c r="C102" s="57">
        <f>F102*12</f>
        <v>0</v>
      </c>
      <c r="D102" s="57">
        <f>D103+D104+D111</f>
        <v>32246.410000000003</v>
      </c>
      <c r="E102" s="57">
        <f>E103+E104+E111</f>
        <v>0</v>
      </c>
      <c r="F102" s="57">
        <f>F103+F104+F111</f>
        <v>0</v>
      </c>
      <c r="G102" s="57">
        <v>15.67</v>
      </c>
      <c r="H102" s="57">
        <f>H103+H104+H111</f>
        <v>1.3111873188581795</v>
      </c>
      <c r="I102" s="11">
        <v>2058.7</v>
      </c>
      <c r="K102" s="12"/>
    </row>
    <row r="103" spans="1:11" s="11" customFormat="1" ht="15">
      <c r="A103" s="86" t="s">
        <v>121</v>
      </c>
      <c r="B103" s="89"/>
      <c r="C103" s="85"/>
      <c r="D103" s="85">
        <v>17761.54</v>
      </c>
      <c r="E103" s="85"/>
      <c r="F103" s="85"/>
      <c r="G103" s="85">
        <f>D103/I103</f>
        <v>8.627551367367758</v>
      </c>
      <c r="H103" s="59">
        <f>G103/12</f>
        <v>0.7189626139473132</v>
      </c>
      <c r="I103" s="11">
        <v>2058.7</v>
      </c>
      <c r="K103" s="12"/>
    </row>
    <row r="104" spans="1:11" s="11" customFormat="1" ht="15">
      <c r="A104" s="86" t="s">
        <v>122</v>
      </c>
      <c r="B104" s="89"/>
      <c r="C104" s="85"/>
      <c r="D104" s="85">
        <v>13194.69</v>
      </c>
      <c r="E104" s="85"/>
      <c r="F104" s="85"/>
      <c r="G104" s="85">
        <f>D104/I104</f>
        <v>6.409233982610386</v>
      </c>
      <c r="H104" s="59">
        <v>0.54</v>
      </c>
      <c r="I104" s="11">
        <v>2058.7</v>
      </c>
      <c r="K104" s="12"/>
    </row>
    <row r="105" spans="1:11" s="62" customFormat="1" ht="15" hidden="1">
      <c r="A105" s="58"/>
      <c r="B105" s="61"/>
      <c r="C105" s="59"/>
      <c r="D105" s="59"/>
      <c r="E105" s="59"/>
      <c r="F105" s="59"/>
      <c r="G105" s="59" t="e">
        <f aca="true" t="shared" si="2" ref="G105:G111">D105/I105</f>
        <v>#DIV/0!</v>
      </c>
      <c r="H105" s="60" t="e">
        <f aca="true" t="shared" si="3" ref="H105:H111">G105/12</f>
        <v>#DIV/0!</v>
      </c>
      <c r="I105" s="11"/>
      <c r="K105" s="63"/>
    </row>
    <row r="106" spans="1:11" s="62" customFormat="1" ht="15" hidden="1">
      <c r="A106" s="58"/>
      <c r="B106" s="61"/>
      <c r="C106" s="59"/>
      <c r="D106" s="59"/>
      <c r="E106" s="59"/>
      <c r="F106" s="59"/>
      <c r="G106" s="59" t="e">
        <f t="shared" si="2"/>
        <v>#DIV/0!</v>
      </c>
      <c r="H106" s="60" t="e">
        <f t="shared" si="3"/>
        <v>#DIV/0!</v>
      </c>
      <c r="I106" s="11"/>
      <c r="K106" s="63"/>
    </row>
    <row r="107" spans="1:11" s="62" customFormat="1" ht="15" hidden="1">
      <c r="A107" s="58"/>
      <c r="B107" s="61"/>
      <c r="C107" s="59"/>
      <c r="D107" s="59"/>
      <c r="E107" s="59"/>
      <c r="F107" s="59"/>
      <c r="G107" s="59" t="e">
        <f t="shared" si="2"/>
        <v>#DIV/0!</v>
      </c>
      <c r="H107" s="60" t="e">
        <f t="shared" si="3"/>
        <v>#DIV/0!</v>
      </c>
      <c r="I107" s="11"/>
      <c r="K107" s="63"/>
    </row>
    <row r="108" spans="1:11" s="62" customFormat="1" ht="15" hidden="1">
      <c r="A108" s="58"/>
      <c r="B108" s="61"/>
      <c r="C108" s="59"/>
      <c r="D108" s="59"/>
      <c r="E108" s="59"/>
      <c r="F108" s="59"/>
      <c r="G108" s="59" t="e">
        <f t="shared" si="2"/>
        <v>#DIV/0!</v>
      </c>
      <c r="H108" s="60" t="e">
        <f t="shared" si="3"/>
        <v>#DIV/0!</v>
      </c>
      <c r="I108" s="11"/>
      <c r="K108" s="63"/>
    </row>
    <row r="109" spans="1:11" s="62" customFormat="1" ht="15" hidden="1">
      <c r="A109" s="58"/>
      <c r="B109" s="61"/>
      <c r="C109" s="59"/>
      <c r="D109" s="59"/>
      <c r="E109" s="59"/>
      <c r="F109" s="59"/>
      <c r="G109" s="59" t="e">
        <f t="shared" si="2"/>
        <v>#DIV/0!</v>
      </c>
      <c r="H109" s="60" t="e">
        <f t="shared" si="3"/>
        <v>#DIV/0!</v>
      </c>
      <c r="I109" s="11"/>
      <c r="K109" s="63"/>
    </row>
    <row r="110" spans="1:11" s="68" customFormat="1" ht="20.25" hidden="1" thickBot="1">
      <c r="A110" s="64" t="s">
        <v>29</v>
      </c>
      <c r="B110" s="65" t="s">
        <v>11</v>
      </c>
      <c r="C110" s="65" t="s">
        <v>30</v>
      </c>
      <c r="D110" s="66"/>
      <c r="E110" s="65" t="s">
        <v>30</v>
      </c>
      <c r="F110" s="67"/>
      <c r="G110" s="59" t="e">
        <f t="shared" si="2"/>
        <v>#DIV/0!</v>
      </c>
      <c r="H110" s="60" t="e">
        <f t="shared" si="3"/>
        <v>#DIV/0!</v>
      </c>
      <c r="K110" s="69"/>
    </row>
    <row r="111" spans="1:11" s="62" customFormat="1" ht="15">
      <c r="A111" s="83" t="s">
        <v>124</v>
      </c>
      <c r="B111" s="61"/>
      <c r="C111" s="59"/>
      <c r="D111" s="59">
        <v>1290.18</v>
      </c>
      <c r="E111" s="59"/>
      <c r="F111" s="59"/>
      <c r="G111" s="59">
        <f t="shared" si="2"/>
        <v>0.626696458930393</v>
      </c>
      <c r="H111" s="60">
        <f t="shared" si="3"/>
        <v>0.05222470491086609</v>
      </c>
      <c r="I111" s="11">
        <v>2058.7</v>
      </c>
      <c r="K111" s="63"/>
    </row>
    <row r="112" spans="1:11" s="62" customFormat="1" ht="15">
      <c r="A112" s="79"/>
      <c r="B112" s="80"/>
      <c r="C112" s="81"/>
      <c r="D112" s="81"/>
      <c r="E112" s="81"/>
      <c r="F112" s="81"/>
      <c r="G112" s="81"/>
      <c r="H112" s="81"/>
      <c r="I112" s="11"/>
      <c r="K112" s="63"/>
    </row>
    <row r="113" spans="1:11" s="53" customFormat="1" ht="13.5" thickBot="1">
      <c r="A113" s="70"/>
      <c r="K113" s="54"/>
    </row>
    <row r="114" spans="1:11" s="11" customFormat="1" ht="19.5" thickBot="1">
      <c r="A114" s="64" t="s">
        <v>96</v>
      </c>
      <c r="B114" s="9"/>
      <c r="C114" s="71"/>
      <c r="D114" s="71">
        <f>D96+D98+D102</f>
        <v>398817.94999999995</v>
      </c>
      <c r="E114" s="71">
        <f>E96+E98+E102</f>
        <v>110.78895613736825</v>
      </c>
      <c r="F114" s="71">
        <f>F96+F98+F102</f>
        <v>0</v>
      </c>
      <c r="G114" s="71">
        <f>G96+G98+G102</f>
        <v>193.72971146840237</v>
      </c>
      <c r="H114" s="71">
        <f>H96+H98+H102</f>
        <v>16.14118731885818</v>
      </c>
      <c r="K114" s="12"/>
    </row>
    <row r="115" spans="1:11" s="11" customFormat="1" ht="18.75">
      <c r="A115" s="72"/>
      <c r="B115" s="51"/>
      <c r="C115" s="52"/>
      <c r="D115" s="52"/>
      <c r="E115" s="52"/>
      <c r="F115" s="52"/>
      <c r="G115" s="52"/>
      <c r="H115" s="52"/>
      <c r="K115" s="12"/>
    </row>
    <row r="116" spans="1:11" s="68" customFormat="1" ht="19.5">
      <c r="A116" s="74"/>
      <c r="B116" s="75"/>
      <c r="C116" s="76"/>
      <c r="D116" s="76"/>
      <c r="E116" s="76"/>
      <c r="F116" s="76"/>
      <c r="G116" s="76"/>
      <c r="H116" s="76"/>
      <c r="K116" s="69"/>
    </row>
    <row r="117" spans="1:11" s="53" customFormat="1" ht="14.25">
      <c r="A117" s="107" t="s">
        <v>31</v>
      </c>
      <c r="B117" s="107"/>
      <c r="C117" s="107"/>
      <c r="D117" s="107"/>
      <c r="E117" s="107"/>
      <c r="F117" s="107"/>
      <c r="K117" s="54"/>
    </row>
    <row r="118" s="53" customFormat="1" ht="12.75">
      <c r="K118" s="54"/>
    </row>
    <row r="119" spans="1:11" s="53" customFormat="1" ht="12.75">
      <c r="A119" s="70" t="s">
        <v>32</v>
      </c>
      <c r="K119" s="54"/>
    </row>
    <row r="120" s="53" customFormat="1" ht="12.75">
      <c r="K120" s="54"/>
    </row>
    <row r="121" s="53" customFormat="1" ht="12.75">
      <c r="K121" s="54"/>
    </row>
    <row r="122" s="53" customFormat="1" ht="12.75">
      <c r="K122" s="54"/>
    </row>
    <row r="123" s="53" customFormat="1" ht="12.75">
      <c r="K123" s="54"/>
    </row>
    <row r="124" s="53" customFormat="1" ht="12.75">
      <c r="K124" s="54"/>
    </row>
    <row r="125" s="53" customFormat="1" ht="12.75">
      <c r="K125" s="54"/>
    </row>
    <row r="126" s="53" customFormat="1" ht="12.75">
      <c r="K126" s="54"/>
    </row>
    <row r="127" s="53" customFormat="1" ht="12.75">
      <c r="K127" s="54"/>
    </row>
    <row r="128" s="53" customFormat="1" ht="12.75">
      <c r="K128" s="54"/>
    </row>
    <row r="129" s="53" customFormat="1" ht="12.75">
      <c r="K129" s="54"/>
    </row>
    <row r="130" s="53" customFormat="1" ht="12.75">
      <c r="K130" s="54"/>
    </row>
    <row r="131" s="53" customFormat="1" ht="12.75">
      <c r="K131" s="54"/>
    </row>
    <row r="132" s="53" customFormat="1" ht="12.75">
      <c r="K132" s="54"/>
    </row>
    <row r="133" s="53" customFormat="1" ht="12.75">
      <c r="K133" s="54"/>
    </row>
    <row r="134" s="53" customFormat="1" ht="12.75">
      <c r="K134" s="54"/>
    </row>
    <row r="135" s="53" customFormat="1" ht="12.75">
      <c r="K135" s="54"/>
    </row>
    <row r="136" s="53" customFormat="1" ht="12.75">
      <c r="K136" s="54"/>
    </row>
    <row r="137" s="53" customFormat="1" ht="12.75">
      <c r="K137" s="54"/>
    </row>
  </sheetData>
  <sheetProtection/>
  <mergeCells count="12">
    <mergeCell ref="A7:H7"/>
    <mergeCell ref="A8:H8"/>
    <mergeCell ref="A9:H9"/>
    <mergeCell ref="A10:H10"/>
    <mergeCell ref="A13:H13"/>
    <mergeCell ref="A117:F11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2014-05-21T05:52:43Z</cp:lastPrinted>
  <dcterms:created xsi:type="dcterms:W3CDTF">2010-04-02T14:46:04Z</dcterms:created>
  <dcterms:modified xsi:type="dcterms:W3CDTF">2014-07-14T12:31:13Z</dcterms:modified>
  <cp:category/>
  <cp:version/>
  <cp:contentType/>
  <cp:contentStatus/>
</cp:coreProperties>
</file>