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1"/>
  </bookViews>
  <sheets>
    <sheet name="предлагаемый (проект 1)" sheetId="1" r:id="rId1"/>
    <sheet name="по голосованию" sheetId="2" r:id="rId2"/>
  </sheets>
  <definedNames>
    <definedName name="_xlnm.Print_Area" localSheetId="1">'по голосованию'!$A$1:$H$180</definedName>
    <definedName name="_xlnm.Print_Area" localSheetId="0">'предлагаемый (проект 1)'!$A$1:$H$180</definedName>
  </definedNames>
  <calcPr fullCalcOnLoad="1"/>
</workbook>
</file>

<file path=xl/sharedStrings.xml><?xml version="1.0" encoding="utf-8"?>
<sst xmlns="http://schemas.openxmlformats.org/spreadsheetml/2006/main" count="453" uniqueCount="162">
  <si>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</si>
  <si>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</si>
  <si>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</si>
  <si>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</si>
  <si>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</si>
  <si>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</si>
  <si>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</si>
  <si>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</si>
  <si>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</si>
  <si>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</si>
  <si>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</si>
  <si>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</si>
  <si>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</si>
  <si>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</si>
  <si>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</si>
  <si>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</si>
  <si>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</si>
  <si>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</si>
  <si>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</si>
  <si>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</si>
  <si>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</si>
  <si>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</si>
  <si>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</si>
  <si>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</si>
  <si>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</si>
  <si>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</si>
  <si>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</si>
  <si>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</si>
  <si>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</si>
  <si>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</si>
  <si>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</si>
  <si>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</si>
  <si>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</si>
  <si>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</si>
  <si>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</si>
  <si>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</si>
  <si>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</si>
  <si>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</si>
  <si>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</si>
  <si>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</si>
  <si>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</si>
  <si>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</si>
  <si>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</si>
  <si>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</si>
  <si>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</si>
  <si>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</si>
  <si>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</si>
  <si>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</si>
  <si>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</si>
  <si>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</si>
  <si>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</si>
  <si>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</si>
  <si>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</si>
  <si>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</si>
  <si>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</si>
  <si>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</si>
  <si>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</si>
  <si>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</si>
  <si>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</si>
  <si>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</si>
  <si>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</si>
  <si>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</si>
  <si>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</si>
  <si>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</si>
  <si>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</si>
  <si>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</si>
  <si>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</si>
  <si>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</si>
  <si>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</si>
  <si>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</si>
  <si>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</si>
  <si>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</si>
  <si>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</si>
  <si>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</si>
  <si>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</si>
  <si>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</si>
  <si>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</si>
  <si>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</si>
  <si>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</si>
  <si>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</si>
  <si>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</si>
  <si>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</si>
  <si>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</si>
  <si>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</si>
  <si>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кровли</t>
  </si>
  <si>
    <t>ремонт панельных швов</t>
  </si>
  <si>
    <t>смена запорной арматуры на отоплении</t>
  </si>
  <si>
    <t>восстановление изоляции</t>
  </si>
  <si>
    <t>ремонт канализации</t>
  </si>
  <si>
    <t>электроосвещение (освещение подвала, установка датчиков движения)</t>
  </si>
  <si>
    <t>Погашение задолженности прошлых периодов</t>
  </si>
  <si>
    <t>ВСЕГО: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</si>
  <si>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</si>
  <si>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</si>
  <si>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</si>
  <si>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</si>
  <si>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</si>
  <si>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</si>
  <si>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</si>
  <si>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</si>
  <si>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</si>
  <si>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</si>
  <si>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</si>
  <si>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</si>
  <si>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</si>
  <si>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</si>
  <si>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</si>
  <si>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от снега и наледи подъездных козырьков</t>
  </si>
  <si>
    <t>смена трубопроводов отопления</t>
  </si>
  <si>
    <t>ремонт бойлера</t>
  </si>
  <si>
    <t>ремонт подвальных продухов</t>
  </si>
  <si>
    <t>ремонт отмостки</t>
  </si>
  <si>
    <t>ремонт кровли входов в подвал</t>
  </si>
  <si>
    <t>ремонт канализационных вытяжек</t>
  </si>
  <si>
    <t>смена задвижек (эл.узлы)</t>
  </si>
  <si>
    <t>окраска труб,задвижек</t>
  </si>
  <si>
    <t>монтаж установки "Термит"</t>
  </si>
  <si>
    <t>ремонт системы электроснабжения</t>
  </si>
  <si>
    <t>электрические измерения и испытания электрооборудования</t>
  </si>
  <si>
    <t>замена насоса ГВС (резерв)</t>
  </si>
  <si>
    <t>ревизия задвижек  ХВС (д.80мм-3шт.)</t>
  </si>
  <si>
    <t>Предлагаемый перечень работ по текущему ремонту                                       ( на выбор собственников)</t>
  </si>
  <si>
    <t>смена запорной арматуры на ГВС</t>
  </si>
  <si>
    <t>по адресу: ул. Пионерская , д.3 (Sобщ.=3524,9м2, Sзем.уч.=3955,2м2)</t>
  </si>
  <si>
    <t>2013-2014гг.</t>
  </si>
  <si>
    <t>замена  КИП манометры 16шт., термометры 16 шт.</t>
  </si>
  <si>
    <t>замена  КИП на ВВП манометры 4шт.</t>
  </si>
  <si>
    <t>замена  КИП  манометры 1шт.</t>
  </si>
  <si>
    <t>ремонт отмостки 71 м2</t>
  </si>
  <si>
    <t>ремонт цоколя</t>
  </si>
  <si>
    <t>установка колпаков на канализационные вытяжки</t>
  </si>
  <si>
    <t>ремонт межпанельных швов 200 м2</t>
  </si>
  <si>
    <t>смена вентилей на отоплении диам.15 - 70 шт., диам.20- 70 шт. диам.32- 8 шт.</t>
  </si>
  <si>
    <t>смена задвижек на ХВС</t>
  </si>
  <si>
    <t>установка модуля (задвижки) на ГВС</t>
  </si>
  <si>
    <t>окраска трубопроводов, задвижек "Корунд"</t>
  </si>
  <si>
    <t>изготовление стоек для трубопроводов отопления</t>
  </si>
  <si>
    <t>изоляция трубопроводов отопления</t>
  </si>
  <si>
    <t>уборка мусора в подвале</t>
  </si>
  <si>
    <t>установка насосов с устройством приямков - 3 шт.</t>
  </si>
  <si>
    <t>ремонт канализации (1 подъезд)</t>
  </si>
  <si>
    <t>установка датчиков движения на площадках этажных</t>
  </si>
  <si>
    <t>установка датчиков движения в тамбурах</t>
  </si>
  <si>
    <t>ремонт освещения в подвале</t>
  </si>
  <si>
    <t>монтаж установки "Термит - Т60" с целью защиты бойлера от закипания</t>
  </si>
  <si>
    <t>Энергоаудит</t>
  </si>
  <si>
    <t>окос травы</t>
  </si>
  <si>
    <t>2-3 раза</t>
  </si>
  <si>
    <t>ревизия задвижек ГВС (д.50мм-1шт., д.80 мм - 2 шт.)</t>
  </si>
  <si>
    <t>Проект 1 (с учетом поверки общедомового прибора холодного водоснабжения)</t>
  </si>
  <si>
    <t>Замена общедомовых приборов учета холодного водоснабжения</t>
  </si>
  <si>
    <t>ревизия задвижек отопления (д.50мм-12 шт., д.80мм-2шт., д.100 мм - 2 шт.)</t>
  </si>
  <si>
    <t>подключение системы отопления с регулировкой</t>
  </si>
  <si>
    <t>электроизмерения (замеры сопротивления изоляции)</t>
  </si>
  <si>
    <t>по состоянию на 1.05.2013г.</t>
  </si>
  <si>
    <t>Сбор, вывоз и утилизация ТБО*, руб/м2</t>
  </si>
  <si>
    <t xml:space="preserve"> установка двери в подвал № 2</t>
  </si>
  <si>
    <t>смена задвижек на элеваторных узлах</t>
  </si>
  <si>
    <t>установка электронного регулятора температуры на ВВП</t>
  </si>
  <si>
    <t>ремонт секций бойлера</t>
  </si>
  <si>
    <t>смена секций водоподогревателя</t>
  </si>
  <si>
    <t>заделка отверстий канализационных выпусков в техподвале -4шт.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</si>
</sst>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18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9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4" fontId="25" fillId="24" borderId="19" xfId="0" applyNumberFormat="1" applyFont="1" applyFill="1" applyBorder="1" applyAlignment="1">
      <alignment horizontal="left" vertical="center" wrapText="1"/>
    </xf>
    <xf numFmtId="4" fontId="25" fillId="24" borderId="21" xfId="0" applyNumberFormat="1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left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28" xfId="0" applyNumberFormat="1" applyFont="1" applyFill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2" fontId="0" fillId="24" borderId="23" xfId="0" applyNumberFormat="1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9" fillId="24" borderId="29" xfId="0" applyFont="1" applyFill="1" applyBorder="1" applyAlignment="1">
      <alignment horizontal="left" vertical="center" wrapText="1"/>
    </xf>
    <xf numFmtId="0" fontId="24" fillId="24" borderId="24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>
      <alignment horizontal="center" vertical="center" wrapText="1"/>
    </xf>
    <xf numFmtId="2" fontId="25" fillId="24" borderId="20" xfId="0" applyNumberFormat="1" applyFont="1" applyFill="1" applyBorder="1" applyAlignment="1">
      <alignment horizontal="center" vertical="center" wrapText="1"/>
    </xf>
    <xf numFmtId="2" fontId="25" fillId="24" borderId="26" xfId="0" applyNumberFormat="1" applyFont="1" applyFill="1" applyBorder="1" applyAlignment="1">
      <alignment horizontal="center" vertical="center" wrapText="1"/>
    </xf>
    <xf numFmtId="2" fontId="25" fillId="24" borderId="27" xfId="0" applyNumberFormat="1" applyFont="1" applyFill="1" applyBorder="1" applyAlignment="1">
      <alignment horizontal="center" vertical="center" wrapText="1"/>
    </xf>
    <xf numFmtId="0" fontId="24" fillId="24" borderId="29" xfId="0" applyFont="1" applyFill="1" applyBorder="1" applyAlignment="1">
      <alignment horizontal="left" vertical="center" wrapText="1"/>
    </xf>
    <xf numFmtId="0" fontId="25" fillId="24" borderId="26" xfId="0" applyFont="1" applyFill="1" applyBorder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2" fontId="19" fillId="24" borderId="20" xfId="0" applyNumberFormat="1" applyFont="1" applyFill="1" applyBorder="1" applyAlignment="1">
      <alignment horizontal="center"/>
    </xf>
    <xf numFmtId="0" fontId="18" fillId="24" borderId="30" xfId="0" applyFont="1" applyFill="1" applyBorder="1" applyAlignment="1">
      <alignment horizontal="left" vertical="center" wrapText="1"/>
    </xf>
    <xf numFmtId="0" fontId="18" fillId="24" borderId="31" xfId="0" applyFont="1" applyFill="1" applyBorder="1" applyAlignment="1">
      <alignment horizontal="center" vertical="center" wrapText="1"/>
    </xf>
    <xf numFmtId="2" fontId="18" fillId="24" borderId="31" xfId="0" applyNumberFormat="1" applyFont="1" applyFill="1" applyBorder="1" applyAlignment="1">
      <alignment horizontal="center" vertical="center" wrapText="1"/>
    </xf>
    <xf numFmtId="2" fontId="19" fillId="24" borderId="32" xfId="0" applyNumberFormat="1" applyFont="1" applyFill="1" applyBorder="1" applyAlignment="1">
      <alignment horizontal="center"/>
    </xf>
    <xf numFmtId="2" fontId="19" fillId="24" borderId="33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/>
    </xf>
    <xf numFmtId="0" fontId="18" fillId="24" borderId="34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18" fillId="24" borderId="13" xfId="0" applyFont="1" applyFill="1" applyBorder="1" applyAlignment="1">
      <alignment horizontal="left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2" fontId="25" fillId="24" borderId="35" xfId="0" applyNumberFormat="1" applyFont="1" applyFill="1" applyBorder="1" applyAlignment="1">
      <alignment horizontal="center" vertical="center" wrapText="1"/>
    </xf>
    <xf numFmtId="2" fontId="25" fillId="24" borderId="36" xfId="0" applyNumberFormat="1" applyFont="1" applyFill="1" applyBorder="1" applyAlignment="1">
      <alignment horizontal="center" vertical="center" wrapText="1"/>
    </xf>
    <xf numFmtId="2" fontId="25" fillId="24" borderId="23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/>
    </xf>
    <xf numFmtId="0" fontId="18" fillId="24" borderId="11" xfId="0" applyFont="1" applyFill="1" applyBorder="1" applyAlignment="1">
      <alignment horizontal="center" vertical="center"/>
    </xf>
    <xf numFmtId="2" fontId="18" fillId="24" borderId="11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2" fontId="25" fillId="25" borderId="21" xfId="0" applyNumberFormat="1" applyFont="1" applyFill="1" applyBorder="1" applyAlignment="1">
      <alignment horizontal="center" vertical="center" wrapText="1"/>
    </xf>
    <xf numFmtId="2" fontId="25" fillId="25" borderId="20" xfId="0" applyNumberFormat="1" applyFont="1" applyFill="1" applyBorder="1" applyAlignment="1">
      <alignment horizontal="center" vertical="center" wrapText="1"/>
    </xf>
    <xf numFmtId="2" fontId="25" fillId="25" borderId="26" xfId="0" applyNumberFormat="1" applyFont="1" applyFill="1" applyBorder="1" applyAlignment="1">
      <alignment horizontal="center" vertical="center" wrapText="1"/>
    </xf>
    <xf numFmtId="2" fontId="25" fillId="25" borderId="37" xfId="0" applyNumberFormat="1" applyFont="1" applyFill="1" applyBorder="1" applyAlignment="1">
      <alignment horizontal="center" vertical="center" wrapText="1"/>
    </xf>
    <xf numFmtId="0" fontId="24" fillId="24" borderId="38" xfId="0" applyFont="1" applyFill="1" applyBorder="1" applyAlignment="1">
      <alignment horizontal="left" vertical="center" wrapText="1"/>
    </xf>
    <xf numFmtId="0" fontId="25" fillId="24" borderId="35" xfId="0" applyFont="1" applyFill="1" applyBorder="1" applyAlignment="1">
      <alignment horizontal="center" vertical="center" wrapText="1"/>
    </xf>
    <xf numFmtId="0" fontId="24" fillId="24" borderId="39" xfId="0" applyFont="1" applyFill="1" applyBorder="1" applyAlignment="1">
      <alignment horizontal="left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4" fillId="24" borderId="40" xfId="0" applyFont="1" applyFill="1" applyBorder="1" applyAlignment="1">
      <alignment horizontal="left" vertical="center" wrapText="1"/>
    </xf>
    <xf numFmtId="0" fontId="25" fillId="24" borderId="37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left" vertical="center" wrapText="1"/>
    </xf>
    <xf numFmtId="0" fontId="24" fillId="24" borderId="41" xfId="0" applyFont="1" applyFill="1" applyBorder="1" applyAlignment="1">
      <alignment horizontal="left" vertical="center" wrapText="1"/>
    </xf>
    <xf numFmtId="0" fontId="0" fillId="24" borderId="20" xfId="0" applyFill="1" applyBorder="1" applyAlignment="1">
      <alignment horizontal="left" vertical="center"/>
    </xf>
    <xf numFmtId="0" fontId="0" fillId="24" borderId="20" xfId="0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2" fontId="19" fillId="24" borderId="26" xfId="0" applyNumberFormat="1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21" fillId="24" borderId="20" xfId="0" applyFont="1" applyFill="1" applyBorder="1" applyAlignment="1">
      <alignment horizontal="left" vertical="center"/>
    </xf>
    <xf numFmtId="2" fontId="0" fillId="24" borderId="22" xfId="0" applyNumberFormat="1" applyFont="1" applyFill="1" applyBorder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2" fontId="25" fillId="24" borderId="37" xfId="0" applyNumberFormat="1" applyFont="1" applyFill="1" applyBorder="1" applyAlignment="1">
      <alignment horizontal="center" vertical="center" wrapText="1"/>
    </xf>
    <xf numFmtId="2" fontId="25" fillId="24" borderId="43" xfId="0" applyNumberFormat="1" applyFont="1" applyFill="1" applyBorder="1" applyAlignment="1">
      <alignment horizontal="center" vertical="center" wrapText="1"/>
    </xf>
    <xf numFmtId="2" fontId="25" fillId="24" borderId="44" xfId="0" applyNumberFormat="1" applyFont="1" applyFill="1" applyBorder="1" applyAlignment="1">
      <alignment horizontal="center" vertical="center" wrapText="1"/>
    </xf>
    <xf numFmtId="2" fontId="0" fillId="24" borderId="20" xfId="0" applyNumberFormat="1" applyFill="1" applyBorder="1" applyAlignment="1">
      <alignment horizontal="center" vertic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45" xfId="0" applyNumberFormat="1" applyFont="1" applyFill="1" applyBorder="1" applyAlignment="1">
      <alignment horizontal="center" vertical="center" wrapText="1"/>
    </xf>
    <xf numFmtId="0" fontId="0" fillId="24" borderId="45" xfId="0" applyFill="1" applyBorder="1" applyAlignment="1">
      <alignment horizontal="center" vertical="center" wrapText="1"/>
    </xf>
    <xf numFmtId="0" fontId="19" fillId="24" borderId="46" xfId="0" applyFont="1" applyFill="1" applyBorder="1" applyAlignment="1">
      <alignment horizontal="center" vertical="center" wrapText="1"/>
    </xf>
    <xf numFmtId="0" fontId="19" fillId="24" borderId="47" xfId="0" applyFont="1" applyFill="1" applyBorder="1" applyAlignment="1">
      <alignment horizontal="center" vertical="center" wrapText="1"/>
    </xf>
    <xf numFmtId="0" fontId="0" fillId="24" borderId="47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6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zoomScale="75" zoomScaleNormal="75" zoomScalePageLayoutView="0" workbookViewId="0" topLeftCell="A107">
      <selection activeCell="H116" sqref="H116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4" hidden="1" customWidth="1"/>
    <col min="11" max="14" width="15.375" style="3" customWidth="1"/>
    <col min="15" max="16384" width="9.125" style="3" customWidth="1"/>
  </cols>
  <sheetData>
    <row r="1" spans="1:8" ht="16.5" customHeight="1">
      <c r="A1" s="126" t="s">
        <v>0</v>
      </c>
      <c r="B1" s="127"/>
      <c r="C1" s="127"/>
      <c r="D1" s="127"/>
      <c r="E1" s="127"/>
      <c r="F1" s="127"/>
      <c r="G1" s="127"/>
      <c r="H1" s="127"/>
    </row>
    <row r="2" spans="2:8" ht="12.75" customHeight="1">
      <c r="B2" s="128" t="s">
        <v>1</v>
      </c>
      <c r="C2" s="128"/>
      <c r="D2" s="128"/>
      <c r="E2" s="128"/>
      <c r="F2" s="128"/>
      <c r="G2" s="127"/>
      <c r="H2" s="127"/>
    </row>
    <row r="3" spans="1:8" ht="24" customHeight="1">
      <c r="A3" s="107" t="s">
        <v>124</v>
      </c>
      <c r="B3" s="128" t="s">
        <v>2</v>
      </c>
      <c r="C3" s="128"/>
      <c r="D3" s="128"/>
      <c r="E3" s="128"/>
      <c r="F3" s="128"/>
      <c r="G3" s="127"/>
      <c r="H3" s="127"/>
    </row>
    <row r="4" spans="2:8" ht="14.25" customHeight="1">
      <c r="B4" s="128" t="s">
        <v>37</v>
      </c>
      <c r="C4" s="128"/>
      <c r="D4" s="128"/>
      <c r="E4" s="128"/>
      <c r="F4" s="128"/>
      <c r="G4" s="127"/>
      <c r="H4" s="127"/>
    </row>
    <row r="5" spans="1:10" ht="15.75" customHeight="1">
      <c r="A5" s="129"/>
      <c r="B5" s="129"/>
      <c r="C5" s="129"/>
      <c r="D5" s="129"/>
      <c r="E5" s="129"/>
      <c r="F5" s="129"/>
      <c r="G5" s="129"/>
      <c r="H5" s="129"/>
      <c r="J5" s="3"/>
    </row>
    <row r="6" spans="1:10" ht="21.75" customHeight="1">
      <c r="A6" s="130" t="s">
        <v>149</v>
      </c>
      <c r="B6" s="130"/>
      <c r="C6" s="130"/>
      <c r="D6" s="130"/>
      <c r="E6" s="130"/>
      <c r="F6" s="130"/>
      <c r="G6" s="130"/>
      <c r="H6" s="130"/>
      <c r="J6" s="3"/>
    </row>
    <row r="7" spans="2:9" ht="35.25" customHeight="1" hidden="1">
      <c r="B7" s="5"/>
      <c r="C7" s="5"/>
      <c r="D7" s="5"/>
      <c r="E7" s="5"/>
      <c r="F7" s="5"/>
      <c r="G7" s="5"/>
      <c r="H7" s="5"/>
      <c r="I7" s="5"/>
    </row>
    <row r="8" spans="1:10" s="6" customFormat="1" ht="22.5" customHeight="1">
      <c r="A8" s="115" t="s">
        <v>3</v>
      </c>
      <c r="B8" s="115"/>
      <c r="C8" s="115"/>
      <c r="D8" s="115"/>
      <c r="E8" s="116"/>
      <c r="F8" s="116"/>
      <c r="G8" s="116"/>
      <c r="H8" s="116"/>
      <c r="J8" s="7"/>
    </row>
    <row r="9" spans="1:8" s="8" customFormat="1" ht="18.75" customHeight="1">
      <c r="A9" s="115" t="s">
        <v>123</v>
      </c>
      <c r="B9" s="115"/>
      <c r="C9" s="115"/>
      <c r="D9" s="115"/>
      <c r="E9" s="116"/>
      <c r="F9" s="116"/>
      <c r="G9" s="116"/>
      <c r="H9" s="116"/>
    </row>
    <row r="10" spans="1:8" s="9" customFormat="1" ht="17.25" customHeight="1">
      <c r="A10" s="117" t="s">
        <v>82</v>
      </c>
      <c r="B10" s="117"/>
      <c r="C10" s="117"/>
      <c r="D10" s="117"/>
      <c r="E10" s="118"/>
      <c r="F10" s="118"/>
      <c r="G10" s="118"/>
      <c r="H10" s="118"/>
    </row>
    <row r="11" spans="1:8" s="8" customFormat="1" ht="30" customHeight="1" thickBot="1">
      <c r="A11" s="119" t="s">
        <v>97</v>
      </c>
      <c r="B11" s="119"/>
      <c r="C11" s="119"/>
      <c r="D11" s="119"/>
      <c r="E11" s="120"/>
      <c r="F11" s="120"/>
      <c r="G11" s="120"/>
      <c r="H11" s="120"/>
    </row>
    <row r="12" spans="1:10" s="14" customFormat="1" ht="139.5" customHeight="1" thickBot="1">
      <c r="A12" s="10" t="s">
        <v>4</v>
      </c>
      <c r="B12" s="11" t="s">
        <v>5</v>
      </c>
      <c r="C12" s="12" t="s">
        <v>6</v>
      </c>
      <c r="D12" s="12" t="s">
        <v>38</v>
      </c>
      <c r="E12" s="12" t="s">
        <v>6</v>
      </c>
      <c r="F12" s="13" t="s">
        <v>7</v>
      </c>
      <c r="G12" s="12" t="s">
        <v>6</v>
      </c>
      <c r="H12" s="13" t="s">
        <v>7</v>
      </c>
      <c r="J12" s="15"/>
    </row>
    <row r="13" spans="1:10" s="22" customFormat="1" ht="12.75">
      <c r="A13" s="16">
        <v>1</v>
      </c>
      <c r="B13" s="17">
        <v>2</v>
      </c>
      <c r="C13" s="17">
        <v>3</v>
      </c>
      <c r="D13" s="18"/>
      <c r="E13" s="17">
        <v>3</v>
      </c>
      <c r="F13" s="19">
        <v>4</v>
      </c>
      <c r="G13" s="20">
        <v>3</v>
      </c>
      <c r="H13" s="21">
        <v>4</v>
      </c>
      <c r="J13" s="23"/>
    </row>
    <row r="14" spans="1:10" s="22" customFormat="1" ht="49.5" customHeight="1">
      <c r="A14" s="121" t="s">
        <v>8</v>
      </c>
      <c r="B14" s="122"/>
      <c r="C14" s="122"/>
      <c r="D14" s="122"/>
      <c r="E14" s="122"/>
      <c r="F14" s="122"/>
      <c r="G14" s="123"/>
      <c r="H14" s="124"/>
      <c r="J14" s="23"/>
    </row>
    <row r="15" spans="1:10" s="14" customFormat="1" ht="15">
      <c r="A15" s="24" t="s">
        <v>9</v>
      </c>
      <c r="B15" s="25"/>
      <c r="C15" s="26">
        <f>F15*12</f>
        <v>0</v>
      </c>
      <c r="D15" s="27">
        <f>G15*I15</f>
        <v>101517.12</v>
      </c>
      <c r="E15" s="26">
        <f>H15*12</f>
        <v>28.799999999999997</v>
      </c>
      <c r="F15" s="28"/>
      <c r="G15" s="26">
        <f>H15*12</f>
        <v>28.799999999999997</v>
      </c>
      <c r="H15" s="26">
        <v>2.4</v>
      </c>
      <c r="I15" s="14">
        <v>3524.9</v>
      </c>
      <c r="J15" s="15">
        <v>2.2363</v>
      </c>
    </row>
    <row r="16" spans="1:10" s="14" customFormat="1" ht="31.5" customHeight="1">
      <c r="A16" s="29" t="s">
        <v>98</v>
      </c>
      <c r="B16" s="30" t="s">
        <v>99</v>
      </c>
      <c r="C16" s="26"/>
      <c r="D16" s="27"/>
      <c r="E16" s="26"/>
      <c r="F16" s="28"/>
      <c r="G16" s="26"/>
      <c r="H16" s="26"/>
      <c r="I16" s="14">
        <v>3524.9</v>
      </c>
      <c r="J16" s="15"/>
    </row>
    <row r="17" spans="1:10" s="14" customFormat="1" ht="15">
      <c r="A17" s="29" t="s">
        <v>100</v>
      </c>
      <c r="B17" s="30" t="s">
        <v>99</v>
      </c>
      <c r="C17" s="26"/>
      <c r="D17" s="27"/>
      <c r="E17" s="26"/>
      <c r="F17" s="28"/>
      <c r="G17" s="26"/>
      <c r="H17" s="26"/>
      <c r="I17" s="14">
        <v>3524.9</v>
      </c>
      <c r="J17" s="15"/>
    </row>
    <row r="18" spans="1:10" s="14" customFormat="1" ht="15">
      <c r="A18" s="29" t="s">
        <v>101</v>
      </c>
      <c r="B18" s="30" t="s">
        <v>102</v>
      </c>
      <c r="C18" s="26"/>
      <c r="D18" s="27"/>
      <c r="E18" s="26"/>
      <c r="F18" s="28"/>
      <c r="G18" s="26"/>
      <c r="H18" s="26"/>
      <c r="I18" s="14">
        <v>3524.9</v>
      </c>
      <c r="J18" s="15"/>
    </row>
    <row r="19" spans="1:10" s="14" customFormat="1" ht="15">
      <c r="A19" s="29" t="s">
        <v>103</v>
      </c>
      <c r="B19" s="30" t="s">
        <v>99</v>
      </c>
      <c r="C19" s="26"/>
      <c r="D19" s="27"/>
      <c r="E19" s="26"/>
      <c r="F19" s="28"/>
      <c r="G19" s="26"/>
      <c r="H19" s="26"/>
      <c r="I19" s="14">
        <v>3524.9</v>
      </c>
      <c r="J19" s="15"/>
    </row>
    <row r="20" spans="1:10" s="14" customFormat="1" ht="30">
      <c r="A20" s="24" t="s">
        <v>11</v>
      </c>
      <c r="B20" s="31"/>
      <c r="C20" s="26">
        <f>F20*12</f>
        <v>0</v>
      </c>
      <c r="D20" s="27">
        <f>G20*I20</f>
        <v>146776.836</v>
      </c>
      <c r="E20" s="26">
        <f>H20*12</f>
        <v>41.64</v>
      </c>
      <c r="F20" s="28"/>
      <c r="G20" s="26">
        <f>H20*12</f>
        <v>41.64</v>
      </c>
      <c r="H20" s="26">
        <v>3.47</v>
      </c>
      <c r="I20" s="14">
        <v>3524.9</v>
      </c>
      <c r="J20" s="15">
        <v>3.2420999999999998</v>
      </c>
    </row>
    <row r="21" spans="1:10" s="14" customFormat="1" ht="15">
      <c r="A21" s="29" t="s">
        <v>92</v>
      </c>
      <c r="B21" s="30" t="s">
        <v>12</v>
      </c>
      <c r="C21" s="26"/>
      <c r="D21" s="27"/>
      <c r="E21" s="26"/>
      <c r="F21" s="28"/>
      <c r="G21" s="26"/>
      <c r="H21" s="26"/>
      <c r="I21" s="14">
        <v>3524.9</v>
      </c>
      <c r="J21" s="15"/>
    </row>
    <row r="22" spans="1:10" s="14" customFormat="1" ht="15">
      <c r="A22" s="29" t="s">
        <v>93</v>
      </c>
      <c r="B22" s="30" t="s">
        <v>12</v>
      </c>
      <c r="C22" s="26"/>
      <c r="D22" s="27"/>
      <c r="E22" s="26"/>
      <c r="F22" s="28"/>
      <c r="G22" s="26"/>
      <c r="H22" s="26"/>
      <c r="I22" s="14">
        <v>3524.9</v>
      </c>
      <c r="J22" s="15"/>
    </row>
    <row r="23" spans="1:10" s="14" customFormat="1" ht="15">
      <c r="A23" s="29" t="s">
        <v>146</v>
      </c>
      <c r="B23" s="30" t="s">
        <v>147</v>
      </c>
      <c r="C23" s="26"/>
      <c r="D23" s="27"/>
      <c r="E23" s="26"/>
      <c r="F23" s="28"/>
      <c r="G23" s="26"/>
      <c r="H23" s="26"/>
      <c r="J23" s="15"/>
    </row>
    <row r="24" spans="1:10" s="14" customFormat="1" ht="15">
      <c r="A24" s="29" t="s">
        <v>94</v>
      </c>
      <c r="B24" s="30" t="s">
        <v>12</v>
      </c>
      <c r="C24" s="26"/>
      <c r="D24" s="27"/>
      <c r="E24" s="26"/>
      <c r="F24" s="28"/>
      <c r="G24" s="26"/>
      <c r="H24" s="26"/>
      <c r="I24" s="14">
        <v>3524.9</v>
      </c>
      <c r="J24" s="15"/>
    </row>
    <row r="25" spans="1:10" s="14" customFormat="1" ht="25.5">
      <c r="A25" s="29" t="s">
        <v>95</v>
      </c>
      <c r="B25" s="30" t="s">
        <v>13</v>
      </c>
      <c r="C25" s="26"/>
      <c r="D25" s="27"/>
      <c r="E25" s="26"/>
      <c r="F25" s="28"/>
      <c r="G25" s="26"/>
      <c r="H25" s="26"/>
      <c r="I25" s="14">
        <v>3524.9</v>
      </c>
      <c r="J25" s="15"/>
    </row>
    <row r="26" spans="1:10" s="14" customFormat="1" ht="15">
      <c r="A26" s="29" t="s">
        <v>104</v>
      </c>
      <c r="B26" s="30" t="s">
        <v>12</v>
      </c>
      <c r="C26" s="26"/>
      <c r="D26" s="27"/>
      <c r="E26" s="26"/>
      <c r="F26" s="28"/>
      <c r="G26" s="26"/>
      <c r="H26" s="26"/>
      <c r="I26" s="14">
        <v>3524.9</v>
      </c>
      <c r="J26" s="15"/>
    </row>
    <row r="27" spans="1:10" s="14" customFormat="1" ht="15">
      <c r="A27" s="29" t="s">
        <v>105</v>
      </c>
      <c r="B27" s="30" t="s">
        <v>12</v>
      </c>
      <c r="C27" s="26"/>
      <c r="D27" s="27"/>
      <c r="E27" s="26"/>
      <c r="F27" s="28"/>
      <c r="G27" s="26"/>
      <c r="H27" s="26"/>
      <c r="I27" s="14">
        <v>3524.9</v>
      </c>
      <c r="J27" s="15"/>
    </row>
    <row r="28" spans="1:10" s="14" customFormat="1" ht="25.5">
      <c r="A28" s="29" t="s">
        <v>106</v>
      </c>
      <c r="B28" s="30" t="s">
        <v>96</v>
      </c>
      <c r="C28" s="26"/>
      <c r="D28" s="27"/>
      <c r="E28" s="26"/>
      <c r="F28" s="28"/>
      <c r="G28" s="26"/>
      <c r="H28" s="26"/>
      <c r="I28" s="14">
        <v>3524.9</v>
      </c>
      <c r="J28" s="15"/>
    </row>
    <row r="29" spans="1:10" s="34" customFormat="1" ht="15">
      <c r="A29" s="32" t="s">
        <v>14</v>
      </c>
      <c r="B29" s="25" t="s">
        <v>15</v>
      </c>
      <c r="C29" s="26">
        <f>F29*12</f>
        <v>0</v>
      </c>
      <c r="D29" s="27">
        <f aca="true" t="shared" si="0" ref="D29:D40">G29*I29</f>
        <v>27071.232</v>
      </c>
      <c r="E29" s="26">
        <f>H29*12</f>
        <v>7.68</v>
      </c>
      <c r="F29" s="33"/>
      <c r="G29" s="26">
        <f>H29*12</f>
        <v>7.68</v>
      </c>
      <c r="H29" s="26">
        <v>0.64</v>
      </c>
      <c r="I29" s="14">
        <v>3524.9</v>
      </c>
      <c r="J29" s="15">
        <v>0.5992000000000001</v>
      </c>
    </row>
    <row r="30" spans="1:10" s="14" customFormat="1" ht="15">
      <c r="A30" s="32" t="s">
        <v>16</v>
      </c>
      <c r="B30" s="25" t="s">
        <v>17</v>
      </c>
      <c r="C30" s="26">
        <f>F30*12</f>
        <v>0</v>
      </c>
      <c r="D30" s="27">
        <f t="shared" si="0"/>
        <v>87981.504</v>
      </c>
      <c r="E30" s="26">
        <f>H30*12</f>
        <v>24.96</v>
      </c>
      <c r="F30" s="33"/>
      <c r="G30" s="26">
        <f>H30*12</f>
        <v>24.96</v>
      </c>
      <c r="H30" s="26">
        <v>2.08</v>
      </c>
      <c r="I30" s="14">
        <v>3524.9</v>
      </c>
      <c r="J30" s="15">
        <v>1.9367</v>
      </c>
    </row>
    <row r="31" spans="1:10" s="22" customFormat="1" ht="30">
      <c r="A31" s="32" t="s">
        <v>55</v>
      </c>
      <c r="B31" s="25" t="s">
        <v>10</v>
      </c>
      <c r="C31" s="35"/>
      <c r="D31" s="27">
        <v>1733.72</v>
      </c>
      <c r="E31" s="35"/>
      <c r="F31" s="33"/>
      <c r="G31" s="26">
        <f aca="true" t="shared" si="1" ref="G31:G38">D31/I31</f>
        <v>0.49184941416777783</v>
      </c>
      <c r="H31" s="26">
        <f aca="true" t="shared" si="2" ref="H31:H38">G31/12</f>
        <v>0.04098745118064815</v>
      </c>
      <c r="I31" s="14">
        <v>3524.9</v>
      </c>
      <c r="J31" s="15">
        <v>0.042800000000000005</v>
      </c>
    </row>
    <row r="32" spans="1:10" s="22" customFormat="1" ht="33" customHeight="1">
      <c r="A32" s="32" t="s">
        <v>81</v>
      </c>
      <c r="B32" s="25" t="s">
        <v>10</v>
      </c>
      <c r="C32" s="35"/>
      <c r="D32" s="27">
        <v>1733.72</v>
      </c>
      <c r="E32" s="35"/>
      <c r="F32" s="33"/>
      <c r="G32" s="26">
        <f t="shared" si="1"/>
        <v>0.49184941416777783</v>
      </c>
      <c r="H32" s="26">
        <f t="shared" si="2"/>
        <v>0.04098745118064815</v>
      </c>
      <c r="I32" s="14">
        <v>3524.9</v>
      </c>
      <c r="J32" s="15">
        <v>0.042800000000000005</v>
      </c>
    </row>
    <row r="33" spans="1:10" s="22" customFormat="1" ht="15">
      <c r="A33" s="32" t="s">
        <v>56</v>
      </c>
      <c r="B33" s="25" t="s">
        <v>10</v>
      </c>
      <c r="C33" s="35"/>
      <c r="D33" s="27">
        <v>10948.1</v>
      </c>
      <c r="E33" s="35"/>
      <c r="F33" s="33"/>
      <c r="G33" s="26">
        <f t="shared" si="1"/>
        <v>3.1059320831796646</v>
      </c>
      <c r="H33" s="26">
        <f t="shared" si="2"/>
        <v>0.2588276735983054</v>
      </c>
      <c r="I33" s="14">
        <v>3524.9</v>
      </c>
      <c r="J33" s="15">
        <v>0.2461</v>
      </c>
    </row>
    <row r="34" spans="1:10" s="22" customFormat="1" ht="30" customHeight="1" hidden="1">
      <c r="A34" s="32" t="s">
        <v>57</v>
      </c>
      <c r="B34" s="25" t="s">
        <v>13</v>
      </c>
      <c r="C34" s="35"/>
      <c r="D34" s="27">
        <f t="shared" si="0"/>
        <v>0</v>
      </c>
      <c r="E34" s="35"/>
      <c r="F34" s="33"/>
      <c r="G34" s="26">
        <f t="shared" si="1"/>
        <v>3.1059320831796646</v>
      </c>
      <c r="H34" s="26">
        <f t="shared" si="2"/>
        <v>0.2588276735983054</v>
      </c>
      <c r="I34" s="14">
        <v>3524.9</v>
      </c>
      <c r="J34" s="15">
        <v>0</v>
      </c>
    </row>
    <row r="35" spans="1:10" s="22" customFormat="1" ht="30" customHeight="1" hidden="1">
      <c r="A35" s="32" t="s">
        <v>58</v>
      </c>
      <c r="B35" s="25" t="s">
        <v>13</v>
      </c>
      <c r="C35" s="35"/>
      <c r="D35" s="27">
        <f t="shared" si="0"/>
        <v>0</v>
      </c>
      <c r="E35" s="35"/>
      <c r="F35" s="33"/>
      <c r="G35" s="26">
        <f t="shared" si="1"/>
        <v>3.1059320831796646</v>
      </c>
      <c r="H35" s="26">
        <f t="shared" si="2"/>
        <v>0.2588276735983054</v>
      </c>
      <c r="I35" s="14">
        <v>3524.9</v>
      </c>
      <c r="J35" s="15">
        <v>0</v>
      </c>
    </row>
    <row r="36" spans="1:10" s="22" customFormat="1" ht="30" customHeight="1" hidden="1">
      <c r="A36" s="32" t="s">
        <v>59</v>
      </c>
      <c r="B36" s="25" t="s">
        <v>13</v>
      </c>
      <c r="C36" s="35"/>
      <c r="D36" s="27">
        <f t="shared" si="0"/>
        <v>0</v>
      </c>
      <c r="E36" s="35"/>
      <c r="F36" s="33"/>
      <c r="G36" s="26">
        <f t="shared" si="1"/>
        <v>3.1059320831796646</v>
      </c>
      <c r="H36" s="26">
        <f t="shared" si="2"/>
        <v>0.2588276735983054</v>
      </c>
      <c r="I36" s="14">
        <v>3524.9</v>
      </c>
      <c r="J36" s="15">
        <v>0</v>
      </c>
    </row>
    <row r="37" spans="1:10" s="22" customFormat="1" ht="30" customHeight="1">
      <c r="A37" s="32" t="s">
        <v>57</v>
      </c>
      <c r="B37" s="25" t="s">
        <v>13</v>
      </c>
      <c r="C37" s="35"/>
      <c r="D37" s="27">
        <v>3100.59</v>
      </c>
      <c r="E37" s="35"/>
      <c r="F37" s="33"/>
      <c r="G37" s="26">
        <f t="shared" si="1"/>
        <v>0.8796249538994014</v>
      </c>
      <c r="H37" s="26">
        <f t="shared" si="2"/>
        <v>0.07330207949161678</v>
      </c>
      <c r="I37" s="14">
        <v>3524.9</v>
      </c>
      <c r="J37" s="15"/>
    </row>
    <row r="38" spans="1:10" s="22" customFormat="1" ht="24" customHeight="1">
      <c r="A38" s="32" t="s">
        <v>58</v>
      </c>
      <c r="B38" s="25" t="s">
        <v>10</v>
      </c>
      <c r="C38" s="35"/>
      <c r="D38" s="27">
        <v>3100.59</v>
      </c>
      <c r="E38" s="35"/>
      <c r="F38" s="33"/>
      <c r="G38" s="26">
        <f t="shared" si="1"/>
        <v>0.8796249538994014</v>
      </c>
      <c r="H38" s="26">
        <f t="shared" si="2"/>
        <v>0.07330207949161678</v>
      </c>
      <c r="I38" s="14">
        <v>3524.9</v>
      </c>
      <c r="J38" s="15"/>
    </row>
    <row r="39" spans="1:10" s="22" customFormat="1" ht="29.25" customHeight="1">
      <c r="A39" s="32" t="s">
        <v>150</v>
      </c>
      <c r="B39" s="25" t="s">
        <v>13</v>
      </c>
      <c r="C39" s="35"/>
      <c r="D39" s="27"/>
      <c r="E39" s="35"/>
      <c r="F39" s="33"/>
      <c r="G39" s="26"/>
      <c r="H39" s="26"/>
      <c r="I39" s="14">
        <v>3524.9</v>
      </c>
      <c r="J39" s="15"/>
    </row>
    <row r="40" spans="1:10" s="22" customFormat="1" ht="30">
      <c r="A40" s="32" t="s">
        <v>24</v>
      </c>
      <c r="B40" s="25"/>
      <c r="C40" s="35">
        <f>F40*12</f>
        <v>0</v>
      </c>
      <c r="D40" s="27">
        <f t="shared" si="0"/>
        <v>7613.784000000001</v>
      </c>
      <c r="E40" s="35">
        <f>H40*12</f>
        <v>2.16</v>
      </c>
      <c r="F40" s="33"/>
      <c r="G40" s="26">
        <f>H40*12</f>
        <v>2.16</v>
      </c>
      <c r="H40" s="26">
        <v>0.18</v>
      </c>
      <c r="I40" s="14">
        <v>3524.9</v>
      </c>
      <c r="J40" s="15">
        <v>0.1391</v>
      </c>
    </row>
    <row r="41" spans="1:10" s="14" customFormat="1" ht="15">
      <c r="A41" s="32" t="s">
        <v>26</v>
      </c>
      <c r="B41" s="25" t="s">
        <v>27</v>
      </c>
      <c r="C41" s="35">
        <f>F41*12</f>
        <v>0</v>
      </c>
      <c r="D41" s="27">
        <f>G41*I41</f>
        <v>1691.952</v>
      </c>
      <c r="E41" s="35">
        <f>H41*12</f>
        <v>0.48</v>
      </c>
      <c r="F41" s="33"/>
      <c r="G41" s="26">
        <f>H41*12</f>
        <v>0.48</v>
      </c>
      <c r="H41" s="26">
        <v>0.04</v>
      </c>
      <c r="I41" s="14">
        <v>3524.9</v>
      </c>
      <c r="J41" s="15">
        <v>0.032100000000000004</v>
      </c>
    </row>
    <row r="42" spans="1:10" s="14" customFormat="1" ht="15">
      <c r="A42" s="32" t="s">
        <v>28</v>
      </c>
      <c r="B42" s="36" t="s">
        <v>29</v>
      </c>
      <c r="C42" s="37">
        <f>F42*12</f>
        <v>0</v>
      </c>
      <c r="D42" s="27">
        <v>905.19</v>
      </c>
      <c r="E42" s="37">
        <f>H42*12</f>
        <v>0.2567987744333173</v>
      </c>
      <c r="F42" s="38"/>
      <c r="G42" s="26">
        <f>D42/I42</f>
        <v>0.2567987744333173</v>
      </c>
      <c r="H42" s="26">
        <f>G42/12</f>
        <v>0.021399897869443105</v>
      </c>
      <c r="I42" s="14">
        <v>3524.9</v>
      </c>
      <c r="J42" s="15">
        <v>0.021400000000000002</v>
      </c>
    </row>
    <row r="43" spans="1:10" s="34" customFormat="1" ht="30">
      <c r="A43" s="32" t="s">
        <v>25</v>
      </c>
      <c r="B43" s="25" t="s">
        <v>102</v>
      </c>
      <c r="C43" s="35">
        <f>F43*12</f>
        <v>0</v>
      </c>
      <c r="D43" s="27">
        <v>1357.79</v>
      </c>
      <c r="E43" s="35">
        <f>H43*12</f>
        <v>0.3851995801299327</v>
      </c>
      <c r="F43" s="33"/>
      <c r="G43" s="26">
        <f>D43/I43</f>
        <v>0.3851995801299327</v>
      </c>
      <c r="H43" s="26">
        <f>G43/12</f>
        <v>0.03209996501082773</v>
      </c>
      <c r="I43" s="14">
        <v>3524.9</v>
      </c>
      <c r="J43" s="15">
        <v>0.032100000000000004</v>
      </c>
    </row>
    <row r="44" spans="1:10" s="34" customFormat="1" ht="15">
      <c r="A44" s="32" t="s">
        <v>39</v>
      </c>
      <c r="B44" s="25"/>
      <c r="C44" s="26"/>
      <c r="D44" s="26">
        <f>D46+D47+D48+D49+D50+D51+D52+D53+D54+D55+D58</f>
        <v>48036.47</v>
      </c>
      <c r="E44" s="26">
        <f>SUM(E45:E58)</f>
        <v>0</v>
      </c>
      <c r="F44" s="26">
        <f>SUM(F45:F58)</f>
        <v>0</v>
      </c>
      <c r="G44" s="26">
        <f>D44/I44</f>
        <v>13.62775397883628</v>
      </c>
      <c r="H44" s="26">
        <f>G44/12</f>
        <v>1.1356461649030234</v>
      </c>
      <c r="I44" s="14">
        <v>3524.9</v>
      </c>
      <c r="J44" s="15">
        <v>0.9932101876802346</v>
      </c>
    </row>
    <row r="45" spans="1:10" s="22" customFormat="1" ht="15" customHeight="1" hidden="1">
      <c r="A45" s="39"/>
      <c r="B45" s="40"/>
      <c r="C45" s="41"/>
      <c r="D45" s="42"/>
      <c r="E45" s="41"/>
      <c r="F45" s="43"/>
      <c r="G45" s="41"/>
      <c r="H45" s="41"/>
      <c r="I45" s="14">
        <v>3524.9</v>
      </c>
      <c r="J45" s="43"/>
    </row>
    <row r="46" spans="1:10" s="22" customFormat="1" ht="15">
      <c r="A46" s="39" t="s">
        <v>50</v>
      </c>
      <c r="B46" s="47" t="s">
        <v>18</v>
      </c>
      <c r="C46" s="41"/>
      <c r="D46" s="42">
        <v>368.66</v>
      </c>
      <c r="E46" s="41"/>
      <c r="F46" s="43"/>
      <c r="G46" s="41"/>
      <c r="H46" s="41"/>
      <c r="I46" s="14">
        <v>3524.9</v>
      </c>
      <c r="J46" s="43">
        <v>0.010700000000000001</v>
      </c>
    </row>
    <row r="47" spans="1:10" s="22" customFormat="1" ht="15">
      <c r="A47" s="39" t="s">
        <v>19</v>
      </c>
      <c r="B47" s="40" t="s">
        <v>23</v>
      </c>
      <c r="C47" s="41">
        <f>F47*12</f>
        <v>0</v>
      </c>
      <c r="D47" s="42">
        <v>1170.21</v>
      </c>
      <c r="E47" s="41">
        <f>H47*12</f>
        <v>0</v>
      </c>
      <c r="F47" s="43"/>
      <c r="G47" s="41"/>
      <c r="H47" s="41"/>
      <c r="I47" s="14">
        <v>3524.9</v>
      </c>
      <c r="J47" s="43">
        <v>0.021400000000000002</v>
      </c>
    </row>
    <row r="48" spans="1:10" s="22" customFormat="1" ht="15">
      <c r="A48" s="39" t="s">
        <v>151</v>
      </c>
      <c r="B48" s="40" t="s">
        <v>18</v>
      </c>
      <c r="C48" s="41">
        <f>F48*12</f>
        <v>0</v>
      </c>
      <c r="D48" s="42">
        <v>9202.68</v>
      </c>
      <c r="E48" s="41">
        <f>H48*12</f>
        <v>0</v>
      </c>
      <c r="F48" s="43"/>
      <c r="G48" s="41"/>
      <c r="H48" s="41"/>
      <c r="I48" s="14">
        <v>3524.9</v>
      </c>
      <c r="J48" s="43">
        <v>0.29960000000000003</v>
      </c>
    </row>
    <row r="49" spans="1:10" s="22" customFormat="1" ht="15">
      <c r="A49" s="39" t="s">
        <v>66</v>
      </c>
      <c r="B49" s="40" t="s">
        <v>18</v>
      </c>
      <c r="C49" s="41">
        <f>F49*12</f>
        <v>0</v>
      </c>
      <c r="D49" s="42">
        <v>2230.05</v>
      </c>
      <c r="E49" s="41">
        <f>H49*12</f>
        <v>0</v>
      </c>
      <c r="F49" s="43"/>
      <c r="G49" s="41"/>
      <c r="H49" s="41"/>
      <c r="I49" s="14">
        <v>3524.9</v>
      </c>
      <c r="J49" s="43">
        <v>0.053500000000000006</v>
      </c>
    </row>
    <row r="50" spans="1:10" s="22" customFormat="1" ht="15">
      <c r="A50" s="39" t="s">
        <v>20</v>
      </c>
      <c r="B50" s="40" t="s">
        <v>18</v>
      </c>
      <c r="C50" s="41">
        <f>F50*12</f>
        <v>0</v>
      </c>
      <c r="D50" s="42">
        <v>6628.1</v>
      </c>
      <c r="E50" s="41">
        <f>H50*12</f>
        <v>0</v>
      </c>
      <c r="F50" s="43"/>
      <c r="G50" s="41"/>
      <c r="H50" s="41"/>
      <c r="I50" s="14">
        <v>3524.9</v>
      </c>
      <c r="J50" s="43">
        <v>0.14980000000000002</v>
      </c>
    </row>
    <row r="51" spans="1:10" s="22" customFormat="1" ht="15">
      <c r="A51" s="39" t="s">
        <v>21</v>
      </c>
      <c r="B51" s="40" t="s">
        <v>18</v>
      </c>
      <c r="C51" s="41">
        <f>F51*12</f>
        <v>0</v>
      </c>
      <c r="D51" s="42">
        <v>780.14</v>
      </c>
      <c r="E51" s="41">
        <f>H51*12</f>
        <v>0</v>
      </c>
      <c r="F51" s="43"/>
      <c r="G51" s="41"/>
      <c r="H51" s="41"/>
      <c r="I51" s="14">
        <v>3524.9</v>
      </c>
      <c r="J51" s="43">
        <v>0.021400000000000002</v>
      </c>
    </row>
    <row r="52" spans="1:10" s="22" customFormat="1" ht="15">
      <c r="A52" s="39" t="s">
        <v>62</v>
      </c>
      <c r="B52" s="40" t="s">
        <v>18</v>
      </c>
      <c r="C52" s="41"/>
      <c r="D52" s="42">
        <v>1114.98</v>
      </c>
      <c r="E52" s="41"/>
      <c r="F52" s="43"/>
      <c r="G52" s="41"/>
      <c r="H52" s="41"/>
      <c r="I52" s="14">
        <v>3524.9</v>
      </c>
      <c r="J52" s="43">
        <v>0.021400000000000002</v>
      </c>
    </row>
    <row r="53" spans="1:10" s="22" customFormat="1" ht="15">
      <c r="A53" s="39" t="s">
        <v>63</v>
      </c>
      <c r="B53" s="40" t="s">
        <v>23</v>
      </c>
      <c r="C53" s="41"/>
      <c r="D53" s="42">
        <v>4460.1</v>
      </c>
      <c r="E53" s="41"/>
      <c r="F53" s="43"/>
      <c r="G53" s="41"/>
      <c r="H53" s="41"/>
      <c r="I53" s="14">
        <v>3524.9</v>
      </c>
      <c r="J53" s="43">
        <v>0.0963</v>
      </c>
    </row>
    <row r="54" spans="1:10" s="22" customFormat="1" ht="25.5">
      <c r="A54" s="39" t="s">
        <v>22</v>
      </c>
      <c r="B54" s="40" t="s">
        <v>18</v>
      </c>
      <c r="C54" s="41">
        <f>F54*12</f>
        <v>0</v>
      </c>
      <c r="D54" s="42">
        <v>2584.59</v>
      </c>
      <c r="E54" s="41">
        <f>H54*12</f>
        <v>0</v>
      </c>
      <c r="F54" s="43"/>
      <c r="G54" s="41"/>
      <c r="H54" s="41"/>
      <c r="I54" s="14">
        <v>3524.9</v>
      </c>
      <c r="J54" s="43">
        <v>0.053500000000000006</v>
      </c>
    </row>
    <row r="55" spans="1:10" s="22" customFormat="1" ht="15">
      <c r="A55" s="39" t="s">
        <v>152</v>
      </c>
      <c r="B55" s="40" t="s">
        <v>18</v>
      </c>
      <c r="C55" s="41"/>
      <c r="D55" s="42">
        <v>7667.57</v>
      </c>
      <c r="E55" s="41"/>
      <c r="F55" s="43"/>
      <c r="G55" s="41"/>
      <c r="H55" s="41"/>
      <c r="I55" s="14">
        <v>3524.9</v>
      </c>
      <c r="J55" s="43">
        <v>0.010700000000000001</v>
      </c>
    </row>
    <row r="56" spans="1:10" s="22" customFormat="1" ht="15" customHeight="1" hidden="1">
      <c r="A56" s="39"/>
      <c r="B56" s="40"/>
      <c r="C56" s="44"/>
      <c r="D56" s="42"/>
      <c r="E56" s="44"/>
      <c r="F56" s="43"/>
      <c r="G56" s="41"/>
      <c r="H56" s="41"/>
      <c r="I56" s="14">
        <v>3524.9</v>
      </c>
      <c r="J56" s="43"/>
    </row>
    <row r="57" spans="1:10" s="22" customFormat="1" ht="15" customHeight="1" hidden="1">
      <c r="A57" s="39"/>
      <c r="B57" s="40"/>
      <c r="C57" s="41"/>
      <c r="D57" s="42"/>
      <c r="E57" s="41"/>
      <c r="F57" s="43"/>
      <c r="G57" s="41"/>
      <c r="H57" s="41"/>
      <c r="I57" s="14">
        <v>3524.9</v>
      </c>
      <c r="J57" s="43"/>
    </row>
    <row r="58" spans="1:10" s="22" customFormat="1" ht="25.5">
      <c r="A58" s="39" t="s">
        <v>125</v>
      </c>
      <c r="B58" s="47" t="s">
        <v>13</v>
      </c>
      <c r="C58" s="41"/>
      <c r="D58" s="42">
        <v>11829.39</v>
      </c>
      <c r="E58" s="41"/>
      <c r="F58" s="43"/>
      <c r="G58" s="41"/>
      <c r="H58" s="41"/>
      <c r="I58" s="14">
        <v>3524.9</v>
      </c>
      <c r="J58" s="43">
        <v>0.030210187680234483</v>
      </c>
    </row>
    <row r="59" spans="1:10" s="34" customFormat="1" ht="30">
      <c r="A59" s="32" t="s">
        <v>46</v>
      </c>
      <c r="B59" s="25"/>
      <c r="C59" s="26"/>
      <c r="D59" s="26">
        <f>D60+D61+D62+D63+D64+D68+D69+D70</f>
        <v>27327.1</v>
      </c>
      <c r="E59" s="26">
        <f>SUM(E60:E71)</f>
        <v>0</v>
      </c>
      <c r="F59" s="26">
        <f>SUM(F60:F71)</f>
        <v>0</v>
      </c>
      <c r="G59" s="26">
        <f>D59/I59</f>
        <v>7.752588725921302</v>
      </c>
      <c r="H59" s="26">
        <f>G59/12</f>
        <v>0.6460490604934418</v>
      </c>
      <c r="I59" s="14">
        <v>3524.9</v>
      </c>
      <c r="J59" s="15">
        <v>0.5136000000000001</v>
      </c>
    </row>
    <row r="60" spans="1:10" s="22" customFormat="1" ht="15">
      <c r="A60" s="39" t="s">
        <v>40</v>
      </c>
      <c r="B60" s="40" t="s">
        <v>67</v>
      </c>
      <c r="C60" s="41"/>
      <c r="D60" s="42">
        <v>2230.05</v>
      </c>
      <c r="E60" s="41"/>
      <c r="F60" s="43"/>
      <c r="G60" s="41"/>
      <c r="H60" s="41"/>
      <c r="I60" s="14">
        <v>3524.9</v>
      </c>
      <c r="J60" s="43">
        <v>0.053500000000000006</v>
      </c>
    </row>
    <row r="61" spans="1:10" s="22" customFormat="1" ht="25.5">
      <c r="A61" s="39" t="s">
        <v>41</v>
      </c>
      <c r="B61" s="40" t="s">
        <v>51</v>
      </c>
      <c r="C61" s="41"/>
      <c r="D61" s="42">
        <v>1486.7</v>
      </c>
      <c r="E61" s="41"/>
      <c r="F61" s="43"/>
      <c r="G61" s="41"/>
      <c r="H61" s="41"/>
      <c r="I61" s="14">
        <v>3524.9</v>
      </c>
      <c r="J61" s="43">
        <v>0.032100000000000004</v>
      </c>
    </row>
    <row r="62" spans="1:10" s="22" customFormat="1" ht="15">
      <c r="A62" s="39" t="s">
        <v>71</v>
      </c>
      <c r="B62" s="40" t="s">
        <v>70</v>
      </c>
      <c r="C62" s="41"/>
      <c r="D62" s="42">
        <v>1560.23</v>
      </c>
      <c r="E62" s="41"/>
      <c r="F62" s="43"/>
      <c r="G62" s="41"/>
      <c r="H62" s="41"/>
      <c r="I62" s="14">
        <v>3524.9</v>
      </c>
      <c r="J62" s="43">
        <v>0.032100000000000004</v>
      </c>
    </row>
    <row r="63" spans="1:10" s="22" customFormat="1" ht="25.5">
      <c r="A63" s="39" t="s">
        <v>68</v>
      </c>
      <c r="B63" s="40" t="s">
        <v>69</v>
      </c>
      <c r="C63" s="41"/>
      <c r="D63" s="42">
        <v>1486.68</v>
      </c>
      <c r="E63" s="41"/>
      <c r="F63" s="43"/>
      <c r="G63" s="41"/>
      <c r="H63" s="41"/>
      <c r="I63" s="14">
        <v>3524.9</v>
      </c>
      <c r="J63" s="43">
        <v>0.032100000000000004</v>
      </c>
    </row>
    <row r="64" spans="1:10" s="22" customFormat="1" ht="25.5">
      <c r="A64" s="39" t="s">
        <v>126</v>
      </c>
      <c r="B64" s="47" t="s">
        <v>13</v>
      </c>
      <c r="C64" s="41"/>
      <c r="D64" s="42">
        <v>2957.61</v>
      </c>
      <c r="E64" s="41"/>
      <c r="F64" s="43"/>
      <c r="G64" s="41"/>
      <c r="H64" s="41"/>
      <c r="I64" s="14">
        <v>3524.9</v>
      </c>
      <c r="J64" s="43"/>
    </row>
    <row r="65" spans="1:10" s="22" customFormat="1" ht="15" customHeight="1" hidden="1">
      <c r="A65" s="39" t="s">
        <v>53</v>
      </c>
      <c r="B65" s="40" t="s">
        <v>70</v>
      </c>
      <c r="C65" s="41"/>
      <c r="D65" s="42"/>
      <c r="E65" s="41"/>
      <c r="F65" s="43"/>
      <c r="G65" s="41"/>
      <c r="H65" s="41"/>
      <c r="I65" s="14">
        <v>3524.9</v>
      </c>
      <c r="J65" s="43">
        <v>0</v>
      </c>
    </row>
    <row r="66" spans="1:10" s="22" customFormat="1" ht="15" customHeight="1" hidden="1">
      <c r="A66" s="39" t="s">
        <v>54</v>
      </c>
      <c r="B66" s="40" t="s">
        <v>18</v>
      </c>
      <c r="C66" s="41"/>
      <c r="D66" s="42"/>
      <c r="E66" s="41"/>
      <c r="F66" s="43"/>
      <c r="G66" s="41"/>
      <c r="H66" s="41"/>
      <c r="I66" s="14">
        <v>3524.9</v>
      </c>
      <c r="J66" s="43">
        <v>0</v>
      </c>
    </row>
    <row r="67" spans="1:10" s="22" customFormat="1" ht="25.5" customHeight="1" hidden="1">
      <c r="A67" s="39" t="s">
        <v>52</v>
      </c>
      <c r="B67" s="40" t="s">
        <v>18</v>
      </c>
      <c r="C67" s="41"/>
      <c r="D67" s="42"/>
      <c r="E67" s="41"/>
      <c r="F67" s="43"/>
      <c r="G67" s="41"/>
      <c r="H67" s="41"/>
      <c r="I67" s="14">
        <v>3524.9</v>
      </c>
      <c r="J67" s="43">
        <v>0</v>
      </c>
    </row>
    <row r="68" spans="1:10" s="22" customFormat="1" ht="15">
      <c r="A68" s="39" t="s">
        <v>148</v>
      </c>
      <c r="B68" s="40" t="s">
        <v>18</v>
      </c>
      <c r="C68" s="41"/>
      <c r="D68" s="42">
        <v>1957.59</v>
      </c>
      <c r="E68" s="41"/>
      <c r="F68" s="43"/>
      <c r="G68" s="41"/>
      <c r="H68" s="41"/>
      <c r="I68" s="14">
        <v>3524.9</v>
      </c>
      <c r="J68" s="43">
        <v>0.021400000000000002</v>
      </c>
    </row>
    <row r="69" spans="1:10" s="22" customFormat="1" ht="25.5">
      <c r="A69" s="39" t="s">
        <v>119</v>
      </c>
      <c r="B69" s="40" t="s">
        <v>13</v>
      </c>
      <c r="C69" s="41"/>
      <c r="D69" s="42">
        <v>10360.56</v>
      </c>
      <c r="E69" s="41"/>
      <c r="F69" s="43"/>
      <c r="G69" s="41"/>
      <c r="H69" s="41"/>
      <c r="I69" s="14">
        <v>3524.9</v>
      </c>
      <c r="J69" s="45">
        <v>0.2247</v>
      </c>
    </row>
    <row r="70" spans="1:10" s="22" customFormat="1" ht="15">
      <c r="A70" s="39" t="s">
        <v>64</v>
      </c>
      <c r="B70" s="40" t="s">
        <v>10</v>
      </c>
      <c r="C70" s="44"/>
      <c r="D70" s="42">
        <v>5287.68</v>
      </c>
      <c r="E70" s="44"/>
      <c r="F70" s="43"/>
      <c r="G70" s="41"/>
      <c r="H70" s="41"/>
      <c r="I70" s="14">
        <v>3524.9</v>
      </c>
      <c r="J70" s="43">
        <v>0.11770000000000001</v>
      </c>
    </row>
    <row r="71" spans="1:10" s="22" customFormat="1" ht="15" customHeight="1" hidden="1">
      <c r="A71" s="39" t="s">
        <v>78</v>
      </c>
      <c r="B71" s="40" t="s">
        <v>18</v>
      </c>
      <c r="C71" s="41"/>
      <c r="D71" s="42">
        <f>G71*I71</f>
        <v>0</v>
      </c>
      <c r="E71" s="41"/>
      <c r="F71" s="43"/>
      <c r="G71" s="41">
        <f>H71*12</f>
        <v>0</v>
      </c>
      <c r="H71" s="41">
        <v>0</v>
      </c>
      <c r="I71" s="14">
        <v>3524.9</v>
      </c>
      <c r="J71" s="15">
        <v>0</v>
      </c>
    </row>
    <row r="72" spans="1:10" s="22" customFormat="1" ht="30">
      <c r="A72" s="32" t="s">
        <v>47</v>
      </c>
      <c r="B72" s="40"/>
      <c r="C72" s="41"/>
      <c r="D72" s="26">
        <f>D74+D76</f>
        <v>2464.3300000000004</v>
      </c>
      <c r="E72" s="26">
        <f>E73+E74+E75</f>
        <v>0</v>
      </c>
      <c r="F72" s="26">
        <f>F73+F74+F75</f>
        <v>0</v>
      </c>
      <c r="G72" s="26">
        <f>D72/I72</f>
        <v>0.6991205424267356</v>
      </c>
      <c r="H72" s="26">
        <f>G72/12</f>
        <v>0.05826004520222797</v>
      </c>
      <c r="I72" s="14">
        <v>3524.9</v>
      </c>
      <c r="J72" s="15">
        <v>0.08733957831040515</v>
      </c>
    </row>
    <row r="73" spans="1:10" s="22" customFormat="1" ht="15" customHeight="1" hidden="1">
      <c r="A73" s="39"/>
      <c r="B73" s="40"/>
      <c r="C73" s="41"/>
      <c r="D73" s="42"/>
      <c r="E73" s="41"/>
      <c r="F73" s="43"/>
      <c r="G73" s="41"/>
      <c r="H73" s="41"/>
      <c r="I73" s="14">
        <v>3524.9</v>
      </c>
      <c r="J73" s="43"/>
    </row>
    <row r="74" spans="1:10" s="22" customFormat="1" ht="15">
      <c r="A74" s="39" t="s">
        <v>120</v>
      </c>
      <c r="B74" s="40" t="s">
        <v>18</v>
      </c>
      <c r="C74" s="41"/>
      <c r="D74" s="42">
        <v>2143.26</v>
      </c>
      <c r="E74" s="41"/>
      <c r="F74" s="43"/>
      <c r="G74" s="41"/>
      <c r="H74" s="41"/>
      <c r="I74" s="14">
        <v>3524.9</v>
      </c>
      <c r="J74" s="43">
        <v>0.06420000000000001</v>
      </c>
    </row>
    <row r="75" spans="1:10" s="22" customFormat="1" ht="15" customHeight="1" hidden="1">
      <c r="A75" s="39" t="s">
        <v>65</v>
      </c>
      <c r="B75" s="40" t="s">
        <v>10</v>
      </c>
      <c r="C75" s="41"/>
      <c r="D75" s="42">
        <f>G75*I75</f>
        <v>0</v>
      </c>
      <c r="E75" s="41"/>
      <c r="F75" s="43"/>
      <c r="G75" s="41">
        <f>H75*12</f>
        <v>0</v>
      </c>
      <c r="H75" s="41">
        <v>0</v>
      </c>
      <c r="I75" s="14">
        <v>3524.9</v>
      </c>
      <c r="J75" s="15">
        <v>0</v>
      </c>
    </row>
    <row r="76" spans="1:10" s="22" customFormat="1" ht="27" customHeight="1">
      <c r="A76" s="39" t="s">
        <v>127</v>
      </c>
      <c r="B76" s="47" t="s">
        <v>13</v>
      </c>
      <c r="C76" s="41"/>
      <c r="D76" s="109">
        <v>321.07</v>
      </c>
      <c r="E76" s="44"/>
      <c r="F76" s="109"/>
      <c r="G76" s="44"/>
      <c r="H76" s="44"/>
      <c r="I76" s="14"/>
      <c r="J76" s="15"/>
    </row>
    <row r="77" spans="1:10" s="22" customFormat="1" ht="15">
      <c r="A77" s="32" t="s">
        <v>48</v>
      </c>
      <c r="B77" s="40"/>
      <c r="C77" s="41"/>
      <c r="D77" s="26">
        <f>D79+D80</f>
        <v>8892.53</v>
      </c>
      <c r="E77" s="26">
        <f>SUM(E78:E85)</f>
        <v>0</v>
      </c>
      <c r="F77" s="26">
        <f>SUM(F78:F85)</f>
        <v>0</v>
      </c>
      <c r="G77" s="26">
        <f>D77/I77</f>
        <v>2.5227751141876364</v>
      </c>
      <c r="H77" s="26">
        <f>G77/12</f>
        <v>0.21023125951563637</v>
      </c>
      <c r="I77" s="14">
        <v>3524.9</v>
      </c>
      <c r="J77" s="15">
        <v>0.2782</v>
      </c>
    </row>
    <row r="78" spans="1:10" s="22" customFormat="1" ht="15" customHeight="1" hidden="1">
      <c r="A78" s="39" t="s">
        <v>42</v>
      </c>
      <c r="B78" s="40" t="s">
        <v>10</v>
      </c>
      <c r="C78" s="41"/>
      <c r="D78" s="42">
        <f aca="true" t="shared" si="3" ref="D78:D85">G78*I78</f>
        <v>0</v>
      </c>
      <c r="E78" s="41"/>
      <c r="F78" s="43"/>
      <c r="G78" s="41">
        <f aca="true" t="shared" si="4" ref="G78:G85">H78*12</f>
        <v>0</v>
      </c>
      <c r="H78" s="41">
        <v>0</v>
      </c>
      <c r="I78" s="14">
        <v>3524.9</v>
      </c>
      <c r="J78" s="15">
        <v>0</v>
      </c>
    </row>
    <row r="79" spans="1:10" s="22" customFormat="1" ht="15">
      <c r="A79" s="39" t="s">
        <v>83</v>
      </c>
      <c r="B79" s="40" t="s">
        <v>18</v>
      </c>
      <c r="C79" s="41"/>
      <c r="D79" s="42">
        <v>8115.5</v>
      </c>
      <c r="E79" s="41"/>
      <c r="F79" s="43"/>
      <c r="G79" s="41"/>
      <c r="H79" s="41"/>
      <c r="I79" s="14">
        <v>3524.9</v>
      </c>
      <c r="J79" s="43">
        <v>0.18190000000000003</v>
      </c>
    </row>
    <row r="80" spans="1:10" s="22" customFormat="1" ht="15">
      <c r="A80" s="39" t="s">
        <v>43</v>
      </c>
      <c r="B80" s="40" t="s">
        <v>18</v>
      </c>
      <c r="C80" s="41"/>
      <c r="D80" s="42">
        <v>777.03</v>
      </c>
      <c r="E80" s="41"/>
      <c r="F80" s="43"/>
      <c r="G80" s="41"/>
      <c r="H80" s="41"/>
      <c r="I80" s="14">
        <v>3524.9</v>
      </c>
      <c r="J80" s="43">
        <v>0.021400000000000002</v>
      </c>
    </row>
    <row r="81" spans="1:10" s="22" customFormat="1" ht="27.75" customHeight="1" hidden="1">
      <c r="A81" s="39"/>
      <c r="B81" s="40"/>
      <c r="C81" s="41"/>
      <c r="D81" s="42"/>
      <c r="E81" s="41"/>
      <c r="F81" s="43"/>
      <c r="G81" s="41"/>
      <c r="H81" s="41"/>
      <c r="I81" s="14">
        <v>3524.9</v>
      </c>
      <c r="J81" s="45"/>
    </row>
    <row r="82" spans="1:10" s="22" customFormat="1" ht="25.5" customHeight="1" hidden="1">
      <c r="A82" s="39" t="s">
        <v>79</v>
      </c>
      <c r="B82" s="40" t="s">
        <v>13</v>
      </c>
      <c r="C82" s="41"/>
      <c r="D82" s="42">
        <f t="shared" si="3"/>
        <v>0</v>
      </c>
      <c r="E82" s="41"/>
      <c r="F82" s="43"/>
      <c r="G82" s="41">
        <f t="shared" si="4"/>
        <v>0</v>
      </c>
      <c r="H82" s="41">
        <v>0</v>
      </c>
      <c r="I82" s="14">
        <v>3524.9</v>
      </c>
      <c r="J82" s="15">
        <v>0</v>
      </c>
    </row>
    <row r="83" spans="1:10" s="22" customFormat="1" ht="25.5" customHeight="1" hidden="1">
      <c r="A83" s="39" t="s">
        <v>72</v>
      </c>
      <c r="B83" s="40" t="s">
        <v>13</v>
      </c>
      <c r="C83" s="41"/>
      <c r="D83" s="42">
        <f t="shared" si="3"/>
        <v>0</v>
      </c>
      <c r="E83" s="41"/>
      <c r="F83" s="43"/>
      <c r="G83" s="41">
        <f t="shared" si="4"/>
        <v>0</v>
      </c>
      <c r="H83" s="41">
        <v>0</v>
      </c>
      <c r="I83" s="14">
        <v>3524.9</v>
      </c>
      <c r="J83" s="15">
        <v>0</v>
      </c>
    </row>
    <row r="84" spans="1:10" s="22" customFormat="1" ht="25.5" customHeight="1" hidden="1">
      <c r="A84" s="39" t="s">
        <v>80</v>
      </c>
      <c r="B84" s="40" t="s">
        <v>13</v>
      </c>
      <c r="C84" s="41"/>
      <c r="D84" s="42">
        <f t="shared" si="3"/>
        <v>0</v>
      </c>
      <c r="E84" s="41"/>
      <c r="F84" s="43"/>
      <c r="G84" s="41">
        <f t="shared" si="4"/>
        <v>0</v>
      </c>
      <c r="H84" s="41">
        <v>0</v>
      </c>
      <c r="I84" s="14">
        <v>3524.9</v>
      </c>
      <c r="J84" s="15">
        <v>0</v>
      </c>
    </row>
    <row r="85" spans="1:10" s="22" customFormat="1" ht="25.5" customHeight="1" hidden="1">
      <c r="A85" s="39" t="s">
        <v>77</v>
      </c>
      <c r="B85" s="40" t="s">
        <v>13</v>
      </c>
      <c r="C85" s="41"/>
      <c r="D85" s="42">
        <f t="shared" si="3"/>
        <v>0</v>
      </c>
      <c r="E85" s="41"/>
      <c r="F85" s="43"/>
      <c r="G85" s="41">
        <f t="shared" si="4"/>
        <v>0</v>
      </c>
      <c r="H85" s="41">
        <v>0</v>
      </c>
      <c r="I85" s="14">
        <v>3524.9</v>
      </c>
      <c r="J85" s="15">
        <v>0</v>
      </c>
    </row>
    <row r="86" spans="1:10" s="22" customFormat="1" ht="15">
      <c r="A86" s="32" t="s">
        <v>49</v>
      </c>
      <c r="B86" s="40"/>
      <c r="C86" s="41"/>
      <c r="D86" s="26">
        <f>D87+D88</f>
        <v>1681.99</v>
      </c>
      <c r="E86" s="26" t="e">
        <f>E87+#REF!+E88</f>
        <v>#REF!</v>
      </c>
      <c r="F86" s="26" t="e">
        <f>F87+#REF!+F88</f>
        <v>#REF!</v>
      </c>
      <c r="G86" s="26">
        <f>D86/I86</f>
        <v>0.4771738205339158</v>
      </c>
      <c r="H86" s="26">
        <f>G86/12</f>
        <v>0.03976448504449299</v>
      </c>
      <c r="I86" s="14">
        <v>3524.9</v>
      </c>
      <c r="J86" s="15">
        <v>0.1391</v>
      </c>
    </row>
    <row r="87" spans="1:10" s="22" customFormat="1" ht="15">
      <c r="A87" s="39" t="s">
        <v>44</v>
      </c>
      <c r="B87" s="40" t="s">
        <v>18</v>
      </c>
      <c r="C87" s="41"/>
      <c r="D87" s="42">
        <v>932.26</v>
      </c>
      <c r="E87" s="41"/>
      <c r="F87" s="43"/>
      <c r="G87" s="41"/>
      <c r="H87" s="41"/>
      <c r="I87" s="14">
        <v>3524.9</v>
      </c>
      <c r="J87" s="43">
        <v>0.021400000000000002</v>
      </c>
    </row>
    <row r="88" spans="1:10" s="22" customFormat="1" ht="15">
      <c r="A88" s="39" t="s">
        <v>45</v>
      </c>
      <c r="B88" s="40" t="s">
        <v>18</v>
      </c>
      <c r="C88" s="41"/>
      <c r="D88" s="42">
        <v>749.73</v>
      </c>
      <c r="E88" s="41"/>
      <c r="F88" s="43"/>
      <c r="G88" s="41"/>
      <c r="H88" s="41"/>
      <c r="I88" s="14">
        <v>3524.9</v>
      </c>
      <c r="J88" s="43">
        <v>0.021400000000000002</v>
      </c>
    </row>
    <row r="89" spans="1:10" s="14" customFormat="1" ht="15">
      <c r="A89" s="32" t="s">
        <v>61</v>
      </c>
      <c r="B89" s="25"/>
      <c r="C89" s="26"/>
      <c r="D89" s="26">
        <f>D90+D91</f>
        <v>16607.79</v>
      </c>
      <c r="E89" s="26">
        <f>E90+E91</f>
        <v>0</v>
      </c>
      <c r="F89" s="26">
        <f>F90+F91</f>
        <v>0</v>
      </c>
      <c r="G89" s="26">
        <f>D89/I89</f>
        <v>4.711563448608471</v>
      </c>
      <c r="H89" s="26">
        <f>G89/12</f>
        <v>0.39263028738403927</v>
      </c>
      <c r="I89" s="14">
        <v>3524.9</v>
      </c>
      <c r="J89" s="15">
        <v>0.032100000000000004</v>
      </c>
    </row>
    <row r="90" spans="1:10" s="22" customFormat="1" ht="25.5">
      <c r="A90" s="39" t="s">
        <v>74</v>
      </c>
      <c r="B90" s="47" t="s">
        <v>13</v>
      </c>
      <c r="C90" s="41"/>
      <c r="D90" s="42">
        <v>1381.39</v>
      </c>
      <c r="E90" s="41"/>
      <c r="F90" s="43"/>
      <c r="G90" s="41"/>
      <c r="H90" s="41"/>
      <c r="I90" s="14">
        <v>3524.9</v>
      </c>
      <c r="J90" s="43">
        <v>0.032100000000000004</v>
      </c>
    </row>
    <row r="91" spans="1:10" s="22" customFormat="1" ht="25.5">
      <c r="A91" s="39" t="s">
        <v>73</v>
      </c>
      <c r="B91" s="40" t="s">
        <v>13</v>
      </c>
      <c r="C91" s="41">
        <f>F91*12</f>
        <v>0</v>
      </c>
      <c r="D91" s="42">
        <v>15226.4</v>
      </c>
      <c r="E91" s="41"/>
      <c r="F91" s="43"/>
      <c r="G91" s="41"/>
      <c r="H91" s="41"/>
      <c r="I91" s="14">
        <v>3524.9</v>
      </c>
      <c r="J91" s="15">
        <v>0</v>
      </c>
    </row>
    <row r="92" spans="1:10" s="14" customFormat="1" ht="15">
      <c r="A92" s="32" t="s">
        <v>60</v>
      </c>
      <c r="B92" s="25"/>
      <c r="C92" s="26"/>
      <c r="D92" s="26">
        <f>D93+D94</f>
        <v>17383.11</v>
      </c>
      <c r="E92" s="26">
        <f>E93+E94+E95</f>
        <v>0</v>
      </c>
      <c r="F92" s="26">
        <f>F93+F94+F95</f>
        <v>0</v>
      </c>
      <c r="G92" s="26">
        <f>D92/I92</f>
        <v>4.931518624641834</v>
      </c>
      <c r="H92" s="26">
        <f>G92/12</f>
        <v>0.4109598853868195</v>
      </c>
      <c r="I92" s="14">
        <v>3524.9</v>
      </c>
      <c r="J92" s="15">
        <v>0.3103</v>
      </c>
    </row>
    <row r="93" spans="1:10" s="22" customFormat="1" ht="15">
      <c r="A93" s="39" t="s">
        <v>75</v>
      </c>
      <c r="B93" s="40" t="s">
        <v>67</v>
      </c>
      <c r="C93" s="41"/>
      <c r="D93" s="42">
        <v>14730.75</v>
      </c>
      <c r="E93" s="41"/>
      <c r="F93" s="43"/>
      <c r="G93" s="41"/>
      <c r="H93" s="41"/>
      <c r="I93" s="14">
        <v>3524.9</v>
      </c>
      <c r="J93" s="43">
        <v>0.25680000000000003</v>
      </c>
    </row>
    <row r="94" spans="1:10" s="22" customFormat="1" ht="15">
      <c r="A94" s="39" t="s">
        <v>107</v>
      </c>
      <c r="B94" s="40" t="s">
        <v>67</v>
      </c>
      <c r="C94" s="41"/>
      <c r="D94" s="42">
        <v>2652.36</v>
      </c>
      <c r="E94" s="41"/>
      <c r="F94" s="43"/>
      <c r="G94" s="41"/>
      <c r="H94" s="41"/>
      <c r="I94" s="14">
        <v>3524.9</v>
      </c>
      <c r="J94" s="43">
        <v>0.053500000000000006</v>
      </c>
    </row>
    <row r="95" spans="1:10" s="22" customFormat="1" ht="25.5" customHeight="1" hidden="1">
      <c r="A95" s="39" t="s">
        <v>76</v>
      </c>
      <c r="B95" s="40" t="s">
        <v>18</v>
      </c>
      <c r="C95" s="41"/>
      <c r="D95" s="42"/>
      <c r="E95" s="41"/>
      <c r="F95" s="43"/>
      <c r="G95" s="41"/>
      <c r="H95" s="41">
        <v>0</v>
      </c>
      <c r="I95" s="14">
        <v>3524.9</v>
      </c>
      <c r="J95" s="15">
        <v>0</v>
      </c>
    </row>
    <row r="96" spans="1:10" s="22" customFormat="1" ht="25.5" customHeight="1" hidden="1">
      <c r="A96" s="46"/>
      <c r="B96" s="47"/>
      <c r="C96" s="37"/>
      <c r="D96" s="37"/>
      <c r="E96" s="37"/>
      <c r="F96" s="38"/>
      <c r="G96" s="37"/>
      <c r="H96" s="37"/>
      <c r="I96" s="14">
        <v>3524.9</v>
      </c>
      <c r="J96" s="15"/>
    </row>
    <row r="97" spans="1:10" s="14" customFormat="1" ht="30.75" thickBot="1">
      <c r="A97" s="46" t="s">
        <v>36</v>
      </c>
      <c r="B97" s="25" t="s">
        <v>13</v>
      </c>
      <c r="C97" s="37">
        <f>F97*12</f>
        <v>0</v>
      </c>
      <c r="D97" s="37">
        <f>H97*I97*12</f>
        <v>13535.616000000002</v>
      </c>
      <c r="E97" s="37">
        <f>H97*12</f>
        <v>3.84</v>
      </c>
      <c r="F97" s="38"/>
      <c r="G97" s="37">
        <f>D97/I97</f>
        <v>3.8400000000000003</v>
      </c>
      <c r="H97" s="37">
        <v>0.32</v>
      </c>
      <c r="I97" s="14">
        <v>3524.9</v>
      </c>
      <c r="J97" s="15">
        <v>0.29960000000000003</v>
      </c>
    </row>
    <row r="98" spans="1:10" s="14" customFormat="1" ht="18.75" customHeight="1" hidden="1">
      <c r="A98" s="48" t="s">
        <v>34</v>
      </c>
      <c r="B98" s="36"/>
      <c r="C98" s="37">
        <f>F98*12</f>
        <v>0</v>
      </c>
      <c r="D98" s="37"/>
      <c r="E98" s="37"/>
      <c r="F98" s="38"/>
      <c r="G98" s="37">
        <f aca="true" t="shared" si="5" ref="G98:G106">H98*12</f>
        <v>0</v>
      </c>
      <c r="H98" s="37"/>
      <c r="I98" s="14">
        <v>3524.9</v>
      </c>
      <c r="J98" s="15"/>
    </row>
    <row r="99" spans="1:10" s="14" customFormat="1" ht="15" customHeight="1" hidden="1">
      <c r="A99" s="49" t="s">
        <v>84</v>
      </c>
      <c r="B99" s="50"/>
      <c r="C99" s="51"/>
      <c r="D99" s="52"/>
      <c r="E99" s="52"/>
      <c r="F99" s="53"/>
      <c r="G99" s="37">
        <f t="shared" si="5"/>
        <v>0</v>
      </c>
      <c r="H99" s="52"/>
      <c r="I99" s="14">
        <v>3524.9</v>
      </c>
      <c r="J99" s="15"/>
    </row>
    <row r="100" spans="1:10" s="14" customFormat="1" ht="15" customHeight="1" hidden="1">
      <c r="A100" s="49" t="s">
        <v>85</v>
      </c>
      <c r="B100" s="50"/>
      <c r="C100" s="51"/>
      <c r="D100" s="52"/>
      <c r="E100" s="52"/>
      <c r="F100" s="53"/>
      <c r="G100" s="37">
        <f t="shared" si="5"/>
        <v>0</v>
      </c>
      <c r="H100" s="52"/>
      <c r="I100" s="14">
        <v>3524.9</v>
      </c>
      <c r="J100" s="15"/>
    </row>
    <row r="101" spans="1:10" s="14" customFormat="1" ht="15" customHeight="1" hidden="1">
      <c r="A101" s="49" t="s">
        <v>108</v>
      </c>
      <c r="B101" s="50"/>
      <c r="C101" s="51"/>
      <c r="D101" s="52"/>
      <c r="E101" s="52"/>
      <c r="F101" s="53"/>
      <c r="G101" s="37">
        <f t="shared" si="5"/>
        <v>0</v>
      </c>
      <c r="H101" s="52"/>
      <c r="I101" s="14">
        <v>3524.9</v>
      </c>
      <c r="J101" s="15"/>
    </row>
    <row r="102" spans="1:10" s="14" customFormat="1" ht="15" customHeight="1" hidden="1">
      <c r="A102" s="49" t="s">
        <v>86</v>
      </c>
      <c r="B102" s="50"/>
      <c r="C102" s="51"/>
      <c r="D102" s="52"/>
      <c r="E102" s="52"/>
      <c r="F102" s="53"/>
      <c r="G102" s="37">
        <f t="shared" si="5"/>
        <v>0</v>
      </c>
      <c r="H102" s="52"/>
      <c r="I102" s="14">
        <v>3524.9</v>
      </c>
      <c r="J102" s="15"/>
    </row>
    <row r="103" spans="1:10" s="14" customFormat="1" ht="15" customHeight="1" hidden="1">
      <c r="A103" s="49" t="s">
        <v>87</v>
      </c>
      <c r="B103" s="50"/>
      <c r="C103" s="51"/>
      <c r="D103" s="52"/>
      <c r="E103" s="52"/>
      <c r="F103" s="53"/>
      <c r="G103" s="37">
        <f t="shared" si="5"/>
        <v>0</v>
      </c>
      <c r="H103" s="52"/>
      <c r="I103" s="14">
        <v>3524.9</v>
      </c>
      <c r="J103" s="15"/>
    </row>
    <row r="104" spans="1:10" s="14" customFormat="1" ht="15" customHeight="1" hidden="1">
      <c r="A104" s="49" t="s">
        <v>88</v>
      </c>
      <c r="B104" s="50"/>
      <c r="C104" s="51"/>
      <c r="D104" s="52"/>
      <c r="E104" s="52"/>
      <c r="F104" s="53"/>
      <c r="G104" s="37">
        <f t="shared" si="5"/>
        <v>0</v>
      </c>
      <c r="H104" s="52"/>
      <c r="I104" s="14">
        <v>3524.9</v>
      </c>
      <c r="J104" s="15"/>
    </row>
    <row r="105" spans="1:10" s="14" customFormat="1" ht="28.5" customHeight="1" hidden="1">
      <c r="A105" s="49" t="s">
        <v>89</v>
      </c>
      <c r="B105" s="50"/>
      <c r="C105" s="51"/>
      <c r="D105" s="51"/>
      <c r="E105" s="51"/>
      <c r="F105" s="51"/>
      <c r="G105" s="37">
        <f t="shared" si="5"/>
        <v>0</v>
      </c>
      <c r="H105" s="51"/>
      <c r="I105" s="14">
        <v>3524.9</v>
      </c>
      <c r="J105" s="15"/>
    </row>
    <row r="106" spans="1:10" s="14" customFormat="1" ht="15.75" customHeight="1" hidden="1" thickBot="1">
      <c r="A106" s="54" t="s">
        <v>109</v>
      </c>
      <c r="B106" s="55"/>
      <c r="C106" s="52"/>
      <c r="D106" s="52"/>
      <c r="E106" s="52"/>
      <c r="F106" s="52"/>
      <c r="G106" s="37">
        <f t="shared" si="5"/>
        <v>0</v>
      </c>
      <c r="H106" s="52"/>
      <c r="I106" s="14">
        <v>3524.9</v>
      </c>
      <c r="J106" s="15"/>
    </row>
    <row r="107" spans="1:10" s="14" customFormat="1" ht="26.25" thickBot="1">
      <c r="A107" s="72" t="s">
        <v>90</v>
      </c>
      <c r="B107" s="104" t="s">
        <v>154</v>
      </c>
      <c r="C107" s="105"/>
      <c r="D107" s="106">
        <v>100000</v>
      </c>
      <c r="E107" s="37"/>
      <c r="F107" s="106"/>
      <c r="G107" s="37">
        <f>D107/I107</f>
        <v>28.369599137564187</v>
      </c>
      <c r="H107" s="105">
        <f>G107/12</f>
        <v>2.364133261463682</v>
      </c>
      <c r="I107" s="14">
        <v>3524.9</v>
      </c>
      <c r="J107" s="15"/>
    </row>
    <row r="108" spans="1:10" s="14" customFormat="1" ht="19.5" thickBot="1">
      <c r="A108" s="63" t="s">
        <v>155</v>
      </c>
      <c r="B108" s="64" t="s">
        <v>12</v>
      </c>
      <c r="C108" s="35"/>
      <c r="D108" s="57">
        <f>G108*I108</f>
        <v>59641.308</v>
      </c>
      <c r="E108" s="35"/>
      <c r="F108" s="57"/>
      <c r="G108" s="35">
        <f>12*H108</f>
        <v>16.919999999999998</v>
      </c>
      <c r="H108" s="35">
        <v>1.41</v>
      </c>
      <c r="I108" s="14">
        <v>3524.9</v>
      </c>
      <c r="J108" s="15"/>
    </row>
    <row r="109" spans="1:10" s="14" customFormat="1" ht="19.5" thickBot="1">
      <c r="A109" s="58" t="s">
        <v>35</v>
      </c>
      <c r="B109" s="59"/>
      <c r="C109" s="60" t="e">
        <f>F109*12</f>
        <v>#REF!</v>
      </c>
      <c r="D109" s="61">
        <f>D15+D20+D29+D30+D31+D32+D33+D38+D40+D41+D42+D43+D44+D59+D72+D77+D86+D89+D92+D97+D107+D108+D37</f>
        <v>691102.3719999999</v>
      </c>
      <c r="E109" s="61" t="e">
        <f>E15+E20+E29+E30+E31+E32+E33+E38+E40+E41+E42+E43+E44+E59+E72+E77+E86+E89+E92+E97+E107+E108+E37</f>
        <v>#REF!</v>
      </c>
      <c r="F109" s="61" t="e">
        <f>F15+F20+F29+F30+F31+F32+F33+F38+F40+F41+F42+F43+F44+F59+F72+F77+F86+F89+F92+F97+F107+F108+F37</f>
        <v>#REF!</v>
      </c>
      <c r="G109" s="61">
        <v>196.07</v>
      </c>
      <c r="H109" s="61">
        <v>16.33</v>
      </c>
      <c r="I109" s="14">
        <v>3524.9</v>
      </c>
      <c r="J109" s="61">
        <v>11.224149765990639</v>
      </c>
    </row>
    <row r="110" spans="1:10" s="14" customFormat="1" ht="19.5" customHeight="1" hidden="1" thickBot="1">
      <c r="A110" s="58" t="s">
        <v>90</v>
      </c>
      <c r="B110" s="59"/>
      <c r="C110" s="60"/>
      <c r="D110" s="62">
        <f>G110*I110</f>
        <v>6344.82</v>
      </c>
      <c r="E110" s="60"/>
      <c r="F110" s="61"/>
      <c r="G110" s="60">
        <f>H110*12</f>
        <v>1.7999999999999998</v>
      </c>
      <c r="H110" s="61">
        <v>0.15</v>
      </c>
      <c r="I110" s="14">
        <v>3524.9</v>
      </c>
      <c r="J110" s="15"/>
    </row>
    <row r="111" spans="1:10" s="14" customFormat="1" ht="19.5" customHeight="1" hidden="1" thickBot="1">
      <c r="A111" s="58" t="s">
        <v>91</v>
      </c>
      <c r="B111" s="59"/>
      <c r="C111" s="60"/>
      <c r="D111" s="62">
        <f>D109+D110</f>
        <v>697447.1919999998</v>
      </c>
      <c r="E111" s="60"/>
      <c r="F111" s="61"/>
      <c r="G111" s="62">
        <f>G109+G110</f>
        <v>197.87</v>
      </c>
      <c r="H111" s="61">
        <f>H109+H110</f>
        <v>16.479999999999997</v>
      </c>
      <c r="I111" s="14">
        <v>3524.9</v>
      </c>
      <c r="J111" s="15"/>
    </row>
    <row r="112" spans="1:10" s="68" customFormat="1" ht="20.25" customHeight="1" hidden="1" thickBot="1">
      <c r="A112" s="63" t="s">
        <v>30</v>
      </c>
      <c r="B112" s="64" t="s">
        <v>12</v>
      </c>
      <c r="C112" s="64" t="s">
        <v>31</v>
      </c>
      <c r="D112" s="65"/>
      <c r="E112" s="64" t="s">
        <v>31</v>
      </c>
      <c r="F112" s="66"/>
      <c r="G112" s="64" t="s">
        <v>31</v>
      </c>
      <c r="H112" s="66"/>
      <c r="I112" s="14">
        <v>3524.9</v>
      </c>
      <c r="J112" s="67"/>
    </row>
    <row r="113" spans="1:10" s="70" customFormat="1" ht="15">
      <c r="A113" s="69"/>
      <c r="I113" s="14">
        <v>3524.9</v>
      </c>
      <c r="J113" s="71"/>
    </row>
    <row r="114" spans="1:10" s="70" customFormat="1" ht="15">
      <c r="A114" s="69"/>
      <c r="I114" s="14">
        <v>3524.9</v>
      </c>
      <c r="J114" s="71"/>
    </row>
    <row r="115" spans="1:10" s="70" customFormat="1" ht="15.75" thickBot="1">
      <c r="A115" s="69"/>
      <c r="I115" s="14">
        <v>3524.9</v>
      </c>
      <c r="J115" s="71"/>
    </row>
    <row r="116" spans="1:10" s="14" customFormat="1" ht="30.75" thickBot="1">
      <c r="A116" s="72" t="s">
        <v>121</v>
      </c>
      <c r="B116" s="56"/>
      <c r="C116" s="56">
        <f>F116*12</f>
        <v>0</v>
      </c>
      <c r="D116" s="73">
        <f>D117+D123+D127+D134+D135+D136+D138+D139+D140+D141+D142+D143+D144+D145+D146+D147+D148+D149+D150+D151+D152+D153+D154+D155</f>
        <v>1098181.5899999999</v>
      </c>
      <c r="E116" s="73">
        <f>SUM(E117:E148)</f>
        <v>0</v>
      </c>
      <c r="F116" s="73">
        <f>SUM(F117:F148)</f>
        <v>0</v>
      </c>
      <c r="G116" s="73">
        <f>D116/I116</f>
        <v>311.5497148855286</v>
      </c>
      <c r="H116" s="73">
        <f>G116/12</f>
        <v>25.962476240460717</v>
      </c>
      <c r="I116" s="14">
        <v>3524.9</v>
      </c>
      <c r="J116" s="15"/>
    </row>
    <row r="117" spans="1:12" s="14" customFormat="1" ht="15.75" thickBot="1">
      <c r="A117" s="96" t="s">
        <v>128</v>
      </c>
      <c r="B117" s="97"/>
      <c r="C117" s="90"/>
      <c r="D117" s="110">
        <v>93883.54</v>
      </c>
      <c r="E117" s="74"/>
      <c r="F117" s="75"/>
      <c r="G117" s="110">
        <f>D117/I117</f>
        <v>26.634383954154725</v>
      </c>
      <c r="H117" s="76">
        <f>G117/12</f>
        <v>2.2195319961795605</v>
      </c>
      <c r="I117" s="14">
        <v>3524.9</v>
      </c>
      <c r="J117" s="15"/>
      <c r="L117" s="15"/>
    </row>
    <row r="118" spans="1:10" s="14" customFormat="1" ht="15" customHeight="1" hidden="1">
      <c r="A118" s="49" t="s">
        <v>85</v>
      </c>
      <c r="B118" s="50"/>
      <c r="C118" s="51"/>
      <c r="D118" s="51">
        <f>E118*L118</f>
        <v>0</v>
      </c>
      <c r="E118" s="52"/>
      <c r="F118" s="53"/>
      <c r="G118" s="110">
        <f aca="true" t="shared" si="6" ref="G118:G155">D118/I118</f>
        <v>0</v>
      </c>
      <c r="H118" s="76">
        <f aca="true" t="shared" si="7" ref="H118:H155">G118/12</f>
        <v>0</v>
      </c>
      <c r="I118" s="14">
        <v>3524.9</v>
      </c>
      <c r="J118" s="15"/>
    </row>
    <row r="119" spans="1:10" s="14" customFormat="1" ht="15" customHeight="1" hidden="1">
      <c r="A119" s="49" t="s">
        <v>110</v>
      </c>
      <c r="B119" s="50"/>
      <c r="C119" s="51"/>
      <c r="D119" s="51"/>
      <c r="E119" s="52"/>
      <c r="F119" s="53"/>
      <c r="G119" s="110">
        <f t="shared" si="6"/>
        <v>0</v>
      </c>
      <c r="H119" s="76">
        <f t="shared" si="7"/>
        <v>0</v>
      </c>
      <c r="I119" s="14">
        <v>3524.9</v>
      </c>
      <c r="J119" s="15"/>
    </row>
    <row r="120" spans="1:10" s="14" customFormat="1" ht="15" customHeight="1" hidden="1">
      <c r="A120" s="49" t="s">
        <v>86</v>
      </c>
      <c r="B120" s="50"/>
      <c r="C120" s="51"/>
      <c r="D120" s="51">
        <f>E120*L120</f>
        <v>0</v>
      </c>
      <c r="E120" s="52"/>
      <c r="F120" s="53"/>
      <c r="G120" s="110">
        <f t="shared" si="6"/>
        <v>0</v>
      </c>
      <c r="H120" s="76">
        <f t="shared" si="7"/>
        <v>0</v>
      </c>
      <c r="I120" s="14">
        <v>3524.9</v>
      </c>
      <c r="J120" s="15"/>
    </row>
    <row r="121" spans="1:10" s="14" customFormat="1" ht="15" customHeight="1" hidden="1">
      <c r="A121" s="49" t="s">
        <v>111</v>
      </c>
      <c r="B121" s="50"/>
      <c r="C121" s="51"/>
      <c r="D121" s="51"/>
      <c r="E121" s="52"/>
      <c r="F121" s="53"/>
      <c r="G121" s="110">
        <f t="shared" si="6"/>
        <v>0</v>
      </c>
      <c r="H121" s="76">
        <f t="shared" si="7"/>
        <v>0</v>
      </c>
      <c r="I121" s="14">
        <v>3524.9</v>
      </c>
      <c r="J121" s="15"/>
    </row>
    <row r="122" spans="1:10" s="14" customFormat="1" ht="15" customHeight="1" hidden="1">
      <c r="A122" s="49" t="s">
        <v>112</v>
      </c>
      <c r="B122" s="50"/>
      <c r="C122" s="51"/>
      <c r="D122" s="51"/>
      <c r="E122" s="52"/>
      <c r="F122" s="53"/>
      <c r="G122" s="110">
        <f t="shared" si="6"/>
        <v>0</v>
      </c>
      <c r="H122" s="76">
        <f t="shared" si="7"/>
        <v>0</v>
      </c>
      <c r="I122" s="14">
        <v>3524.9</v>
      </c>
      <c r="J122" s="15"/>
    </row>
    <row r="123" spans="1:10" s="14" customFormat="1" ht="15.75" thickBot="1">
      <c r="A123" s="49" t="s">
        <v>129</v>
      </c>
      <c r="B123" s="50"/>
      <c r="C123" s="91"/>
      <c r="D123" s="51">
        <v>7746.81</v>
      </c>
      <c r="E123" s="52"/>
      <c r="F123" s="53"/>
      <c r="G123" s="110">
        <f t="shared" si="6"/>
        <v>2.197738942948736</v>
      </c>
      <c r="H123" s="76">
        <f t="shared" si="7"/>
        <v>0.18314491191239468</v>
      </c>
      <c r="I123" s="14">
        <v>3524.9</v>
      </c>
      <c r="J123" s="15"/>
    </row>
    <row r="124" spans="1:10" s="14" customFormat="1" ht="15" customHeight="1" hidden="1">
      <c r="A124" s="49" t="s">
        <v>113</v>
      </c>
      <c r="B124" s="50"/>
      <c r="C124" s="51"/>
      <c r="D124" s="51"/>
      <c r="E124" s="52"/>
      <c r="F124" s="53"/>
      <c r="G124" s="110">
        <f t="shared" si="6"/>
        <v>0</v>
      </c>
      <c r="H124" s="76">
        <f t="shared" si="7"/>
        <v>0</v>
      </c>
      <c r="I124" s="14">
        <v>3524.9</v>
      </c>
      <c r="J124" s="15"/>
    </row>
    <row r="125" spans="1:10" s="14" customFormat="1" ht="15" customHeight="1" hidden="1">
      <c r="A125" s="49" t="s">
        <v>122</v>
      </c>
      <c r="B125" s="50"/>
      <c r="C125" s="51"/>
      <c r="D125" s="51"/>
      <c r="E125" s="52"/>
      <c r="F125" s="53"/>
      <c r="G125" s="110">
        <f t="shared" si="6"/>
        <v>0</v>
      </c>
      <c r="H125" s="76">
        <f t="shared" si="7"/>
        <v>0</v>
      </c>
      <c r="I125" s="14">
        <v>3524.9</v>
      </c>
      <c r="J125" s="15"/>
    </row>
    <row r="126" spans="1:10" s="14" customFormat="1" ht="15" customHeight="1" hidden="1">
      <c r="A126" s="49" t="s">
        <v>114</v>
      </c>
      <c r="B126" s="50"/>
      <c r="C126" s="51"/>
      <c r="D126" s="51"/>
      <c r="E126" s="52"/>
      <c r="F126" s="53"/>
      <c r="G126" s="110">
        <f t="shared" si="6"/>
        <v>0</v>
      </c>
      <c r="H126" s="76">
        <f t="shared" si="7"/>
        <v>0</v>
      </c>
      <c r="I126" s="14">
        <v>3524.9</v>
      </c>
      <c r="J126" s="15"/>
    </row>
    <row r="127" spans="1:10" s="14" customFormat="1" ht="15.75" thickBot="1">
      <c r="A127" s="49" t="s">
        <v>130</v>
      </c>
      <c r="B127" s="50"/>
      <c r="C127" s="91"/>
      <c r="D127" s="51">
        <v>40143.46</v>
      </c>
      <c r="E127" s="52"/>
      <c r="F127" s="53"/>
      <c r="G127" s="110">
        <f t="shared" si="6"/>
        <v>11.388538681948424</v>
      </c>
      <c r="H127" s="76">
        <f t="shared" si="7"/>
        <v>0.9490448901623686</v>
      </c>
      <c r="I127" s="14">
        <v>3524.9</v>
      </c>
      <c r="J127" s="15"/>
    </row>
    <row r="128" spans="1:10" s="14" customFormat="1" ht="15" customHeight="1" hidden="1">
      <c r="A128" s="49" t="s">
        <v>87</v>
      </c>
      <c r="B128" s="50"/>
      <c r="C128" s="51"/>
      <c r="D128" s="51"/>
      <c r="E128" s="52"/>
      <c r="F128" s="53"/>
      <c r="G128" s="110">
        <f t="shared" si="6"/>
        <v>0</v>
      </c>
      <c r="H128" s="76">
        <f t="shared" si="7"/>
        <v>0</v>
      </c>
      <c r="I128" s="14">
        <v>3524.9</v>
      </c>
      <c r="J128" s="15"/>
    </row>
    <row r="129" spans="1:10" s="14" customFormat="1" ht="15" customHeight="1" hidden="1">
      <c r="A129" s="49" t="s">
        <v>115</v>
      </c>
      <c r="B129" s="50"/>
      <c r="C129" s="51"/>
      <c r="D129" s="51"/>
      <c r="E129" s="52"/>
      <c r="F129" s="53"/>
      <c r="G129" s="110">
        <f t="shared" si="6"/>
        <v>0</v>
      </c>
      <c r="H129" s="76">
        <f t="shared" si="7"/>
        <v>0</v>
      </c>
      <c r="I129" s="14">
        <v>3524.9</v>
      </c>
      <c r="J129" s="15"/>
    </row>
    <row r="130" spans="1:10" s="14" customFormat="1" ht="15" customHeight="1" hidden="1">
      <c r="A130" s="49" t="s">
        <v>88</v>
      </c>
      <c r="B130" s="50"/>
      <c r="C130" s="51"/>
      <c r="D130" s="51"/>
      <c r="E130" s="52"/>
      <c r="F130" s="53"/>
      <c r="G130" s="110">
        <f t="shared" si="6"/>
        <v>0</v>
      </c>
      <c r="H130" s="76">
        <f t="shared" si="7"/>
        <v>0</v>
      </c>
      <c r="I130" s="14">
        <v>3524.9</v>
      </c>
      <c r="J130" s="15"/>
    </row>
    <row r="131" spans="1:10" s="14" customFormat="1" ht="28.5" customHeight="1" hidden="1">
      <c r="A131" s="49" t="s">
        <v>89</v>
      </c>
      <c r="B131" s="50"/>
      <c r="C131" s="51"/>
      <c r="D131" s="51"/>
      <c r="E131" s="52"/>
      <c r="F131" s="53"/>
      <c r="G131" s="110">
        <f t="shared" si="6"/>
        <v>0</v>
      </c>
      <c r="H131" s="76">
        <f t="shared" si="7"/>
        <v>0</v>
      </c>
      <c r="I131" s="14">
        <v>3524.9</v>
      </c>
      <c r="J131" s="15"/>
    </row>
    <row r="132" spans="1:10" s="14" customFormat="1" ht="15" customHeight="1" hidden="1">
      <c r="A132" s="54" t="s">
        <v>116</v>
      </c>
      <c r="B132" s="50"/>
      <c r="C132" s="51"/>
      <c r="D132" s="51"/>
      <c r="E132" s="52"/>
      <c r="F132" s="53"/>
      <c r="G132" s="110">
        <f t="shared" si="6"/>
        <v>0</v>
      </c>
      <c r="H132" s="76">
        <f t="shared" si="7"/>
        <v>0</v>
      </c>
      <c r="I132" s="14">
        <v>3524.9</v>
      </c>
      <c r="J132" s="15"/>
    </row>
    <row r="133" spans="1:10" s="14" customFormat="1" ht="15" customHeight="1" hidden="1">
      <c r="A133" s="54" t="s">
        <v>117</v>
      </c>
      <c r="B133" s="50"/>
      <c r="C133" s="51"/>
      <c r="D133" s="51"/>
      <c r="E133" s="52"/>
      <c r="F133" s="53"/>
      <c r="G133" s="110">
        <f t="shared" si="6"/>
        <v>0</v>
      </c>
      <c r="H133" s="76">
        <f t="shared" si="7"/>
        <v>0</v>
      </c>
      <c r="I133" s="14">
        <v>3524.9</v>
      </c>
      <c r="J133" s="15"/>
    </row>
    <row r="134" spans="1:10" s="14" customFormat="1" ht="15.75" thickBot="1">
      <c r="A134" s="54" t="s">
        <v>131</v>
      </c>
      <c r="B134" s="50"/>
      <c r="C134" s="91"/>
      <c r="D134" s="51">
        <v>114624.15</v>
      </c>
      <c r="E134" s="52"/>
      <c r="F134" s="53"/>
      <c r="G134" s="110">
        <f t="shared" si="6"/>
        <v>32.51841186984028</v>
      </c>
      <c r="H134" s="76">
        <f t="shared" si="7"/>
        <v>2.709867655820023</v>
      </c>
      <c r="I134" s="14">
        <v>3524.9</v>
      </c>
      <c r="J134" s="15"/>
    </row>
    <row r="135" spans="1:10" s="14" customFormat="1" ht="15.75" thickBot="1">
      <c r="A135" s="54" t="s">
        <v>156</v>
      </c>
      <c r="B135" s="55"/>
      <c r="C135" s="92"/>
      <c r="D135" s="52">
        <v>3929.83</v>
      </c>
      <c r="E135" s="52"/>
      <c r="F135" s="53"/>
      <c r="G135" s="110">
        <f t="shared" si="6"/>
        <v>1.1148770177877385</v>
      </c>
      <c r="H135" s="76">
        <f t="shared" si="7"/>
        <v>0.09290641814897821</v>
      </c>
      <c r="I135" s="14">
        <v>3524.9</v>
      </c>
      <c r="J135" s="15"/>
    </row>
    <row r="136" spans="1:10" s="14" customFormat="1" ht="29.25" thickBot="1">
      <c r="A136" s="98" t="s">
        <v>132</v>
      </c>
      <c r="B136" s="99"/>
      <c r="C136" s="93"/>
      <c r="D136" s="111">
        <v>108175.63</v>
      </c>
      <c r="E136" s="111"/>
      <c r="F136" s="112"/>
      <c r="G136" s="110">
        <f t="shared" si="6"/>
        <v>30.688992595534625</v>
      </c>
      <c r="H136" s="76">
        <f t="shared" si="7"/>
        <v>2.5574160496278853</v>
      </c>
      <c r="I136" s="14">
        <v>3524.9</v>
      </c>
      <c r="J136" s="15"/>
    </row>
    <row r="137" spans="1:10" s="14" customFormat="1" ht="15.75" customHeight="1" hidden="1" thickBot="1">
      <c r="A137" s="94" t="s">
        <v>118</v>
      </c>
      <c r="B137" s="95"/>
      <c r="C137" s="74"/>
      <c r="D137" s="74"/>
      <c r="E137" s="74"/>
      <c r="F137" s="75"/>
      <c r="G137" s="110">
        <f t="shared" si="6"/>
        <v>0</v>
      </c>
      <c r="H137" s="76">
        <f t="shared" si="7"/>
        <v>0</v>
      </c>
      <c r="I137" s="14">
        <v>3524.9</v>
      </c>
      <c r="J137" s="15"/>
    </row>
    <row r="138" spans="1:10" s="14" customFormat="1" ht="15.75" customHeight="1" thickBot="1">
      <c r="A138" s="100" t="s">
        <v>133</v>
      </c>
      <c r="B138" s="50"/>
      <c r="C138" s="91"/>
      <c r="D138" s="51">
        <v>21560.9</v>
      </c>
      <c r="E138" s="51"/>
      <c r="F138" s="51"/>
      <c r="G138" s="110">
        <f t="shared" si="6"/>
        <v>6.116740900451077</v>
      </c>
      <c r="H138" s="76">
        <f t="shared" si="7"/>
        <v>0.5097284083709231</v>
      </c>
      <c r="I138" s="14">
        <v>3524.9</v>
      </c>
      <c r="J138" s="15"/>
    </row>
    <row r="139" spans="1:10" s="14" customFormat="1" ht="15.75" customHeight="1" thickBot="1">
      <c r="A139" s="100" t="s">
        <v>134</v>
      </c>
      <c r="B139" s="50"/>
      <c r="C139" s="91"/>
      <c r="D139" s="51">
        <v>6739.94</v>
      </c>
      <c r="E139" s="51"/>
      <c r="F139" s="51"/>
      <c r="G139" s="110">
        <f t="shared" si="6"/>
        <v>1.9120939601123434</v>
      </c>
      <c r="H139" s="76">
        <f t="shared" si="7"/>
        <v>0.1593411633426953</v>
      </c>
      <c r="I139" s="14">
        <v>3524.9</v>
      </c>
      <c r="J139" s="15"/>
    </row>
    <row r="140" spans="1:10" s="14" customFormat="1" ht="15.75" customHeight="1" thickBot="1">
      <c r="A140" s="100" t="s">
        <v>135</v>
      </c>
      <c r="B140" s="50"/>
      <c r="C140" s="91"/>
      <c r="D140" s="51">
        <v>41163.65</v>
      </c>
      <c r="E140" s="51"/>
      <c r="F140" s="51"/>
      <c r="G140" s="110">
        <f t="shared" si="6"/>
        <v>11.67796249538994</v>
      </c>
      <c r="H140" s="76">
        <f t="shared" si="7"/>
        <v>0.9731635412824949</v>
      </c>
      <c r="I140" s="14">
        <v>3524.9</v>
      </c>
      <c r="J140" s="15"/>
    </row>
    <row r="141" spans="1:10" s="14" customFormat="1" ht="15.75" customHeight="1" thickBot="1">
      <c r="A141" s="101" t="s">
        <v>157</v>
      </c>
      <c r="B141" s="50"/>
      <c r="C141" s="91"/>
      <c r="D141" s="51">
        <v>10422.54</v>
      </c>
      <c r="E141" s="52"/>
      <c r="F141" s="113"/>
      <c r="G141" s="110">
        <f t="shared" si="6"/>
        <v>2.9568328179522827</v>
      </c>
      <c r="H141" s="76">
        <f t="shared" si="7"/>
        <v>0.2464027348293569</v>
      </c>
      <c r="I141" s="14">
        <v>3524.9</v>
      </c>
      <c r="J141" s="15"/>
    </row>
    <row r="142" spans="1:10" s="14" customFormat="1" ht="15.75" customHeight="1" thickBot="1">
      <c r="A142" s="101" t="s">
        <v>136</v>
      </c>
      <c r="B142" s="50"/>
      <c r="C142" s="91"/>
      <c r="D142" s="51">
        <v>16345.95</v>
      </c>
      <c r="E142" s="52"/>
      <c r="F142" s="113"/>
      <c r="G142" s="110">
        <f t="shared" si="6"/>
        <v>4.637280490226673</v>
      </c>
      <c r="H142" s="76">
        <f t="shared" si="7"/>
        <v>0.3864400408522228</v>
      </c>
      <c r="I142" s="14">
        <v>3524.9</v>
      </c>
      <c r="J142" s="15"/>
    </row>
    <row r="143" spans="1:10" s="14" customFormat="1" ht="15.75" customHeight="1" thickBot="1">
      <c r="A143" s="101" t="s">
        <v>137</v>
      </c>
      <c r="B143" s="50"/>
      <c r="C143" s="91"/>
      <c r="D143" s="51">
        <v>104728.41</v>
      </c>
      <c r="E143" s="52"/>
      <c r="F143" s="113"/>
      <c r="G143" s="110">
        <f t="shared" si="6"/>
        <v>29.711030100144686</v>
      </c>
      <c r="H143" s="76">
        <f t="shared" si="7"/>
        <v>2.475919175012057</v>
      </c>
      <c r="I143" s="14">
        <v>3524.9</v>
      </c>
      <c r="J143" s="15"/>
    </row>
    <row r="144" spans="1:10" s="14" customFormat="1" ht="15.75" customHeight="1" thickBot="1">
      <c r="A144" s="101" t="s">
        <v>138</v>
      </c>
      <c r="B144" s="50"/>
      <c r="C144" s="91"/>
      <c r="D144" s="51">
        <v>14977.52</v>
      </c>
      <c r="E144" s="52"/>
      <c r="F144" s="113"/>
      <c r="G144" s="110">
        <f t="shared" si="6"/>
        <v>4.249062384748504</v>
      </c>
      <c r="H144" s="76">
        <f t="shared" si="7"/>
        <v>0.3540885320623753</v>
      </c>
      <c r="I144" s="14">
        <v>3524.9</v>
      </c>
      <c r="J144" s="15"/>
    </row>
    <row r="145" spans="1:10" s="14" customFormat="1" ht="15.75" customHeight="1" thickBot="1">
      <c r="A145" s="101" t="s">
        <v>139</v>
      </c>
      <c r="B145" s="50"/>
      <c r="C145" s="91"/>
      <c r="D145" s="51">
        <v>44868.61</v>
      </c>
      <c r="E145" s="52"/>
      <c r="F145" s="113"/>
      <c r="G145" s="110">
        <f t="shared" si="6"/>
        <v>12.729044795597037</v>
      </c>
      <c r="H145" s="76">
        <f t="shared" si="7"/>
        <v>1.0607537329664198</v>
      </c>
      <c r="I145" s="14">
        <v>3524.9</v>
      </c>
      <c r="J145" s="15"/>
    </row>
    <row r="146" spans="1:10" s="14" customFormat="1" ht="15.75" customHeight="1" thickBot="1">
      <c r="A146" s="101" t="s">
        <v>140</v>
      </c>
      <c r="B146" s="50"/>
      <c r="C146" s="91"/>
      <c r="D146" s="51">
        <v>11220.11</v>
      </c>
      <c r="E146" s="52"/>
      <c r="F146" s="113"/>
      <c r="G146" s="110">
        <f t="shared" si="6"/>
        <v>3.183100229793753</v>
      </c>
      <c r="H146" s="76">
        <f t="shared" si="7"/>
        <v>0.26525835248281276</v>
      </c>
      <c r="I146" s="14">
        <v>3524.9</v>
      </c>
      <c r="J146" s="15"/>
    </row>
    <row r="147" spans="1:10" s="14" customFormat="1" ht="15.75" customHeight="1" thickBot="1">
      <c r="A147" s="101" t="s">
        <v>141</v>
      </c>
      <c r="B147" s="50"/>
      <c r="C147" s="91"/>
      <c r="D147" s="51">
        <v>16890.44</v>
      </c>
      <c r="E147" s="52"/>
      <c r="F147" s="113"/>
      <c r="G147" s="110">
        <f t="shared" si="6"/>
        <v>4.7917501205707955</v>
      </c>
      <c r="H147" s="76">
        <f t="shared" si="7"/>
        <v>0.3993125100475663</v>
      </c>
      <c r="I147" s="14">
        <v>3524.9</v>
      </c>
      <c r="J147" s="15"/>
    </row>
    <row r="148" spans="1:10" s="1" customFormat="1" ht="15.75" thickBot="1">
      <c r="A148" s="54" t="s">
        <v>142</v>
      </c>
      <c r="B148" s="55"/>
      <c r="C148" s="92"/>
      <c r="D148" s="52">
        <v>8654.68</v>
      </c>
      <c r="E148" s="52"/>
      <c r="F148" s="53"/>
      <c r="G148" s="110">
        <f t="shared" si="6"/>
        <v>2.45529802263894</v>
      </c>
      <c r="H148" s="76">
        <f t="shared" si="7"/>
        <v>0.204608168553245</v>
      </c>
      <c r="I148" s="14">
        <v>3524.9</v>
      </c>
      <c r="J148" s="2"/>
    </row>
    <row r="149" spans="1:10" s="1" customFormat="1" ht="15.75" thickBot="1">
      <c r="A149" s="100" t="s">
        <v>143</v>
      </c>
      <c r="B149" s="50"/>
      <c r="C149" s="91"/>
      <c r="D149" s="51">
        <v>73388.72</v>
      </c>
      <c r="E149" s="51"/>
      <c r="F149" s="51"/>
      <c r="G149" s="110">
        <f t="shared" si="6"/>
        <v>20.820085676189397</v>
      </c>
      <c r="H149" s="76">
        <f t="shared" si="7"/>
        <v>1.7350071396824498</v>
      </c>
      <c r="I149" s="14">
        <v>3524.9</v>
      </c>
      <c r="J149" s="2"/>
    </row>
    <row r="150" spans="1:10" s="1" customFormat="1" ht="18.75" customHeight="1" thickBot="1">
      <c r="A150" s="100" t="s">
        <v>144</v>
      </c>
      <c r="B150" s="50"/>
      <c r="C150" s="91"/>
      <c r="D150" s="51">
        <v>34100</v>
      </c>
      <c r="E150" s="51"/>
      <c r="F150" s="51"/>
      <c r="G150" s="110">
        <f t="shared" si="6"/>
        <v>9.674033305909386</v>
      </c>
      <c r="H150" s="76">
        <f t="shared" si="7"/>
        <v>0.8061694421591156</v>
      </c>
      <c r="I150" s="14">
        <v>3524.9</v>
      </c>
      <c r="J150" s="2"/>
    </row>
    <row r="151" spans="1:10" s="1" customFormat="1" ht="15.75" thickBot="1">
      <c r="A151" s="100" t="s">
        <v>153</v>
      </c>
      <c r="B151" s="50"/>
      <c r="C151" s="91"/>
      <c r="D151" s="51">
        <v>14508.13</v>
      </c>
      <c r="E151" s="51"/>
      <c r="F151" s="51"/>
      <c r="G151" s="110">
        <f t="shared" si="6"/>
        <v>4.11589832335669</v>
      </c>
      <c r="H151" s="76">
        <f t="shared" si="7"/>
        <v>0.34299152694639085</v>
      </c>
      <c r="I151" s="14">
        <v>3524.9</v>
      </c>
      <c r="J151" s="2"/>
    </row>
    <row r="152" spans="1:10" s="70" customFormat="1" ht="15.75" thickBot="1">
      <c r="A152" s="102" t="s">
        <v>145</v>
      </c>
      <c r="B152" s="103"/>
      <c r="C152" s="103"/>
      <c r="D152" s="114">
        <v>38309</v>
      </c>
      <c r="E152" s="103"/>
      <c r="F152" s="103"/>
      <c r="G152" s="110">
        <v>10.86</v>
      </c>
      <c r="H152" s="76">
        <v>0.9</v>
      </c>
      <c r="I152" s="14">
        <v>3524.9</v>
      </c>
      <c r="J152" s="71"/>
    </row>
    <row r="153" spans="1:10" s="70" customFormat="1" ht="15.75" thickBot="1">
      <c r="A153" s="108" t="s">
        <v>158</v>
      </c>
      <c r="B153" s="103"/>
      <c r="C153" s="103"/>
      <c r="D153" s="114">
        <v>88034.96</v>
      </c>
      <c r="E153" s="103"/>
      <c r="F153" s="103"/>
      <c r="G153" s="110">
        <f t="shared" si="6"/>
        <v>24.975165252914977</v>
      </c>
      <c r="H153" s="76">
        <f t="shared" si="7"/>
        <v>2.081263771076248</v>
      </c>
      <c r="I153" s="14">
        <v>3524.9</v>
      </c>
      <c r="J153" s="71"/>
    </row>
    <row r="154" spans="1:10" s="70" customFormat="1" ht="15.75" thickBot="1">
      <c r="A154" s="108" t="s">
        <v>159</v>
      </c>
      <c r="B154" s="103"/>
      <c r="C154" s="103"/>
      <c r="D154" s="114">
        <v>15276.71</v>
      </c>
      <c r="E154" s="103"/>
      <c r="F154" s="103"/>
      <c r="G154" s="110">
        <f t="shared" si="6"/>
        <v>4.333941388408181</v>
      </c>
      <c r="H154" s="76">
        <f t="shared" si="7"/>
        <v>0.36116178236734847</v>
      </c>
      <c r="I154" s="14">
        <v>3524.9</v>
      </c>
      <c r="J154" s="71"/>
    </row>
    <row r="155" spans="1:10" s="70" customFormat="1" ht="15">
      <c r="A155" s="108" t="s">
        <v>160</v>
      </c>
      <c r="B155" s="103"/>
      <c r="C155" s="103"/>
      <c r="D155" s="114">
        <v>168487.9</v>
      </c>
      <c r="E155" s="103"/>
      <c r="F155" s="103"/>
      <c r="G155" s="110">
        <f t="shared" si="6"/>
        <v>47.799341825300004</v>
      </c>
      <c r="H155" s="76">
        <f t="shared" si="7"/>
        <v>3.983278485441667</v>
      </c>
      <c r="I155" s="14">
        <v>3524.9</v>
      </c>
      <c r="J155" s="71"/>
    </row>
    <row r="156" spans="1:10" s="70" customFormat="1" ht="12.75">
      <c r="A156" s="69"/>
      <c r="J156" s="71"/>
    </row>
    <row r="157" spans="1:10" s="70" customFormat="1" ht="13.5" thickBot="1">
      <c r="A157" s="69"/>
      <c r="J157" s="71"/>
    </row>
    <row r="158" spans="1:10" s="80" customFormat="1" ht="15.75" thickBot="1">
      <c r="A158" s="77" t="s">
        <v>91</v>
      </c>
      <c r="B158" s="78"/>
      <c r="C158" s="78"/>
      <c r="D158" s="79">
        <f>D109+D116</f>
        <v>1789283.9619999998</v>
      </c>
      <c r="E158" s="79" t="e">
        <f>E109+E116</f>
        <v>#REF!</v>
      </c>
      <c r="F158" s="79" t="e">
        <f>F109+F116</f>
        <v>#REF!</v>
      </c>
      <c r="G158" s="79">
        <f>G109+G116</f>
        <v>507.6197148855286</v>
      </c>
      <c r="H158" s="79">
        <f>H109+H116</f>
        <v>42.292476240460715</v>
      </c>
      <c r="J158" s="81"/>
    </row>
    <row r="159" spans="1:10" s="70" customFormat="1" ht="12.75">
      <c r="A159" s="69"/>
      <c r="J159" s="71"/>
    </row>
    <row r="160" spans="1:10" s="70" customFormat="1" ht="12.75">
      <c r="A160" s="69"/>
      <c r="J160" s="71"/>
    </row>
    <row r="161" spans="1:10" s="70" customFormat="1" ht="12.75">
      <c r="A161" s="69"/>
      <c r="J161" s="71"/>
    </row>
    <row r="162" spans="1:10" s="70" customFormat="1" ht="12.75">
      <c r="A162" s="69"/>
      <c r="J162" s="71"/>
    </row>
    <row r="163" spans="1:10" s="70" customFormat="1" ht="12.75">
      <c r="A163" s="69"/>
      <c r="J163" s="71"/>
    </row>
    <row r="164" spans="1:10" s="70" customFormat="1" ht="12.75">
      <c r="A164" s="69"/>
      <c r="J164" s="71"/>
    </row>
    <row r="165" spans="1:10" s="70" customFormat="1" ht="12.75">
      <c r="A165" s="69"/>
      <c r="J165" s="71"/>
    </row>
    <row r="166" spans="1:10" s="70" customFormat="1" ht="12.75">
      <c r="A166" s="69"/>
      <c r="J166" s="71"/>
    </row>
    <row r="167" spans="1:10" s="85" customFormat="1" ht="18.75">
      <c r="A167" s="82"/>
      <c r="B167" s="83"/>
      <c r="C167" s="84"/>
      <c r="D167" s="84"/>
      <c r="E167" s="84"/>
      <c r="F167" s="84"/>
      <c r="G167" s="84"/>
      <c r="H167" s="84"/>
      <c r="J167" s="86"/>
    </row>
    <row r="168" spans="1:10" s="68" customFormat="1" ht="19.5">
      <c r="A168" s="87"/>
      <c r="B168" s="88"/>
      <c r="C168" s="89"/>
      <c r="D168" s="89"/>
      <c r="E168" s="89"/>
      <c r="F168" s="89"/>
      <c r="G168" s="89"/>
      <c r="H168" s="89"/>
      <c r="J168" s="67"/>
    </row>
    <row r="169" spans="1:10" s="70" customFormat="1" ht="14.25">
      <c r="A169" s="125" t="s">
        <v>32</v>
      </c>
      <c r="B169" s="125"/>
      <c r="C169" s="125"/>
      <c r="D169" s="125"/>
      <c r="E169" s="125"/>
      <c r="F169" s="125"/>
      <c r="J169" s="71"/>
    </row>
    <row r="170" s="70" customFormat="1" ht="12.75">
      <c r="J170" s="71"/>
    </row>
    <row r="171" spans="1:10" s="70" customFormat="1" ht="12.75">
      <c r="A171" s="69" t="s">
        <v>33</v>
      </c>
      <c r="J171" s="71"/>
    </row>
    <row r="172" s="70" customFormat="1" ht="12.75">
      <c r="J172" s="71"/>
    </row>
    <row r="173" s="70" customFormat="1" ht="12.75">
      <c r="J173" s="71"/>
    </row>
    <row r="174" s="70" customFormat="1" ht="12.75">
      <c r="J174" s="71"/>
    </row>
    <row r="175" s="70" customFormat="1" ht="12.75">
      <c r="J175" s="71"/>
    </row>
    <row r="176" s="70" customFormat="1" ht="12.75">
      <c r="J176" s="71"/>
    </row>
    <row r="177" s="70" customFormat="1" ht="12.75">
      <c r="J177" s="71"/>
    </row>
    <row r="178" s="70" customFormat="1" ht="12.75">
      <c r="J178" s="71"/>
    </row>
    <row r="179" s="70" customFormat="1" ht="12.75">
      <c r="J179" s="71"/>
    </row>
    <row r="180" s="70" customFormat="1" ht="12.75">
      <c r="J180" s="71"/>
    </row>
    <row r="181" s="70" customFormat="1" ht="12.75">
      <c r="J181" s="71"/>
    </row>
    <row r="182" s="70" customFormat="1" ht="12.75">
      <c r="J182" s="71"/>
    </row>
    <row r="183" s="70" customFormat="1" ht="12.75">
      <c r="J183" s="71"/>
    </row>
    <row r="184" s="70" customFormat="1" ht="12.75">
      <c r="J184" s="71"/>
    </row>
    <row r="185" s="70" customFormat="1" ht="12.75">
      <c r="J185" s="71"/>
    </row>
    <row r="186" s="70" customFormat="1" ht="12.75">
      <c r="J186" s="71"/>
    </row>
    <row r="187" s="70" customFormat="1" ht="12.75">
      <c r="J187" s="71"/>
    </row>
    <row r="188" s="70" customFormat="1" ht="12.75">
      <c r="J188" s="71"/>
    </row>
    <row r="189" s="70" customFormat="1" ht="12.75">
      <c r="J189" s="71"/>
    </row>
  </sheetData>
  <sheetProtection/>
  <mergeCells count="12">
    <mergeCell ref="A1:H1"/>
    <mergeCell ref="B2:H2"/>
    <mergeCell ref="B3:H3"/>
    <mergeCell ref="B4:H4"/>
    <mergeCell ref="A5:H5"/>
    <mergeCell ref="A6:H6"/>
    <mergeCell ref="A8:H8"/>
    <mergeCell ref="A9:H9"/>
    <mergeCell ref="A10:H10"/>
    <mergeCell ref="A11:H11"/>
    <mergeCell ref="A14:H14"/>
    <mergeCell ref="A169:F169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9"/>
  <sheetViews>
    <sheetView tabSelected="1" zoomScale="75" zoomScaleNormal="75" zoomScalePageLayoutView="0" workbookViewId="0" topLeftCell="A89">
      <selection activeCell="A177" sqref="A177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4" hidden="1" customWidth="1"/>
    <col min="11" max="14" width="15.375" style="3" customWidth="1"/>
    <col min="15" max="16384" width="9.125" style="3" customWidth="1"/>
  </cols>
  <sheetData>
    <row r="1" spans="1:8" ht="16.5" customHeight="1">
      <c r="A1" s="126" t="s">
        <v>0</v>
      </c>
      <c r="B1" s="127"/>
      <c r="C1" s="127"/>
      <c r="D1" s="127"/>
      <c r="E1" s="127"/>
      <c r="F1" s="127"/>
      <c r="G1" s="127"/>
      <c r="H1" s="127"/>
    </row>
    <row r="2" spans="2:8" ht="12.75" customHeight="1">
      <c r="B2" s="128" t="s">
        <v>1</v>
      </c>
      <c r="C2" s="128"/>
      <c r="D2" s="128"/>
      <c r="E2" s="128"/>
      <c r="F2" s="128"/>
      <c r="G2" s="127"/>
      <c r="H2" s="127"/>
    </row>
    <row r="3" spans="1:8" ht="24" customHeight="1">
      <c r="A3" s="107" t="s">
        <v>124</v>
      </c>
      <c r="B3" s="128" t="s">
        <v>2</v>
      </c>
      <c r="C3" s="128"/>
      <c r="D3" s="128"/>
      <c r="E3" s="128"/>
      <c r="F3" s="128"/>
      <c r="G3" s="127"/>
      <c r="H3" s="127"/>
    </row>
    <row r="4" spans="2:8" ht="14.25" customHeight="1">
      <c r="B4" s="128" t="s">
        <v>37</v>
      </c>
      <c r="C4" s="128"/>
      <c r="D4" s="128"/>
      <c r="E4" s="128"/>
      <c r="F4" s="128"/>
      <c r="G4" s="127"/>
      <c r="H4" s="127"/>
    </row>
    <row r="5" spans="1:10" ht="15.75" customHeight="1">
      <c r="A5" s="129"/>
      <c r="B5" s="129"/>
      <c r="C5" s="129"/>
      <c r="D5" s="129"/>
      <c r="E5" s="129"/>
      <c r="F5" s="129"/>
      <c r="G5" s="129"/>
      <c r="H5" s="129"/>
      <c r="J5" s="3"/>
    </row>
    <row r="6" spans="1:10" ht="21.75" customHeight="1">
      <c r="A6" s="130"/>
      <c r="B6" s="130"/>
      <c r="C6" s="130"/>
      <c r="D6" s="130"/>
      <c r="E6" s="130"/>
      <c r="F6" s="130"/>
      <c r="G6" s="130"/>
      <c r="H6" s="130"/>
      <c r="J6" s="3"/>
    </row>
    <row r="7" spans="2:9" ht="35.25" customHeight="1" hidden="1">
      <c r="B7" s="5"/>
      <c r="C7" s="5"/>
      <c r="D7" s="5"/>
      <c r="E7" s="5"/>
      <c r="F7" s="5"/>
      <c r="G7" s="5"/>
      <c r="H7" s="5"/>
      <c r="I7" s="5"/>
    </row>
    <row r="8" spans="1:10" s="6" customFormat="1" ht="22.5" customHeight="1">
      <c r="A8" s="115" t="s">
        <v>3</v>
      </c>
      <c r="B8" s="115"/>
      <c r="C8" s="115"/>
      <c r="D8" s="115"/>
      <c r="E8" s="116"/>
      <c r="F8" s="116"/>
      <c r="G8" s="116"/>
      <c r="H8" s="116"/>
      <c r="J8" s="7"/>
    </row>
    <row r="9" spans="1:8" s="8" customFormat="1" ht="18.75" customHeight="1">
      <c r="A9" s="115" t="s">
        <v>123</v>
      </c>
      <c r="B9" s="115"/>
      <c r="C9" s="115"/>
      <c r="D9" s="115"/>
      <c r="E9" s="116"/>
      <c r="F9" s="116"/>
      <c r="G9" s="116"/>
      <c r="H9" s="116"/>
    </row>
    <row r="10" spans="1:8" s="9" customFormat="1" ht="17.25" customHeight="1">
      <c r="A10" s="117" t="s">
        <v>82</v>
      </c>
      <c r="B10" s="117"/>
      <c r="C10" s="117"/>
      <c r="D10" s="117"/>
      <c r="E10" s="118"/>
      <c r="F10" s="118"/>
      <c r="G10" s="118"/>
      <c r="H10" s="118"/>
    </row>
    <row r="11" spans="1:8" s="8" customFormat="1" ht="30" customHeight="1" thickBot="1">
      <c r="A11" s="119" t="s">
        <v>97</v>
      </c>
      <c r="B11" s="119"/>
      <c r="C11" s="119"/>
      <c r="D11" s="119"/>
      <c r="E11" s="120"/>
      <c r="F11" s="120"/>
      <c r="G11" s="120"/>
      <c r="H11" s="120"/>
    </row>
    <row r="12" spans="1:10" s="14" customFormat="1" ht="139.5" customHeight="1" thickBot="1">
      <c r="A12" s="10" t="s">
        <v>4</v>
      </c>
      <c r="B12" s="11" t="s">
        <v>5</v>
      </c>
      <c r="C12" s="12" t="s">
        <v>6</v>
      </c>
      <c r="D12" s="12" t="s">
        <v>38</v>
      </c>
      <c r="E12" s="12" t="s">
        <v>6</v>
      </c>
      <c r="F12" s="13" t="s">
        <v>7</v>
      </c>
      <c r="G12" s="12" t="s">
        <v>6</v>
      </c>
      <c r="H12" s="13" t="s">
        <v>7</v>
      </c>
      <c r="J12" s="15"/>
    </row>
    <row r="13" spans="1:10" s="22" customFormat="1" ht="12.75">
      <c r="A13" s="16">
        <v>1</v>
      </c>
      <c r="B13" s="17">
        <v>2</v>
      </c>
      <c r="C13" s="17">
        <v>3</v>
      </c>
      <c r="D13" s="18"/>
      <c r="E13" s="17">
        <v>3</v>
      </c>
      <c r="F13" s="19">
        <v>4</v>
      </c>
      <c r="G13" s="20">
        <v>3</v>
      </c>
      <c r="H13" s="21">
        <v>4</v>
      </c>
      <c r="J13" s="23"/>
    </row>
    <row r="14" spans="1:10" s="22" customFormat="1" ht="49.5" customHeight="1">
      <c r="A14" s="121" t="s">
        <v>8</v>
      </c>
      <c r="B14" s="122"/>
      <c r="C14" s="122"/>
      <c r="D14" s="122"/>
      <c r="E14" s="122"/>
      <c r="F14" s="122"/>
      <c r="G14" s="123"/>
      <c r="H14" s="124"/>
      <c r="J14" s="23"/>
    </row>
    <row r="15" spans="1:10" s="14" customFormat="1" ht="15">
      <c r="A15" s="24" t="s">
        <v>9</v>
      </c>
      <c r="B15" s="25"/>
      <c r="C15" s="26">
        <f>F15*12</f>
        <v>0</v>
      </c>
      <c r="D15" s="27">
        <f>G15*I15</f>
        <v>101517.12</v>
      </c>
      <c r="E15" s="26">
        <f>H15*12</f>
        <v>28.799999999999997</v>
      </c>
      <c r="F15" s="28"/>
      <c r="G15" s="26">
        <f>H15*12</f>
        <v>28.799999999999997</v>
      </c>
      <c r="H15" s="26">
        <v>2.4</v>
      </c>
      <c r="I15" s="14">
        <v>3524.9</v>
      </c>
      <c r="J15" s="15">
        <v>2.2363</v>
      </c>
    </row>
    <row r="16" spans="1:10" s="14" customFormat="1" ht="31.5" customHeight="1">
      <c r="A16" s="29" t="s">
        <v>98</v>
      </c>
      <c r="B16" s="30" t="s">
        <v>99</v>
      </c>
      <c r="C16" s="26"/>
      <c r="D16" s="27"/>
      <c r="E16" s="26"/>
      <c r="F16" s="28"/>
      <c r="G16" s="26"/>
      <c r="H16" s="26"/>
      <c r="I16" s="14">
        <v>3524.9</v>
      </c>
      <c r="J16" s="15"/>
    </row>
    <row r="17" spans="1:10" s="14" customFormat="1" ht="15">
      <c r="A17" s="29" t="s">
        <v>100</v>
      </c>
      <c r="B17" s="30" t="s">
        <v>99</v>
      </c>
      <c r="C17" s="26"/>
      <c r="D17" s="27"/>
      <c r="E17" s="26"/>
      <c r="F17" s="28"/>
      <c r="G17" s="26"/>
      <c r="H17" s="26"/>
      <c r="I17" s="14">
        <v>3524.9</v>
      </c>
      <c r="J17" s="15"/>
    </row>
    <row r="18" spans="1:10" s="14" customFormat="1" ht="15">
      <c r="A18" s="29" t="s">
        <v>101</v>
      </c>
      <c r="B18" s="30" t="s">
        <v>102</v>
      </c>
      <c r="C18" s="26"/>
      <c r="D18" s="27"/>
      <c r="E18" s="26"/>
      <c r="F18" s="28"/>
      <c r="G18" s="26"/>
      <c r="H18" s="26"/>
      <c r="I18" s="14">
        <v>3524.9</v>
      </c>
      <c r="J18" s="15"/>
    </row>
    <row r="19" spans="1:10" s="14" customFormat="1" ht="15">
      <c r="A19" s="29" t="s">
        <v>103</v>
      </c>
      <c r="B19" s="30" t="s">
        <v>99</v>
      </c>
      <c r="C19" s="26"/>
      <c r="D19" s="27"/>
      <c r="E19" s="26"/>
      <c r="F19" s="28"/>
      <c r="G19" s="26"/>
      <c r="H19" s="26"/>
      <c r="I19" s="14">
        <v>3524.9</v>
      </c>
      <c r="J19" s="15"/>
    </row>
    <row r="20" spans="1:10" s="14" customFormat="1" ht="30">
      <c r="A20" s="24" t="s">
        <v>11</v>
      </c>
      <c r="B20" s="31"/>
      <c r="C20" s="26">
        <f>F20*12</f>
        <v>0</v>
      </c>
      <c r="D20" s="27">
        <f>G20*I20</f>
        <v>146776.836</v>
      </c>
      <c r="E20" s="26">
        <f>H20*12</f>
        <v>41.64</v>
      </c>
      <c r="F20" s="28"/>
      <c r="G20" s="26">
        <f>H20*12</f>
        <v>41.64</v>
      </c>
      <c r="H20" s="26">
        <v>3.47</v>
      </c>
      <c r="I20" s="14">
        <v>3524.9</v>
      </c>
      <c r="J20" s="15">
        <v>3.2420999999999998</v>
      </c>
    </row>
    <row r="21" spans="1:10" s="14" customFormat="1" ht="15">
      <c r="A21" s="29" t="s">
        <v>92</v>
      </c>
      <c r="B21" s="30" t="s">
        <v>12</v>
      </c>
      <c r="C21" s="26"/>
      <c r="D21" s="27"/>
      <c r="E21" s="26"/>
      <c r="F21" s="28"/>
      <c r="G21" s="26"/>
      <c r="H21" s="26"/>
      <c r="I21" s="14">
        <v>3524.9</v>
      </c>
      <c r="J21" s="15"/>
    </row>
    <row r="22" spans="1:10" s="14" customFormat="1" ht="15">
      <c r="A22" s="29" t="s">
        <v>93</v>
      </c>
      <c r="B22" s="30" t="s">
        <v>12</v>
      </c>
      <c r="C22" s="26"/>
      <c r="D22" s="27"/>
      <c r="E22" s="26"/>
      <c r="F22" s="28"/>
      <c r="G22" s="26"/>
      <c r="H22" s="26"/>
      <c r="I22" s="14">
        <v>3524.9</v>
      </c>
      <c r="J22" s="15"/>
    </row>
    <row r="23" spans="1:10" s="14" customFormat="1" ht="15">
      <c r="A23" s="29" t="s">
        <v>146</v>
      </c>
      <c r="B23" s="30" t="s">
        <v>147</v>
      </c>
      <c r="C23" s="26"/>
      <c r="D23" s="27"/>
      <c r="E23" s="26"/>
      <c r="F23" s="28"/>
      <c r="G23" s="26"/>
      <c r="H23" s="26"/>
      <c r="J23" s="15"/>
    </row>
    <row r="24" spans="1:10" s="14" customFormat="1" ht="15">
      <c r="A24" s="29" t="s">
        <v>94</v>
      </c>
      <c r="B24" s="30" t="s">
        <v>12</v>
      </c>
      <c r="C24" s="26"/>
      <c r="D24" s="27"/>
      <c r="E24" s="26"/>
      <c r="F24" s="28"/>
      <c r="G24" s="26"/>
      <c r="H24" s="26"/>
      <c r="I24" s="14">
        <v>3524.9</v>
      </c>
      <c r="J24" s="15"/>
    </row>
    <row r="25" spans="1:10" s="14" customFormat="1" ht="25.5">
      <c r="A25" s="29" t="s">
        <v>95</v>
      </c>
      <c r="B25" s="30" t="s">
        <v>13</v>
      </c>
      <c r="C25" s="26"/>
      <c r="D25" s="27"/>
      <c r="E25" s="26"/>
      <c r="F25" s="28"/>
      <c r="G25" s="26"/>
      <c r="H25" s="26"/>
      <c r="I25" s="14">
        <v>3524.9</v>
      </c>
      <c r="J25" s="15"/>
    </row>
    <row r="26" spans="1:10" s="14" customFormat="1" ht="15">
      <c r="A26" s="29" t="s">
        <v>104</v>
      </c>
      <c r="B26" s="30" t="s">
        <v>12</v>
      </c>
      <c r="C26" s="26"/>
      <c r="D26" s="27"/>
      <c r="E26" s="26"/>
      <c r="F26" s="28"/>
      <c r="G26" s="26"/>
      <c r="H26" s="26"/>
      <c r="I26" s="14">
        <v>3524.9</v>
      </c>
      <c r="J26" s="15"/>
    </row>
    <row r="27" spans="1:10" s="14" customFormat="1" ht="15">
      <c r="A27" s="29" t="s">
        <v>105</v>
      </c>
      <c r="B27" s="30" t="s">
        <v>12</v>
      </c>
      <c r="C27" s="26"/>
      <c r="D27" s="27"/>
      <c r="E27" s="26"/>
      <c r="F27" s="28"/>
      <c r="G27" s="26"/>
      <c r="H27" s="26"/>
      <c r="I27" s="14">
        <v>3524.9</v>
      </c>
      <c r="J27" s="15"/>
    </row>
    <row r="28" spans="1:10" s="14" customFormat="1" ht="25.5">
      <c r="A28" s="29" t="s">
        <v>106</v>
      </c>
      <c r="B28" s="30" t="s">
        <v>96</v>
      </c>
      <c r="C28" s="26"/>
      <c r="D28" s="27"/>
      <c r="E28" s="26"/>
      <c r="F28" s="28"/>
      <c r="G28" s="26"/>
      <c r="H28" s="26"/>
      <c r="I28" s="14">
        <v>3524.9</v>
      </c>
      <c r="J28" s="15"/>
    </row>
    <row r="29" spans="1:10" s="34" customFormat="1" ht="15">
      <c r="A29" s="32" t="s">
        <v>14</v>
      </c>
      <c r="B29" s="25" t="s">
        <v>15</v>
      </c>
      <c r="C29" s="26">
        <f>F29*12</f>
        <v>0</v>
      </c>
      <c r="D29" s="27">
        <f aca="true" t="shared" si="0" ref="D29:D40">G29*I29</f>
        <v>27071.232</v>
      </c>
      <c r="E29" s="26">
        <f>H29*12</f>
        <v>7.68</v>
      </c>
      <c r="F29" s="33"/>
      <c r="G29" s="26">
        <f>H29*12</f>
        <v>7.68</v>
      </c>
      <c r="H29" s="26">
        <v>0.64</v>
      </c>
      <c r="I29" s="14">
        <v>3524.9</v>
      </c>
      <c r="J29" s="15">
        <v>0.5992000000000001</v>
      </c>
    </row>
    <row r="30" spans="1:10" s="14" customFormat="1" ht="15">
      <c r="A30" s="32" t="s">
        <v>16</v>
      </c>
      <c r="B30" s="25" t="s">
        <v>17</v>
      </c>
      <c r="C30" s="26">
        <f>F30*12</f>
        <v>0</v>
      </c>
      <c r="D30" s="27">
        <f t="shared" si="0"/>
        <v>87981.504</v>
      </c>
      <c r="E30" s="26">
        <f>H30*12</f>
        <v>24.96</v>
      </c>
      <c r="F30" s="33"/>
      <c r="G30" s="26">
        <f>H30*12</f>
        <v>24.96</v>
      </c>
      <c r="H30" s="26">
        <v>2.08</v>
      </c>
      <c r="I30" s="14">
        <v>3524.9</v>
      </c>
      <c r="J30" s="15">
        <v>1.9367</v>
      </c>
    </row>
    <row r="31" spans="1:10" s="22" customFormat="1" ht="30">
      <c r="A31" s="32" t="s">
        <v>55</v>
      </c>
      <c r="B31" s="25" t="s">
        <v>10</v>
      </c>
      <c r="C31" s="35"/>
      <c r="D31" s="27">
        <v>1733.72</v>
      </c>
      <c r="E31" s="35"/>
      <c r="F31" s="33"/>
      <c r="G31" s="26">
        <f aca="true" t="shared" si="1" ref="G31:G38">D31/I31</f>
        <v>0.49184941416777783</v>
      </c>
      <c r="H31" s="26">
        <f aca="true" t="shared" si="2" ref="H31:H38">G31/12</f>
        <v>0.04098745118064815</v>
      </c>
      <c r="I31" s="14">
        <v>3524.9</v>
      </c>
      <c r="J31" s="15">
        <v>0.042800000000000005</v>
      </c>
    </row>
    <row r="32" spans="1:10" s="22" customFormat="1" ht="33" customHeight="1">
      <c r="A32" s="32" t="s">
        <v>81</v>
      </c>
      <c r="B32" s="25" t="s">
        <v>10</v>
      </c>
      <c r="C32" s="35"/>
      <c r="D32" s="27">
        <v>1733.72</v>
      </c>
      <c r="E32" s="35"/>
      <c r="F32" s="33"/>
      <c r="G32" s="26">
        <f t="shared" si="1"/>
        <v>0.49184941416777783</v>
      </c>
      <c r="H32" s="26">
        <f t="shared" si="2"/>
        <v>0.04098745118064815</v>
      </c>
      <c r="I32" s="14">
        <v>3524.9</v>
      </c>
      <c r="J32" s="15">
        <v>0.042800000000000005</v>
      </c>
    </row>
    <row r="33" spans="1:10" s="22" customFormat="1" ht="15">
      <c r="A33" s="32" t="s">
        <v>56</v>
      </c>
      <c r="B33" s="25" t="s">
        <v>10</v>
      </c>
      <c r="C33" s="35"/>
      <c r="D33" s="27">
        <v>10948.1</v>
      </c>
      <c r="E33" s="35"/>
      <c r="F33" s="33"/>
      <c r="G33" s="26">
        <f t="shared" si="1"/>
        <v>3.1059320831796646</v>
      </c>
      <c r="H33" s="26">
        <f t="shared" si="2"/>
        <v>0.2588276735983054</v>
      </c>
      <c r="I33" s="14">
        <v>3524.9</v>
      </c>
      <c r="J33" s="15">
        <v>0.2461</v>
      </c>
    </row>
    <row r="34" spans="1:10" s="22" customFormat="1" ht="30" customHeight="1" hidden="1">
      <c r="A34" s="32" t="s">
        <v>57</v>
      </c>
      <c r="B34" s="25" t="s">
        <v>13</v>
      </c>
      <c r="C34" s="35"/>
      <c r="D34" s="27">
        <f t="shared" si="0"/>
        <v>0</v>
      </c>
      <c r="E34" s="35"/>
      <c r="F34" s="33"/>
      <c r="G34" s="26">
        <f t="shared" si="1"/>
        <v>3.1059320831796646</v>
      </c>
      <c r="H34" s="26">
        <f t="shared" si="2"/>
        <v>0.2588276735983054</v>
      </c>
      <c r="I34" s="14">
        <v>3524.9</v>
      </c>
      <c r="J34" s="15">
        <v>0</v>
      </c>
    </row>
    <row r="35" spans="1:10" s="22" customFormat="1" ht="30" customHeight="1" hidden="1">
      <c r="A35" s="32" t="s">
        <v>58</v>
      </c>
      <c r="B35" s="25" t="s">
        <v>13</v>
      </c>
      <c r="C35" s="35"/>
      <c r="D35" s="27">
        <f t="shared" si="0"/>
        <v>0</v>
      </c>
      <c r="E35" s="35"/>
      <c r="F35" s="33"/>
      <c r="G35" s="26">
        <f t="shared" si="1"/>
        <v>3.1059320831796646</v>
      </c>
      <c r="H35" s="26">
        <f t="shared" si="2"/>
        <v>0.2588276735983054</v>
      </c>
      <c r="I35" s="14">
        <v>3524.9</v>
      </c>
      <c r="J35" s="15">
        <v>0</v>
      </c>
    </row>
    <row r="36" spans="1:10" s="22" customFormat="1" ht="30" customHeight="1" hidden="1">
      <c r="A36" s="32" t="s">
        <v>59</v>
      </c>
      <c r="B36" s="25" t="s">
        <v>13</v>
      </c>
      <c r="C36" s="35"/>
      <c r="D36" s="27">
        <f t="shared" si="0"/>
        <v>0</v>
      </c>
      <c r="E36" s="35"/>
      <c r="F36" s="33"/>
      <c r="G36" s="26">
        <f t="shared" si="1"/>
        <v>3.1059320831796646</v>
      </c>
      <c r="H36" s="26">
        <f t="shared" si="2"/>
        <v>0.2588276735983054</v>
      </c>
      <c r="I36" s="14">
        <v>3524.9</v>
      </c>
      <c r="J36" s="15">
        <v>0</v>
      </c>
    </row>
    <row r="37" spans="1:10" s="22" customFormat="1" ht="30" customHeight="1">
      <c r="A37" s="32" t="s">
        <v>57</v>
      </c>
      <c r="B37" s="25" t="s">
        <v>13</v>
      </c>
      <c r="C37" s="35"/>
      <c r="D37" s="27">
        <v>3100.59</v>
      </c>
      <c r="E37" s="35"/>
      <c r="F37" s="33"/>
      <c r="G37" s="26">
        <f t="shared" si="1"/>
        <v>0.8796249538994014</v>
      </c>
      <c r="H37" s="26">
        <f t="shared" si="2"/>
        <v>0.07330207949161678</v>
      </c>
      <c r="I37" s="14">
        <v>3524.9</v>
      </c>
      <c r="J37" s="15"/>
    </row>
    <row r="38" spans="1:10" s="22" customFormat="1" ht="24" customHeight="1">
      <c r="A38" s="32" t="s">
        <v>58</v>
      </c>
      <c r="B38" s="25" t="s">
        <v>10</v>
      </c>
      <c r="C38" s="35"/>
      <c r="D38" s="27">
        <v>3100.59</v>
      </c>
      <c r="E38" s="35"/>
      <c r="F38" s="33"/>
      <c r="G38" s="26">
        <f t="shared" si="1"/>
        <v>0.8796249538994014</v>
      </c>
      <c r="H38" s="26">
        <f t="shared" si="2"/>
        <v>0.07330207949161678</v>
      </c>
      <c r="I38" s="14">
        <v>3524.9</v>
      </c>
      <c r="J38" s="15"/>
    </row>
    <row r="39" spans="1:10" s="22" customFormat="1" ht="29.25" customHeight="1">
      <c r="A39" s="32" t="s">
        <v>150</v>
      </c>
      <c r="B39" s="25" t="s">
        <v>13</v>
      </c>
      <c r="C39" s="35"/>
      <c r="D39" s="27"/>
      <c r="E39" s="35"/>
      <c r="F39" s="33"/>
      <c r="G39" s="26"/>
      <c r="H39" s="26"/>
      <c r="I39" s="14">
        <v>3524.9</v>
      </c>
      <c r="J39" s="15"/>
    </row>
    <row r="40" spans="1:10" s="22" customFormat="1" ht="30">
      <c r="A40" s="32" t="s">
        <v>24</v>
      </c>
      <c r="B40" s="25"/>
      <c r="C40" s="35">
        <f>F40*12</f>
        <v>0</v>
      </c>
      <c r="D40" s="27">
        <f t="shared" si="0"/>
        <v>7613.784000000001</v>
      </c>
      <c r="E40" s="35">
        <f>H40*12</f>
        <v>2.16</v>
      </c>
      <c r="F40" s="33"/>
      <c r="G40" s="26">
        <f>H40*12</f>
        <v>2.16</v>
      </c>
      <c r="H40" s="26">
        <v>0.18</v>
      </c>
      <c r="I40" s="14">
        <v>3524.9</v>
      </c>
      <c r="J40" s="15">
        <v>0.1391</v>
      </c>
    </row>
    <row r="41" spans="1:10" s="14" customFormat="1" ht="15">
      <c r="A41" s="32" t="s">
        <v>26</v>
      </c>
      <c r="B41" s="25" t="s">
        <v>27</v>
      </c>
      <c r="C41" s="35">
        <f>F41*12</f>
        <v>0</v>
      </c>
      <c r="D41" s="27">
        <f>G41*I41</f>
        <v>1691.952</v>
      </c>
      <c r="E41" s="35">
        <f>H41*12</f>
        <v>0.48</v>
      </c>
      <c r="F41" s="33"/>
      <c r="G41" s="26">
        <f>H41*12</f>
        <v>0.48</v>
      </c>
      <c r="H41" s="26">
        <v>0.04</v>
      </c>
      <c r="I41" s="14">
        <v>3524.9</v>
      </c>
      <c r="J41" s="15">
        <v>0.032100000000000004</v>
      </c>
    </row>
    <row r="42" spans="1:10" s="14" customFormat="1" ht="15">
      <c r="A42" s="32" t="s">
        <v>28</v>
      </c>
      <c r="B42" s="36" t="s">
        <v>29</v>
      </c>
      <c r="C42" s="37">
        <f>F42*12</f>
        <v>0</v>
      </c>
      <c r="D42" s="27">
        <v>905.19</v>
      </c>
      <c r="E42" s="37">
        <f>H42*12</f>
        <v>0.2567987744333173</v>
      </c>
      <c r="F42" s="38"/>
      <c r="G42" s="26">
        <f>D42/I42</f>
        <v>0.2567987744333173</v>
      </c>
      <c r="H42" s="26">
        <f>G42/12</f>
        <v>0.021399897869443105</v>
      </c>
      <c r="I42" s="14">
        <v>3524.9</v>
      </c>
      <c r="J42" s="15">
        <v>0.021400000000000002</v>
      </c>
    </row>
    <row r="43" spans="1:10" s="34" customFormat="1" ht="30">
      <c r="A43" s="32" t="s">
        <v>25</v>
      </c>
      <c r="B43" s="25" t="s">
        <v>102</v>
      </c>
      <c r="C43" s="35">
        <f>F43*12</f>
        <v>0</v>
      </c>
      <c r="D43" s="27">
        <v>1357.79</v>
      </c>
      <c r="E43" s="35">
        <f>H43*12</f>
        <v>0.3851995801299327</v>
      </c>
      <c r="F43" s="33"/>
      <c r="G43" s="26">
        <f>D43/I43</f>
        <v>0.3851995801299327</v>
      </c>
      <c r="H43" s="26">
        <f>G43/12</f>
        <v>0.03209996501082773</v>
      </c>
      <c r="I43" s="14">
        <v>3524.9</v>
      </c>
      <c r="J43" s="15">
        <v>0.032100000000000004</v>
      </c>
    </row>
    <row r="44" spans="1:10" s="34" customFormat="1" ht="15">
      <c r="A44" s="32" t="s">
        <v>39</v>
      </c>
      <c r="B44" s="25"/>
      <c r="C44" s="26"/>
      <c r="D44" s="26">
        <f>D46+D47+D48+D49+D50+D51+D52+D53+D54+D55+D58</f>
        <v>48036.47</v>
      </c>
      <c r="E44" s="26">
        <f>SUM(E45:E58)</f>
        <v>0</v>
      </c>
      <c r="F44" s="26">
        <f>SUM(F45:F58)</f>
        <v>0</v>
      </c>
      <c r="G44" s="26">
        <f>D44/I44</f>
        <v>13.62775397883628</v>
      </c>
      <c r="H44" s="26">
        <f>G44/12</f>
        <v>1.1356461649030234</v>
      </c>
      <c r="I44" s="14">
        <v>3524.9</v>
      </c>
      <c r="J44" s="15">
        <v>0.9932101876802346</v>
      </c>
    </row>
    <row r="45" spans="1:10" s="22" customFormat="1" ht="15" customHeight="1" hidden="1">
      <c r="A45" s="39"/>
      <c r="B45" s="40"/>
      <c r="C45" s="41"/>
      <c r="D45" s="42"/>
      <c r="E45" s="41"/>
      <c r="F45" s="43"/>
      <c r="G45" s="41"/>
      <c r="H45" s="41"/>
      <c r="I45" s="14">
        <v>3524.9</v>
      </c>
      <c r="J45" s="43"/>
    </row>
    <row r="46" spans="1:10" s="22" customFormat="1" ht="15">
      <c r="A46" s="39" t="s">
        <v>50</v>
      </c>
      <c r="B46" s="47" t="s">
        <v>18</v>
      </c>
      <c r="C46" s="41"/>
      <c r="D46" s="42">
        <v>368.66</v>
      </c>
      <c r="E46" s="41"/>
      <c r="F46" s="43"/>
      <c r="G46" s="41"/>
      <c r="H46" s="41"/>
      <c r="I46" s="14">
        <v>3524.9</v>
      </c>
      <c r="J46" s="43">
        <v>0.010700000000000001</v>
      </c>
    </row>
    <row r="47" spans="1:10" s="22" customFormat="1" ht="15">
      <c r="A47" s="39" t="s">
        <v>19</v>
      </c>
      <c r="B47" s="40" t="s">
        <v>23</v>
      </c>
      <c r="C47" s="41">
        <f>F47*12</f>
        <v>0</v>
      </c>
      <c r="D47" s="42">
        <v>1170.21</v>
      </c>
      <c r="E47" s="41">
        <f>H47*12</f>
        <v>0</v>
      </c>
      <c r="F47" s="43"/>
      <c r="G47" s="41"/>
      <c r="H47" s="41"/>
      <c r="I47" s="14">
        <v>3524.9</v>
      </c>
      <c r="J47" s="43">
        <v>0.021400000000000002</v>
      </c>
    </row>
    <row r="48" spans="1:10" s="22" customFormat="1" ht="15">
      <c r="A48" s="39" t="s">
        <v>151</v>
      </c>
      <c r="B48" s="40" t="s">
        <v>18</v>
      </c>
      <c r="C48" s="41">
        <f>F48*12</f>
        <v>0</v>
      </c>
      <c r="D48" s="42">
        <v>9202.68</v>
      </c>
      <c r="E48" s="41">
        <f>H48*12</f>
        <v>0</v>
      </c>
      <c r="F48" s="43"/>
      <c r="G48" s="41"/>
      <c r="H48" s="41"/>
      <c r="I48" s="14">
        <v>3524.9</v>
      </c>
      <c r="J48" s="43">
        <v>0.29960000000000003</v>
      </c>
    </row>
    <row r="49" spans="1:10" s="22" customFormat="1" ht="15">
      <c r="A49" s="39" t="s">
        <v>66</v>
      </c>
      <c r="B49" s="40" t="s">
        <v>18</v>
      </c>
      <c r="C49" s="41">
        <f>F49*12</f>
        <v>0</v>
      </c>
      <c r="D49" s="42">
        <v>2230.05</v>
      </c>
      <c r="E49" s="41">
        <f>H49*12</f>
        <v>0</v>
      </c>
      <c r="F49" s="43"/>
      <c r="G49" s="41"/>
      <c r="H49" s="41"/>
      <c r="I49" s="14">
        <v>3524.9</v>
      </c>
      <c r="J49" s="43">
        <v>0.053500000000000006</v>
      </c>
    </row>
    <row r="50" spans="1:10" s="22" customFormat="1" ht="15">
      <c r="A50" s="39" t="s">
        <v>20</v>
      </c>
      <c r="B50" s="40" t="s">
        <v>18</v>
      </c>
      <c r="C50" s="41">
        <f>F50*12</f>
        <v>0</v>
      </c>
      <c r="D50" s="42">
        <v>6628.1</v>
      </c>
      <c r="E50" s="41">
        <f>H50*12</f>
        <v>0</v>
      </c>
      <c r="F50" s="43"/>
      <c r="G50" s="41"/>
      <c r="H50" s="41"/>
      <c r="I50" s="14">
        <v>3524.9</v>
      </c>
      <c r="J50" s="43">
        <v>0.14980000000000002</v>
      </c>
    </row>
    <row r="51" spans="1:10" s="22" customFormat="1" ht="15">
      <c r="A51" s="39" t="s">
        <v>21</v>
      </c>
      <c r="B51" s="40" t="s">
        <v>18</v>
      </c>
      <c r="C51" s="41">
        <f>F51*12</f>
        <v>0</v>
      </c>
      <c r="D51" s="42">
        <v>780.14</v>
      </c>
      <c r="E51" s="41">
        <f>H51*12</f>
        <v>0</v>
      </c>
      <c r="F51" s="43"/>
      <c r="G51" s="41"/>
      <c r="H51" s="41"/>
      <c r="I51" s="14">
        <v>3524.9</v>
      </c>
      <c r="J51" s="43">
        <v>0.021400000000000002</v>
      </c>
    </row>
    <row r="52" spans="1:10" s="22" customFormat="1" ht="15">
      <c r="A52" s="39" t="s">
        <v>62</v>
      </c>
      <c r="B52" s="40" t="s">
        <v>18</v>
      </c>
      <c r="C52" s="41"/>
      <c r="D52" s="42">
        <v>1114.98</v>
      </c>
      <c r="E52" s="41"/>
      <c r="F52" s="43"/>
      <c r="G52" s="41"/>
      <c r="H52" s="41"/>
      <c r="I52" s="14">
        <v>3524.9</v>
      </c>
      <c r="J52" s="43">
        <v>0.021400000000000002</v>
      </c>
    </row>
    <row r="53" spans="1:10" s="22" customFormat="1" ht="15">
      <c r="A53" s="39" t="s">
        <v>63</v>
      </c>
      <c r="B53" s="40" t="s">
        <v>23</v>
      </c>
      <c r="C53" s="41"/>
      <c r="D53" s="42">
        <v>4460.1</v>
      </c>
      <c r="E53" s="41"/>
      <c r="F53" s="43"/>
      <c r="G53" s="41"/>
      <c r="H53" s="41"/>
      <c r="I53" s="14">
        <v>3524.9</v>
      </c>
      <c r="J53" s="43">
        <v>0.0963</v>
      </c>
    </row>
    <row r="54" spans="1:10" s="22" customFormat="1" ht="25.5">
      <c r="A54" s="39" t="s">
        <v>22</v>
      </c>
      <c r="B54" s="40" t="s">
        <v>18</v>
      </c>
      <c r="C54" s="41">
        <f>F54*12</f>
        <v>0</v>
      </c>
      <c r="D54" s="42">
        <v>2584.59</v>
      </c>
      <c r="E54" s="41">
        <f>H54*12</f>
        <v>0</v>
      </c>
      <c r="F54" s="43"/>
      <c r="G54" s="41"/>
      <c r="H54" s="41"/>
      <c r="I54" s="14">
        <v>3524.9</v>
      </c>
      <c r="J54" s="43">
        <v>0.053500000000000006</v>
      </c>
    </row>
    <row r="55" spans="1:10" s="22" customFormat="1" ht="15">
      <c r="A55" s="39" t="s">
        <v>152</v>
      </c>
      <c r="B55" s="40" t="s">
        <v>18</v>
      </c>
      <c r="C55" s="41"/>
      <c r="D55" s="42">
        <v>7667.57</v>
      </c>
      <c r="E55" s="41"/>
      <c r="F55" s="43"/>
      <c r="G55" s="41"/>
      <c r="H55" s="41"/>
      <c r="I55" s="14">
        <v>3524.9</v>
      </c>
      <c r="J55" s="43">
        <v>0.010700000000000001</v>
      </c>
    </row>
    <row r="56" spans="1:10" s="22" customFormat="1" ht="15" customHeight="1" hidden="1">
      <c r="A56" s="39"/>
      <c r="B56" s="40"/>
      <c r="C56" s="44"/>
      <c r="D56" s="42"/>
      <c r="E56" s="44"/>
      <c r="F56" s="43"/>
      <c r="G56" s="41"/>
      <c r="H56" s="41"/>
      <c r="I56" s="14">
        <v>3524.9</v>
      </c>
      <c r="J56" s="43"/>
    </row>
    <row r="57" spans="1:10" s="22" customFormat="1" ht="15" customHeight="1" hidden="1">
      <c r="A57" s="39"/>
      <c r="B57" s="40"/>
      <c r="C57" s="41"/>
      <c r="D57" s="42"/>
      <c r="E57" s="41"/>
      <c r="F57" s="43"/>
      <c r="G57" s="41"/>
      <c r="H57" s="41"/>
      <c r="I57" s="14">
        <v>3524.9</v>
      </c>
      <c r="J57" s="43"/>
    </row>
    <row r="58" spans="1:10" s="22" customFormat="1" ht="25.5">
      <c r="A58" s="39" t="s">
        <v>125</v>
      </c>
      <c r="B58" s="47" t="s">
        <v>13</v>
      </c>
      <c r="C58" s="41"/>
      <c r="D58" s="42">
        <v>11829.39</v>
      </c>
      <c r="E58" s="41"/>
      <c r="F58" s="43"/>
      <c r="G58" s="41"/>
      <c r="H58" s="41"/>
      <c r="I58" s="14">
        <v>3524.9</v>
      </c>
      <c r="J58" s="43">
        <v>0.030210187680234483</v>
      </c>
    </row>
    <row r="59" spans="1:10" s="34" customFormat="1" ht="30">
      <c r="A59" s="32" t="s">
        <v>46</v>
      </c>
      <c r="B59" s="25"/>
      <c r="C59" s="26"/>
      <c r="D59" s="26">
        <f>D60+D61+D62+D63+D64+D68+D69+D70</f>
        <v>16966.54</v>
      </c>
      <c r="E59" s="26">
        <f>SUM(E60:E71)</f>
        <v>0</v>
      </c>
      <c r="F59" s="26">
        <f>SUM(F60:F71)</f>
        <v>0</v>
      </c>
      <c r="G59" s="26">
        <f>D59/I59</f>
        <v>4.813339385514483</v>
      </c>
      <c r="H59" s="26">
        <v>0.41</v>
      </c>
      <c r="I59" s="14">
        <v>3524.9</v>
      </c>
      <c r="J59" s="15">
        <v>0.5136000000000001</v>
      </c>
    </row>
    <row r="60" spans="1:10" s="22" customFormat="1" ht="15">
      <c r="A60" s="39" t="s">
        <v>40</v>
      </c>
      <c r="B60" s="40" t="s">
        <v>67</v>
      </c>
      <c r="C60" s="41"/>
      <c r="D60" s="42">
        <v>2230.05</v>
      </c>
      <c r="E60" s="41"/>
      <c r="F60" s="43"/>
      <c r="G60" s="41"/>
      <c r="H60" s="41"/>
      <c r="I60" s="14">
        <v>3524.9</v>
      </c>
      <c r="J60" s="43">
        <v>0.053500000000000006</v>
      </c>
    </row>
    <row r="61" spans="1:10" s="22" customFormat="1" ht="25.5">
      <c r="A61" s="39" t="s">
        <v>41</v>
      </c>
      <c r="B61" s="40" t="s">
        <v>51</v>
      </c>
      <c r="C61" s="41"/>
      <c r="D61" s="42">
        <v>1486.7</v>
      </c>
      <c r="E61" s="41"/>
      <c r="F61" s="43"/>
      <c r="G61" s="41"/>
      <c r="H61" s="41"/>
      <c r="I61" s="14">
        <v>3524.9</v>
      </c>
      <c r="J61" s="43">
        <v>0.032100000000000004</v>
      </c>
    </row>
    <row r="62" spans="1:10" s="22" customFormat="1" ht="15">
      <c r="A62" s="39" t="s">
        <v>71</v>
      </c>
      <c r="B62" s="40" t="s">
        <v>70</v>
      </c>
      <c r="C62" s="41"/>
      <c r="D62" s="42">
        <v>1560.23</v>
      </c>
      <c r="E62" s="41"/>
      <c r="F62" s="43"/>
      <c r="G62" s="41"/>
      <c r="H62" s="41"/>
      <c r="I62" s="14">
        <v>3524.9</v>
      </c>
      <c r="J62" s="43">
        <v>0.032100000000000004</v>
      </c>
    </row>
    <row r="63" spans="1:10" s="22" customFormat="1" ht="25.5">
      <c r="A63" s="39" t="s">
        <v>68</v>
      </c>
      <c r="B63" s="40" t="s">
        <v>69</v>
      </c>
      <c r="C63" s="41"/>
      <c r="D63" s="42">
        <v>1486.68</v>
      </c>
      <c r="E63" s="41"/>
      <c r="F63" s="43"/>
      <c r="G63" s="41"/>
      <c r="H63" s="41"/>
      <c r="I63" s="14">
        <v>3524.9</v>
      </c>
      <c r="J63" s="43">
        <v>0.032100000000000004</v>
      </c>
    </row>
    <row r="64" spans="1:10" s="22" customFormat="1" ht="25.5">
      <c r="A64" s="39" t="s">
        <v>126</v>
      </c>
      <c r="B64" s="47" t="s">
        <v>13</v>
      </c>
      <c r="C64" s="41"/>
      <c r="D64" s="42">
        <v>2957.61</v>
      </c>
      <c r="E64" s="41"/>
      <c r="F64" s="43"/>
      <c r="G64" s="41"/>
      <c r="H64" s="41"/>
      <c r="I64" s="14">
        <v>3524.9</v>
      </c>
      <c r="J64" s="43"/>
    </row>
    <row r="65" spans="1:10" s="22" customFormat="1" ht="15" customHeight="1" hidden="1">
      <c r="A65" s="39" t="s">
        <v>53</v>
      </c>
      <c r="B65" s="40" t="s">
        <v>70</v>
      </c>
      <c r="C65" s="41"/>
      <c r="D65" s="42"/>
      <c r="E65" s="41"/>
      <c r="F65" s="43"/>
      <c r="G65" s="41"/>
      <c r="H65" s="41"/>
      <c r="I65" s="14">
        <v>3524.9</v>
      </c>
      <c r="J65" s="43">
        <v>0</v>
      </c>
    </row>
    <row r="66" spans="1:10" s="22" customFormat="1" ht="15" customHeight="1" hidden="1">
      <c r="A66" s="39" t="s">
        <v>54</v>
      </c>
      <c r="B66" s="40" t="s">
        <v>18</v>
      </c>
      <c r="C66" s="41"/>
      <c r="D66" s="42"/>
      <c r="E66" s="41"/>
      <c r="F66" s="43"/>
      <c r="G66" s="41"/>
      <c r="H66" s="41"/>
      <c r="I66" s="14">
        <v>3524.9</v>
      </c>
      <c r="J66" s="43">
        <v>0</v>
      </c>
    </row>
    <row r="67" spans="1:10" s="22" customFormat="1" ht="25.5" customHeight="1" hidden="1">
      <c r="A67" s="39" t="s">
        <v>52</v>
      </c>
      <c r="B67" s="40" t="s">
        <v>18</v>
      </c>
      <c r="C67" s="41"/>
      <c r="D67" s="42"/>
      <c r="E67" s="41"/>
      <c r="F67" s="43"/>
      <c r="G67" s="41"/>
      <c r="H67" s="41"/>
      <c r="I67" s="14">
        <v>3524.9</v>
      </c>
      <c r="J67" s="43">
        <v>0</v>
      </c>
    </row>
    <row r="68" spans="1:10" s="22" customFormat="1" ht="15">
      <c r="A68" s="39" t="s">
        <v>148</v>
      </c>
      <c r="B68" s="40" t="s">
        <v>18</v>
      </c>
      <c r="C68" s="41"/>
      <c r="D68" s="42">
        <v>1957.59</v>
      </c>
      <c r="E68" s="41"/>
      <c r="F68" s="43"/>
      <c r="G68" s="41"/>
      <c r="H68" s="41"/>
      <c r="I68" s="14">
        <v>3524.9</v>
      </c>
      <c r="J68" s="43">
        <v>0.021400000000000002</v>
      </c>
    </row>
    <row r="69" spans="1:10" s="22" customFormat="1" ht="25.5" hidden="1">
      <c r="A69" s="39" t="s">
        <v>119</v>
      </c>
      <c r="B69" s="40" t="s">
        <v>13</v>
      </c>
      <c r="C69" s="41"/>
      <c r="D69" s="42"/>
      <c r="E69" s="41"/>
      <c r="F69" s="43"/>
      <c r="G69" s="41"/>
      <c r="H69" s="41"/>
      <c r="I69" s="14">
        <v>3524.9</v>
      </c>
      <c r="J69" s="45">
        <v>0.2247</v>
      </c>
    </row>
    <row r="70" spans="1:10" s="22" customFormat="1" ht="15">
      <c r="A70" s="39" t="s">
        <v>64</v>
      </c>
      <c r="B70" s="40" t="s">
        <v>10</v>
      </c>
      <c r="C70" s="44"/>
      <c r="D70" s="42">
        <v>5287.68</v>
      </c>
      <c r="E70" s="44"/>
      <c r="F70" s="43"/>
      <c r="G70" s="41"/>
      <c r="H70" s="41"/>
      <c r="I70" s="14">
        <v>3524.9</v>
      </c>
      <c r="J70" s="43">
        <v>0.11770000000000001</v>
      </c>
    </row>
    <row r="71" spans="1:10" s="22" customFormat="1" ht="15" customHeight="1" hidden="1">
      <c r="A71" s="39" t="s">
        <v>78</v>
      </c>
      <c r="B71" s="40" t="s">
        <v>18</v>
      </c>
      <c r="C71" s="41"/>
      <c r="D71" s="42">
        <f>G71*I71</f>
        <v>0</v>
      </c>
      <c r="E71" s="41"/>
      <c r="F71" s="43"/>
      <c r="G71" s="41">
        <f>H71*12</f>
        <v>0</v>
      </c>
      <c r="H71" s="41">
        <v>0</v>
      </c>
      <c r="I71" s="14">
        <v>3524.9</v>
      </c>
      <c r="J71" s="15">
        <v>0</v>
      </c>
    </row>
    <row r="72" spans="1:10" s="22" customFormat="1" ht="30">
      <c r="A72" s="32" t="s">
        <v>47</v>
      </c>
      <c r="B72" s="40"/>
      <c r="C72" s="41"/>
      <c r="D72" s="26">
        <f>D74+D76</f>
        <v>2464.3300000000004</v>
      </c>
      <c r="E72" s="26">
        <f>E73+E74+E75</f>
        <v>0</v>
      </c>
      <c r="F72" s="26">
        <f>F73+F74+F75</f>
        <v>0</v>
      </c>
      <c r="G72" s="26">
        <f>D72/I72</f>
        <v>0.6991205424267356</v>
      </c>
      <c r="H72" s="26">
        <f>G72/12</f>
        <v>0.05826004520222797</v>
      </c>
      <c r="I72" s="14">
        <v>3524.9</v>
      </c>
      <c r="J72" s="15">
        <v>0.08733957831040515</v>
      </c>
    </row>
    <row r="73" spans="1:10" s="22" customFormat="1" ht="15" customHeight="1" hidden="1">
      <c r="A73" s="39"/>
      <c r="B73" s="40"/>
      <c r="C73" s="41"/>
      <c r="D73" s="42"/>
      <c r="E73" s="41"/>
      <c r="F73" s="43"/>
      <c r="G73" s="41"/>
      <c r="H73" s="41"/>
      <c r="I73" s="14">
        <v>3524.9</v>
      </c>
      <c r="J73" s="43"/>
    </row>
    <row r="74" spans="1:10" s="22" customFormat="1" ht="15">
      <c r="A74" s="39" t="s">
        <v>120</v>
      </c>
      <c r="B74" s="40" t="s">
        <v>18</v>
      </c>
      <c r="C74" s="41"/>
      <c r="D74" s="42">
        <v>2143.26</v>
      </c>
      <c r="E74" s="41"/>
      <c r="F74" s="43"/>
      <c r="G74" s="41"/>
      <c r="H74" s="41"/>
      <c r="I74" s="14">
        <v>3524.9</v>
      </c>
      <c r="J74" s="43">
        <v>0.06420000000000001</v>
      </c>
    </row>
    <row r="75" spans="1:10" s="22" customFormat="1" ht="15" customHeight="1" hidden="1">
      <c r="A75" s="39" t="s">
        <v>65</v>
      </c>
      <c r="B75" s="40" t="s">
        <v>10</v>
      </c>
      <c r="C75" s="41"/>
      <c r="D75" s="42">
        <f>G75*I75</f>
        <v>0</v>
      </c>
      <c r="E75" s="41"/>
      <c r="F75" s="43"/>
      <c r="G75" s="41">
        <f>H75*12</f>
        <v>0</v>
      </c>
      <c r="H75" s="41">
        <v>0</v>
      </c>
      <c r="I75" s="14">
        <v>3524.9</v>
      </c>
      <c r="J75" s="15">
        <v>0</v>
      </c>
    </row>
    <row r="76" spans="1:10" s="22" customFormat="1" ht="27" customHeight="1">
      <c r="A76" s="39" t="s">
        <v>127</v>
      </c>
      <c r="B76" s="47" t="s">
        <v>13</v>
      </c>
      <c r="C76" s="41"/>
      <c r="D76" s="109">
        <v>321.07</v>
      </c>
      <c r="E76" s="44"/>
      <c r="F76" s="109"/>
      <c r="G76" s="44"/>
      <c r="H76" s="44"/>
      <c r="I76" s="14"/>
      <c r="J76" s="15"/>
    </row>
    <row r="77" spans="1:10" s="22" customFormat="1" ht="15">
      <c r="A77" s="32" t="s">
        <v>48</v>
      </c>
      <c r="B77" s="40"/>
      <c r="C77" s="41"/>
      <c r="D77" s="26">
        <f>D79+D80</f>
        <v>8892.53</v>
      </c>
      <c r="E77" s="26">
        <f>SUM(E78:E85)</f>
        <v>0</v>
      </c>
      <c r="F77" s="26">
        <f>SUM(F78:F85)</f>
        <v>0</v>
      </c>
      <c r="G77" s="26">
        <f>D77/I77</f>
        <v>2.5227751141876364</v>
      </c>
      <c r="H77" s="26">
        <f>G77/12</f>
        <v>0.21023125951563637</v>
      </c>
      <c r="I77" s="14">
        <v>3524.9</v>
      </c>
      <c r="J77" s="15">
        <v>0.2782</v>
      </c>
    </row>
    <row r="78" spans="1:10" s="22" customFormat="1" ht="15" customHeight="1" hidden="1">
      <c r="A78" s="39" t="s">
        <v>42</v>
      </c>
      <c r="B78" s="40" t="s">
        <v>10</v>
      </c>
      <c r="C78" s="41"/>
      <c r="D78" s="42">
        <f aca="true" t="shared" si="3" ref="D78:D85">G78*I78</f>
        <v>0</v>
      </c>
      <c r="E78" s="41"/>
      <c r="F78" s="43"/>
      <c r="G78" s="41">
        <f aca="true" t="shared" si="4" ref="G78:G85">H78*12</f>
        <v>0</v>
      </c>
      <c r="H78" s="41">
        <v>0</v>
      </c>
      <c r="I78" s="14">
        <v>3524.9</v>
      </c>
      <c r="J78" s="15">
        <v>0</v>
      </c>
    </row>
    <row r="79" spans="1:10" s="22" customFormat="1" ht="15">
      <c r="A79" s="39" t="s">
        <v>83</v>
      </c>
      <c r="B79" s="40" t="s">
        <v>18</v>
      </c>
      <c r="C79" s="41"/>
      <c r="D79" s="42">
        <v>8115.5</v>
      </c>
      <c r="E79" s="41"/>
      <c r="F79" s="43"/>
      <c r="G79" s="41"/>
      <c r="H79" s="41"/>
      <c r="I79" s="14">
        <v>3524.9</v>
      </c>
      <c r="J79" s="43">
        <v>0.18190000000000003</v>
      </c>
    </row>
    <row r="80" spans="1:10" s="22" customFormat="1" ht="15">
      <c r="A80" s="39" t="s">
        <v>43</v>
      </c>
      <c r="B80" s="40" t="s">
        <v>18</v>
      </c>
      <c r="C80" s="41"/>
      <c r="D80" s="42">
        <v>777.03</v>
      </c>
      <c r="E80" s="41"/>
      <c r="F80" s="43"/>
      <c r="G80" s="41"/>
      <c r="H80" s="41"/>
      <c r="I80" s="14">
        <v>3524.9</v>
      </c>
      <c r="J80" s="43">
        <v>0.021400000000000002</v>
      </c>
    </row>
    <row r="81" spans="1:10" s="22" customFormat="1" ht="27.75" customHeight="1" hidden="1">
      <c r="A81" s="39"/>
      <c r="B81" s="40"/>
      <c r="C81" s="41"/>
      <c r="D81" s="42"/>
      <c r="E81" s="41"/>
      <c r="F81" s="43"/>
      <c r="G81" s="41"/>
      <c r="H81" s="41"/>
      <c r="I81" s="14">
        <v>3524.9</v>
      </c>
      <c r="J81" s="45"/>
    </row>
    <row r="82" spans="1:10" s="22" customFormat="1" ht="25.5" customHeight="1" hidden="1">
      <c r="A82" s="39" t="s">
        <v>79</v>
      </c>
      <c r="B82" s="40" t="s">
        <v>13</v>
      </c>
      <c r="C82" s="41"/>
      <c r="D82" s="42">
        <f t="shared" si="3"/>
        <v>0</v>
      </c>
      <c r="E82" s="41"/>
      <c r="F82" s="43"/>
      <c r="G82" s="41">
        <f t="shared" si="4"/>
        <v>0</v>
      </c>
      <c r="H82" s="41">
        <v>0</v>
      </c>
      <c r="I82" s="14">
        <v>3524.9</v>
      </c>
      <c r="J82" s="15">
        <v>0</v>
      </c>
    </row>
    <row r="83" spans="1:10" s="22" customFormat="1" ht="25.5" customHeight="1" hidden="1">
      <c r="A83" s="39" t="s">
        <v>72</v>
      </c>
      <c r="B83" s="40" t="s">
        <v>13</v>
      </c>
      <c r="C83" s="41"/>
      <c r="D83" s="42">
        <f t="shared" si="3"/>
        <v>0</v>
      </c>
      <c r="E83" s="41"/>
      <c r="F83" s="43"/>
      <c r="G83" s="41">
        <f t="shared" si="4"/>
        <v>0</v>
      </c>
      <c r="H83" s="41">
        <v>0</v>
      </c>
      <c r="I83" s="14">
        <v>3524.9</v>
      </c>
      <c r="J83" s="15">
        <v>0</v>
      </c>
    </row>
    <row r="84" spans="1:10" s="22" customFormat="1" ht="25.5" customHeight="1" hidden="1">
      <c r="A84" s="39" t="s">
        <v>80</v>
      </c>
      <c r="B84" s="40" t="s">
        <v>13</v>
      </c>
      <c r="C84" s="41"/>
      <c r="D84" s="42">
        <f t="shared" si="3"/>
        <v>0</v>
      </c>
      <c r="E84" s="41"/>
      <c r="F84" s="43"/>
      <c r="G84" s="41">
        <f t="shared" si="4"/>
        <v>0</v>
      </c>
      <c r="H84" s="41">
        <v>0</v>
      </c>
      <c r="I84" s="14">
        <v>3524.9</v>
      </c>
      <c r="J84" s="15">
        <v>0</v>
      </c>
    </row>
    <row r="85" spans="1:10" s="22" customFormat="1" ht="25.5" customHeight="1" hidden="1">
      <c r="A85" s="39" t="s">
        <v>77</v>
      </c>
      <c r="B85" s="40" t="s">
        <v>13</v>
      </c>
      <c r="C85" s="41"/>
      <c r="D85" s="42">
        <f t="shared" si="3"/>
        <v>0</v>
      </c>
      <c r="E85" s="41"/>
      <c r="F85" s="43"/>
      <c r="G85" s="41">
        <f t="shared" si="4"/>
        <v>0</v>
      </c>
      <c r="H85" s="41">
        <v>0</v>
      </c>
      <c r="I85" s="14">
        <v>3524.9</v>
      </c>
      <c r="J85" s="15">
        <v>0</v>
      </c>
    </row>
    <row r="86" spans="1:10" s="22" customFormat="1" ht="15">
      <c r="A86" s="32" t="s">
        <v>49</v>
      </c>
      <c r="B86" s="40"/>
      <c r="C86" s="41"/>
      <c r="D86" s="26">
        <f>D87+D88</f>
        <v>1681.99</v>
      </c>
      <c r="E86" s="26" t="e">
        <f>E87+#REF!+E88</f>
        <v>#REF!</v>
      </c>
      <c r="F86" s="26" t="e">
        <f>F87+#REF!+F88</f>
        <v>#REF!</v>
      </c>
      <c r="G86" s="26">
        <f>D86/I86</f>
        <v>0.4771738205339158</v>
      </c>
      <c r="H86" s="26">
        <f>G86/12</f>
        <v>0.03976448504449299</v>
      </c>
      <c r="I86" s="14">
        <v>3524.9</v>
      </c>
      <c r="J86" s="15">
        <v>0.1391</v>
      </c>
    </row>
    <row r="87" spans="1:10" s="22" customFormat="1" ht="15">
      <c r="A87" s="39" t="s">
        <v>44</v>
      </c>
      <c r="B87" s="40" t="s">
        <v>18</v>
      </c>
      <c r="C87" s="41"/>
      <c r="D87" s="42">
        <v>932.26</v>
      </c>
      <c r="E87" s="41"/>
      <c r="F87" s="43"/>
      <c r="G87" s="41"/>
      <c r="H87" s="41"/>
      <c r="I87" s="14">
        <v>3524.9</v>
      </c>
      <c r="J87" s="43">
        <v>0.021400000000000002</v>
      </c>
    </row>
    <row r="88" spans="1:10" s="22" customFormat="1" ht="15">
      <c r="A88" s="39" t="s">
        <v>45</v>
      </c>
      <c r="B88" s="40" t="s">
        <v>18</v>
      </c>
      <c r="C88" s="41"/>
      <c r="D88" s="42">
        <v>749.73</v>
      </c>
      <c r="E88" s="41"/>
      <c r="F88" s="43"/>
      <c r="G88" s="41"/>
      <c r="H88" s="41"/>
      <c r="I88" s="14">
        <v>3524.9</v>
      </c>
      <c r="J88" s="43">
        <v>0.021400000000000002</v>
      </c>
    </row>
    <row r="89" spans="1:10" s="14" customFormat="1" ht="15">
      <c r="A89" s="32" t="s">
        <v>61</v>
      </c>
      <c r="B89" s="25"/>
      <c r="C89" s="26"/>
      <c r="D89" s="26">
        <f>D90+D91</f>
        <v>1381.39</v>
      </c>
      <c r="E89" s="26">
        <f>E90+E91</f>
        <v>0</v>
      </c>
      <c r="F89" s="26">
        <f>F90+F91</f>
        <v>0</v>
      </c>
      <c r="G89" s="26">
        <f>D89/I89</f>
        <v>0.39189480552639794</v>
      </c>
      <c r="H89" s="26">
        <f>G89/12</f>
        <v>0.032657900460533164</v>
      </c>
      <c r="I89" s="14">
        <v>3524.9</v>
      </c>
      <c r="J89" s="15">
        <v>0.032100000000000004</v>
      </c>
    </row>
    <row r="90" spans="1:10" s="22" customFormat="1" ht="25.5">
      <c r="A90" s="39" t="s">
        <v>74</v>
      </c>
      <c r="B90" s="47" t="s">
        <v>13</v>
      </c>
      <c r="C90" s="41"/>
      <c r="D90" s="42">
        <v>1381.39</v>
      </c>
      <c r="E90" s="41"/>
      <c r="F90" s="43"/>
      <c r="G90" s="41"/>
      <c r="H90" s="41"/>
      <c r="I90" s="14">
        <v>3524.9</v>
      </c>
      <c r="J90" s="43">
        <v>0.032100000000000004</v>
      </c>
    </row>
    <row r="91" spans="1:10" s="22" customFormat="1" ht="25.5" hidden="1">
      <c r="A91" s="39" t="s">
        <v>73</v>
      </c>
      <c r="B91" s="40" t="s">
        <v>13</v>
      </c>
      <c r="C91" s="41">
        <f>F91*12</f>
        <v>0</v>
      </c>
      <c r="D91" s="42"/>
      <c r="E91" s="41"/>
      <c r="F91" s="43"/>
      <c r="G91" s="41"/>
      <c r="H91" s="41"/>
      <c r="I91" s="14">
        <v>3524.9</v>
      </c>
      <c r="J91" s="15">
        <v>0</v>
      </c>
    </row>
    <row r="92" spans="1:10" s="14" customFormat="1" ht="15">
      <c r="A92" s="32" t="s">
        <v>60</v>
      </c>
      <c r="B92" s="25"/>
      <c r="C92" s="26"/>
      <c r="D92" s="26">
        <f>D93+D94</f>
        <v>17383.11</v>
      </c>
      <c r="E92" s="26">
        <f>E93+E94+E95</f>
        <v>0</v>
      </c>
      <c r="F92" s="26">
        <f>F93+F94+F95</f>
        <v>0</v>
      </c>
      <c r="G92" s="26">
        <f>D92/I92</f>
        <v>4.931518624641834</v>
      </c>
      <c r="H92" s="26">
        <f>G92/12</f>
        <v>0.4109598853868195</v>
      </c>
      <c r="I92" s="14">
        <v>3524.9</v>
      </c>
      <c r="J92" s="15">
        <v>0.3103</v>
      </c>
    </row>
    <row r="93" spans="1:10" s="22" customFormat="1" ht="15">
      <c r="A93" s="39" t="s">
        <v>75</v>
      </c>
      <c r="B93" s="40" t="s">
        <v>67</v>
      </c>
      <c r="C93" s="41"/>
      <c r="D93" s="42">
        <v>14730.75</v>
      </c>
      <c r="E93" s="41"/>
      <c r="F93" s="43"/>
      <c r="G93" s="41"/>
      <c r="H93" s="41"/>
      <c r="I93" s="14">
        <v>3524.9</v>
      </c>
      <c r="J93" s="43">
        <v>0.25680000000000003</v>
      </c>
    </row>
    <row r="94" spans="1:10" s="22" customFormat="1" ht="15">
      <c r="A94" s="39" t="s">
        <v>107</v>
      </c>
      <c r="B94" s="40" t="s">
        <v>67</v>
      </c>
      <c r="C94" s="41"/>
      <c r="D94" s="42">
        <v>2652.36</v>
      </c>
      <c r="E94" s="41"/>
      <c r="F94" s="43"/>
      <c r="G94" s="41"/>
      <c r="H94" s="41"/>
      <c r="I94" s="14">
        <v>3524.9</v>
      </c>
      <c r="J94" s="43">
        <v>0.053500000000000006</v>
      </c>
    </row>
    <row r="95" spans="1:10" s="22" customFormat="1" ht="25.5" customHeight="1" hidden="1">
      <c r="A95" s="39" t="s">
        <v>76</v>
      </c>
      <c r="B95" s="40" t="s">
        <v>18</v>
      </c>
      <c r="C95" s="41"/>
      <c r="D95" s="42"/>
      <c r="E95" s="41"/>
      <c r="F95" s="43"/>
      <c r="G95" s="41"/>
      <c r="H95" s="41">
        <v>0</v>
      </c>
      <c r="I95" s="14">
        <v>3524.9</v>
      </c>
      <c r="J95" s="15">
        <v>0</v>
      </c>
    </row>
    <row r="96" spans="1:10" s="22" customFormat="1" ht="25.5" customHeight="1" hidden="1">
      <c r="A96" s="46"/>
      <c r="B96" s="47"/>
      <c r="C96" s="37"/>
      <c r="D96" s="37"/>
      <c r="E96" s="37"/>
      <c r="F96" s="38"/>
      <c r="G96" s="37"/>
      <c r="H96" s="37"/>
      <c r="I96" s="14">
        <v>3524.9</v>
      </c>
      <c r="J96" s="15"/>
    </row>
    <row r="97" spans="1:10" s="14" customFormat="1" ht="30.75" thickBot="1">
      <c r="A97" s="46" t="s">
        <v>36</v>
      </c>
      <c r="B97" s="25" t="s">
        <v>13</v>
      </c>
      <c r="C97" s="37">
        <f>F97*12</f>
        <v>0</v>
      </c>
      <c r="D97" s="37">
        <f>H97*I97*12</f>
        <v>13535.616000000002</v>
      </c>
      <c r="E97" s="37">
        <f>H97*12</f>
        <v>3.84</v>
      </c>
      <c r="F97" s="38"/>
      <c r="G97" s="37">
        <f>D97/I97</f>
        <v>3.8400000000000003</v>
      </c>
      <c r="H97" s="37">
        <v>0.32</v>
      </c>
      <c r="I97" s="14">
        <v>3524.9</v>
      </c>
      <c r="J97" s="15">
        <v>0.29960000000000003</v>
      </c>
    </row>
    <row r="98" spans="1:10" s="14" customFormat="1" ht="18.75" customHeight="1" hidden="1">
      <c r="A98" s="48" t="s">
        <v>34</v>
      </c>
      <c r="B98" s="36"/>
      <c r="C98" s="37">
        <f>F98*12</f>
        <v>0</v>
      </c>
      <c r="D98" s="37"/>
      <c r="E98" s="37"/>
      <c r="F98" s="38"/>
      <c r="G98" s="37">
        <f aca="true" t="shared" si="5" ref="G98:G106">H98*12</f>
        <v>0</v>
      </c>
      <c r="H98" s="37"/>
      <c r="I98" s="14">
        <v>3524.9</v>
      </c>
      <c r="J98" s="15"/>
    </row>
    <row r="99" spans="1:10" s="14" customFormat="1" ht="15" customHeight="1" hidden="1">
      <c r="A99" s="49" t="s">
        <v>84</v>
      </c>
      <c r="B99" s="50"/>
      <c r="C99" s="51"/>
      <c r="D99" s="52"/>
      <c r="E99" s="52"/>
      <c r="F99" s="53"/>
      <c r="G99" s="37">
        <f t="shared" si="5"/>
        <v>0</v>
      </c>
      <c r="H99" s="52"/>
      <c r="I99" s="14">
        <v>3524.9</v>
      </c>
      <c r="J99" s="15"/>
    </row>
    <row r="100" spans="1:10" s="14" customFormat="1" ht="15" customHeight="1" hidden="1">
      <c r="A100" s="49" t="s">
        <v>85</v>
      </c>
      <c r="B100" s="50"/>
      <c r="C100" s="51"/>
      <c r="D100" s="52"/>
      <c r="E100" s="52"/>
      <c r="F100" s="53"/>
      <c r="G100" s="37">
        <f t="shared" si="5"/>
        <v>0</v>
      </c>
      <c r="H100" s="52"/>
      <c r="I100" s="14">
        <v>3524.9</v>
      </c>
      <c r="J100" s="15"/>
    </row>
    <row r="101" spans="1:10" s="14" customFormat="1" ht="15" customHeight="1" hidden="1">
      <c r="A101" s="49" t="s">
        <v>108</v>
      </c>
      <c r="B101" s="50"/>
      <c r="C101" s="51"/>
      <c r="D101" s="52"/>
      <c r="E101" s="52"/>
      <c r="F101" s="53"/>
      <c r="G101" s="37">
        <f t="shared" si="5"/>
        <v>0</v>
      </c>
      <c r="H101" s="52"/>
      <c r="I101" s="14">
        <v>3524.9</v>
      </c>
      <c r="J101" s="15"/>
    </row>
    <row r="102" spans="1:10" s="14" customFormat="1" ht="15" customHeight="1" hidden="1">
      <c r="A102" s="49" t="s">
        <v>86</v>
      </c>
      <c r="B102" s="50"/>
      <c r="C102" s="51"/>
      <c r="D102" s="52"/>
      <c r="E102" s="52"/>
      <c r="F102" s="53"/>
      <c r="G102" s="37">
        <f t="shared" si="5"/>
        <v>0</v>
      </c>
      <c r="H102" s="52"/>
      <c r="I102" s="14">
        <v>3524.9</v>
      </c>
      <c r="J102" s="15"/>
    </row>
    <row r="103" spans="1:10" s="14" customFormat="1" ht="15" customHeight="1" hidden="1">
      <c r="A103" s="49" t="s">
        <v>87</v>
      </c>
      <c r="B103" s="50"/>
      <c r="C103" s="51"/>
      <c r="D103" s="52"/>
      <c r="E103" s="52"/>
      <c r="F103" s="53"/>
      <c r="G103" s="37">
        <f t="shared" si="5"/>
        <v>0</v>
      </c>
      <c r="H103" s="52"/>
      <c r="I103" s="14">
        <v>3524.9</v>
      </c>
      <c r="J103" s="15"/>
    </row>
    <row r="104" spans="1:10" s="14" customFormat="1" ht="15" customHeight="1" hidden="1">
      <c r="A104" s="49" t="s">
        <v>88</v>
      </c>
      <c r="B104" s="50"/>
      <c r="C104" s="51"/>
      <c r="D104" s="52"/>
      <c r="E104" s="52"/>
      <c r="F104" s="53"/>
      <c r="G104" s="37">
        <f t="shared" si="5"/>
        <v>0</v>
      </c>
      <c r="H104" s="52"/>
      <c r="I104" s="14">
        <v>3524.9</v>
      </c>
      <c r="J104" s="15"/>
    </row>
    <row r="105" spans="1:10" s="14" customFormat="1" ht="28.5" customHeight="1" hidden="1">
      <c r="A105" s="49" t="s">
        <v>89</v>
      </c>
      <c r="B105" s="50"/>
      <c r="C105" s="51"/>
      <c r="D105" s="51"/>
      <c r="E105" s="51"/>
      <c r="F105" s="51"/>
      <c r="G105" s="37">
        <f t="shared" si="5"/>
        <v>0</v>
      </c>
      <c r="H105" s="51"/>
      <c r="I105" s="14">
        <v>3524.9</v>
      </c>
      <c r="J105" s="15"/>
    </row>
    <row r="106" spans="1:10" s="14" customFormat="1" ht="15.75" customHeight="1" hidden="1" thickBot="1">
      <c r="A106" s="54" t="s">
        <v>109</v>
      </c>
      <c r="B106" s="55"/>
      <c r="C106" s="52"/>
      <c r="D106" s="52"/>
      <c r="E106" s="52"/>
      <c r="F106" s="52"/>
      <c r="G106" s="37">
        <f t="shared" si="5"/>
        <v>0</v>
      </c>
      <c r="H106" s="52"/>
      <c r="I106" s="14">
        <v>3524.9</v>
      </c>
      <c r="J106" s="15"/>
    </row>
    <row r="107" spans="1:10" s="14" customFormat="1" ht="26.25" thickBot="1">
      <c r="A107" s="72" t="s">
        <v>90</v>
      </c>
      <c r="B107" s="104" t="s">
        <v>154</v>
      </c>
      <c r="C107" s="105"/>
      <c r="D107" s="106">
        <v>100000</v>
      </c>
      <c r="E107" s="37"/>
      <c r="F107" s="106"/>
      <c r="G107" s="37">
        <f>D107/I107</f>
        <v>28.369599137564187</v>
      </c>
      <c r="H107" s="105">
        <f>G107/12</f>
        <v>2.364133261463682</v>
      </c>
      <c r="I107" s="14">
        <v>3524.9</v>
      </c>
      <c r="J107" s="15"/>
    </row>
    <row r="108" spans="1:10" s="14" customFormat="1" ht="19.5" thickBot="1">
      <c r="A108" s="63" t="s">
        <v>155</v>
      </c>
      <c r="B108" s="64" t="s">
        <v>12</v>
      </c>
      <c r="C108" s="35"/>
      <c r="D108" s="57">
        <f>G108*I108</f>
        <v>59641.308</v>
      </c>
      <c r="E108" s="35"/>
      <c r="F108" s="57"/>
      <c r="G108" s="35">
        <f>12*H108</f>
        <v>16.919999999999998</v>
      </c>
      <c r="H108" s="35">
        <v>1.41</v>
      </c>
      <c r="I108" s="14">
        <v>3524.9</v>
      </c>
      <c r="J108" s="15"/>
    </row>
    <row r="109" spans="1:10" s="14" customFormat="1" ht="19.5" thickBot="1">
      <c r="A109" s="58" t="s">
        <v>35</v>
      </c>
      <c r="B109" s="59"/>
      <c r="C109" s="60" t="e">
        <f>F109*12</f>
        <v>#REF!</v>
      </c>
      <c r="D109" s="61">
        <f>D15+D20+D29+D30+D31+D32+D33+D38+D40+D41+D42+D43+D44+D59+D72+D77+D86+D89+D92+D97+D107+D108+D37</f>
        <v>665515.4119999999</v>
      </c>
      <c r="E109" s="61" t="e">
        <f>E15+E20+E29+E30+E31+E32+E33+E38+E40+E41+E42+E43+E44+E59+E72+E77+E86+E89+E92+E97+E107+E108+E37</f>
        <v>#REF!</v>
      </c>
      <c r="F109" s="61" t="e">
        <f>F15+F20+F29+F30+F31+F32+F33+F38+F40+F41+F42+F43+F44+F59+F72+F77+F86+F89+F92+F97+F107+F108+F37</f>
        <v>#REF!</v>
      </c>
      <c r="G109" s="61">
        <f>G15+G20+G29+G30+G31+G32+G33+G38+G40+G41+G42+G43+G44+G59+G72+G77+G86+G89+G92+G97+G107+G108+G37+0.01</f>
        <v>188.8140545831087</v>
      </c>
      <c r="H109" s="61">
        <v>15.73</v>
      </c>
      <c r="I109" s="14">
        <v>3524.9</v>
      </c>
      <c r="J109" s="61">
        <v>11.224149765990639</v>
      </c>
    </row>
    <row r="110" spans="1:10" s="14" customFormat="1" ht="19.5" customHeight="1" hidden="1" thickBot="1">
      <c r="A110" s="58" t="s">
        <v>90</v>
      </c>
      <c r="B110" s="59"/>
      <c r="C110" s="60"/>
      <c r="D110" s="62">
        <f>G110*I110</f>
        <v>6344.82</v>
      </c>
      <c r="E110" s="60"/>
      <c r="F110" s="61"/>
      <c r="G110" s="60">
        <f>H110*12</f>
        <v>1.7999999999999998</v>
      </c>
      <c r="H110" s="61">
        <v>0.15</v>
      </c>
      <c r="I110" s="14">
        <v>3524.9</v>
      </c>
      <c r="J110" s="15"/>
    </row>
    <row r="111" spans="1:10" s="14" customFormat="1" ht="19.5" customHeight="1" hidden="1" thickBot="1">
      <c r="A111" s="58" t="s">
        <v>91</v>
      </c>
      <c r="B111" s="59"/>
      <c r="C111" s="60"/>
      <c r="D111" s="62">
        <f>D109+D110</f>
        <v>671860.2319999998</v>
      </c>
      <c r="E111" s="60"/>
      <c r="F111" s="61"/>
      <c r="G111" s="62">
        <f>G109+G110</f>
        <v>190.61405458310873</v>
      </c>
      <c r="H111" s="61">
        <f>H109+H110</f>
        <v>15.88</v>
      </c>
      <c r="I111" s="14">
        <v>3524.9</v>
      </c>
      <c r="J111" s="15"/>
    </row>
    <row r="112" spans="1:10" s="68" customFormat="1" ht="20.25" customHeight="1" hidden="1" thickBot="1">
      <c r="A112" s="63" t="s">
        <v>30</v>
      </c>
      <c r="B112" s="64" t="s">
        <v>12</v>
      </c>
      <c r="C112" s="64" t="s">
        <v>31</v>
      </c>
      <c r="D112" s="65"/>
      <c r="E112" s="64" t="s">
        <v>31</v>
      </c>
      <c r="F112" s="66"/>
      <c r="G112" s="64" t="s">
        <v>31</v>
      </c>
      <c r="H112" s="66"/>
      <c r="I112" s="14">
        <v>3524.9</v>
      </c>
      <c r="J112" s="67"/>
    </row>
    <row r="113" spans="1:10" s="70" customFormat="1" ht="15">
      <c r="A113" s="69"/>
      <c r="I113" s="14">
        <v>3524.9</v>
      </c>
      <c r="J113" s="71"/>
    </row>
    <row r="114" spans="1:10" s="70" customFormat="1" ht="15">
      <c r="A114" s="69"/>
      <c r="I114" s="14">
        <v>3524.9</v>
      </c>
      <c r="J114" s="71"/>
    </row>
    <row r="115" spans="1:10" s="70" customFormat="1" ht="15.75" thickBot="1">
      <c r="A115" s="69"/>
      <c r="I115" s="14">
        <v>3524.9</v>
      </c>
      <c r="J115" s="71"/>
    </row>
    <row r="116" spans="1:10" s="14" customFormat="1" ht="30.75" thickBot="1">
      <c r="A116" s="72" t="s">
        <v>121</v>
      </c>
      <c r="B116" s="56"/>
      <c r="C116" s="56">
        <f>F116*12</f>
        <v>0</v>
      </c>
      <c r="D116" s="73">
        <f>D117+D123+D127+D134+D135+D136+D138+D139+D140+D141+D142+D143+D144+D145+D146+D147+D148+D149+D150+D151+D152+D153+D154+D155</f>
        <v>118734.10999999999</v>
      </c>
      <c r="E116" s="73">
        <f>SUM(E117:E148)</f>
        <v>0</v>
      </c>
      <c r="F116" s="73">
        <f>SUM(F117:F148)</f>
        <v>0</v>
      </c>
      <c r="G116" s="73">
        <f>D116/I116</f>
        <v>33.68439104655451</v>
      </c>
      <c r="H116" s="73">
        <f>G116/12</f>
        <v>2.8070325872128756</v>
      </c>
      <c r="I116" s="14">
        <v>3524.9</v>
      </c>
      <c r="J116" s="15"/>
    </row>
    <row r="117" spans="1:12" s="14" customFormat="1" ht="15.75" thickBot="1">
      <c r="A117" s="96" t="s">
        <v>128</v>
      </c>
      <c r="B117" s="97"/>
      <c r="C117" s="90"/>
      <c r="D117" s="110">
        <v>93883.54</v>
      </c>
      <c r="E117" s="74"/>
      <c r="F117" s="75"/>
      <c r="G117" s="110">
        <f>D117/I117</f>
        <v>26.634383954154725</v>
      </c>
      <c r="H117" s="76">
        <f>G117/12</f>
        <v>2.2195319961795605</v>
      </c>
      <c r="I117" s="14">
        <v>3524.9</v>
      </c>
      <c r="J117" s="15"/>
      <c r="L117" s="15"/>
    </row>
    <row r="118" spans="1:10" s="14" customFormat="1" ht="15" customHeight="1" hidden="1">
      <c r="A118" s="49" t="s">
        <v>85</v>
      </c>
      <c r="B118" s="50"/>
      <c r="C118" s="51"/>
      <c r="D118" s="51">
        <f>E118*L118</f>
        <v>0</v>
      </c>
      <c r="E118" s="52"/>
      <c r="F118" s="53"/>
      <c r="G118" s="110">
        <f aca="true" t="shared" si="6" ref="G118:G155">D118/I118</f>
        <v>0</v>
      </c>
      <c r="H118" s="76">
        <f aca="true" t="shared" si="7" ref="H118:H155">G118/12</f>
        <v>0</v>
      </c>
      <c r="I118" s="14">
        <v>3524.9</v>
      </c>
      <c r="J118" s="15"/>
    </row>
    <row r="119" spans="1:10" s="14" customFormat="1" ht="15" customHeight="1" hidden="1">
      <c r="A119" s="49" t="s">
        <v>110</v>
      </c>
      <c r="B119" s="50"/>
      <c r="C119" s="51"/>
      <c r="D119" s="51"/>
      <c r="E119" s="52"/>
      <c r="F119" s="53"/>
      <c r="G119" s="110">
        <f t="shared" si="6"/>
        <v>0</v>
      </c>
      <c r="H119" s="76">
        <f t="shared" si="7"/>
        <v>0</v>
      </c>
      <c r="I119" s="14">
        <v>3524.9</v>
      </c>
      <c r="J119" s="15"/>
    </row>
    <row r="120" spans="1:10" s="14" customFormat="1" ht="15" customHeight="1" hidden="1">
      <c r="A120" s="49" t="s">
        <v>86</v>
      </c>
      <c r="B120" s="50"/>
      <c r="C120" s="51"/>
      <c r="D120" s="51">
        <f>E120*L120</f>
        <v>0</v>
      </c>
      <c r="E120" s="52"/>
      <c r="F120" s="53"/>
      <c r="G120" s="110">
        <f t="shared" si="6"/>
        <v>0</v>
      </c>
      <c r="H120" s="76">
        <f t="shared" si="7"/>
        <v>0</v>
      </c>
      <c r="I120" s="14">
        <v>3524.9</v>
      </c>
      <c r="J120" s="15"/>
    </row>
    <row r="121" spans="1:10" s="14" customFormat="1" ht="15" customHeight="1" hidden="1">
      <c r="A121" s="49" t="s">
        <v>111</v>
      </c>
      <c r="B121" s="50"/>
      <c r="C121" s="51"/>
      <c r="D121" s="51"/>
      <c r="E121" s="52"/>
      <c r="F121" s="53"/>
      <c r="G121" s="110">
        <f t="shared" si="6"/>
        <v>0</v>
      </c>
      <c r="H121" s="76">
        <f t="shared" si="7"/>
        <v>0</v>
      </c>
      <c r="I121" s="14">
        <v>3524.9</v>
      </c>
      <c r="J121" s="15"/>
    </row>
    <row r="122" spans="1:10" s="14" customFormat="1" ht="15" customHeight="1" hidden="1">
      <c r="A122" s="49" t="s">
        <v>112</v>
      </c>
      <c r="B122" s="50"/>
      <c r="C122" s="51"/>
      <c r="D122" s="51"/>
      <c r="E122" s="52"/>
      <c r="F122" s="53"/>
      <c r="G122" s="110">
        <f t="shared" si="6"/>
        <v>0</v>
      </c>
      <c r="H122" s="76">
        <f t="shared" si="7"/>
        <v>0</v>
      </c>
      <c r="I122" s="14">
        <v>3524.9</v>
      </c>
      <c r="J122" s="15"/>
    </row>
    <row r="123" spans="1:10" s="14" customFormat="1" ht="15.75" thickBot="1">
      <c r="A123" s="49" t="s">
        <v>129</v>
      </c>
      <c r="B123" s="50"/>
      <c r="C123" s="91"/>
      <c r="D123" s="51">
        <v>7746.81</v>
      </c>
      <c r="E123" s="52"/>
      <c r="F123" s="53"/>
      <c r="G123" s="110">
        <f t="shared" si="6"/>
        <v>2.197738942948736</v>
      </c>
      <c r="H123" s="76">
        <v>0.19</v>
      </c>
      <c r="I123" s="14">
        <v>3524.9</v>
      </c>
      <c r="J123" s="15"/>
    </row>
    <row r="124" spans="1:10" s="14" customFormat="1" ht="15" customHeight="1" hidden="1">
      <c r="A124" s="49" t="s">
        <v>113</v>
      </c>
      <c r="B124" s="50"/>
      <c r="C124" s="51"/>
      <c r="D124" s="51"/>
      <c r="E124" s="52"/>
      <c r="F124" s="53"/>
      <c r="G124" s="110">
        <f t="shared" si="6"/>
        <v>0</v>
      </c>
      <c r="H124" s="76">
        <f t="shared" si="7"/>
        <v>0</v>
      </c>
      <c r="I124" s="14">
        <v>3524.9</v>
      </c>
      <c r="J124" s="15"/>
    </row>
    <row r="125" spans="1:10" s="14" customFormat="1" ht="15" customHeight="1" hidden="1">
      <c r="A125" s="49" t="s">
        <v>122</v>
      </c>
      <c r="B125" s="50"/>
      <c r="C125" s="51"/>
      <c r="D125" s="51"/>
      <c r="E125" s="52"/>
      <c r="F125" s="53"/>
      <c r="G125" s="110">
        <f t="shared" si="6"/>
        <v>0</v>
      </c>
      <c r="H125" s="76">
        <f t="shared" si="7"/>
        <v>0</v>
      </c>
      <c r="I125" s="14">
        <v>3524.9</v>
      </c>
      <c r="J125" s="15"/>
    </row>
    <row r="126" spans="1:10" s="14" customFormat="1" ht="15" customHeight="1" hidden="1">
      <c r="A126" s="49" t="s">
        <v>114</v>
      </c>
      <c r="B126" s="50"/>
      <c r="C126" s="51"/>
      <c r="D126" s="51"/>
      <c r="E126" s="52"/>
      <c r="F126" s="53"/>
      <c r="G126" s="110">
        <f t="shared" si="6"/>
        <v>0</v>
      </c>
      <c r="H126" s="76">
        <f t="shared" si="7"/>
        <v>0</v>
      </c>
      <c r="I126" s="14">
        <v>3524.9</v>
      </c>
      <c r="J126" s="15"/>
    </row>
    <row r="127" spans="1:10" s="14" customFormat="1" ht="15.75" thickBot="1">
      <c r="A127" s="49" t="s">
        <v>161</v>
      </c>
      <c r="B127" s="50"/>
      <c r="C127" s="91"/>
      <c r="D127" s="51">
        <v>1827.05</v>
      </c>
      <c r="E127" s="52"/>
      <c r="F127" s="53"/>
      <c r="G127" s="110">
        <f t="shared" si="6"/>
        <v>0.5183267610428665</v>
      </c>
      <c r="H127" s="76">
        <f t="shared" si="7"/>
        <v>0.04319389675357221</v>
      </c>
      <c r="I127" s="14">
        <v>3524.9</v>
      </c>
      <c r="J127" s="15"/>
    </row>
    <row r="128" spans="1:10" s="14" customFormat="1" ht="15" customHeight="1" hidden="1">
      <c r="A128" s="49" t="s">
        <v>87</v>
      </c>
      <c r="B128" s="50"/>
      <c r="C128" s="51"/>
      <c r="D128" s="51"/>
      <c r="E128" s="52"/>
      <c r="F128" s="53"/>
      <c r="G128" s="110">
        <f t="shared" si="6"/>
        <v>0</v>
      </c>
      <c r="H128" s="76">
        <f t="shared" si="7"/>
        <v>0</v>
      </c>
      <c r="I128" s="14">
        <v>3524.9</v>
      </c>
      <c r="J128" s="15"/>
    </row>
    <row r="129" spans="1:10" s="14" customFormat="1" ht="15" customHeight="1" hidden="1">
      <c r="A129" s="49" t="s">
        <v>115</v>
      </c>
      <c r="B129" s="50"/>
      <c r="C129" s="51"/>
      <c r="D129" s="51"/>
      <c r="E129" s="52"/>
      <c r="F129" s="53"/>
      <c r="G129" s="110">
        <f t="shared" si="6"/>
        <v>0</v>
      </c>
      <c r="H129" s="76">
        <f t="shared" si="7"/>
        <v>0</v>
      </c>
      <c r="I129" s="14">
        <v>3524.9</v>
      </c>
      <c r="J129" s="15"/>
    </row>
    <row r="130" spans="1:10" s="14" customFormat="1" ht="15" customHeight="1" hidden="1">
      <c r="A130" s="49" t="s">
        <v>88</v>
      </c>
      <c r="B130" s="50"/>
      <c r="C130" s="51"/>
      <c r="D130" s="51"/>
      <c r="E130" s="52"/>
      <c r="F130" s="53"/>
      <c r="G130" s="110">
        <f t="shared" si="6"/>
        <v>0</v>
      </c>
      <c r="H130" s="76">
        <f t="shared" si="7"/>
        <v>0</v>
      </c>
      <c r="I130" s="14">
        <v>3524.9</v>
      </c>
      <c r="J130" s="15"/>
    </row>
    <row r="131" spans="1:10" s="14" customFormat="1" ht="28.5" customHeight="1" hidden="1">
      <c r="A131" s="49" t="s">
        <v>89</v>
      </c>
      <c r="B131" s="50"/>
      <c r="C131" s="51"/>
      <c r="D131" s="51"/>
      <c r="E131" s="52"/>
      <c r="F131" s="53"/>
      <c r="G131" s="110">
        <f t="shared" si="6"/>
        <v>0</v>
      </c>
      <c r="H131" s="76">
        <f t="shared" si="7"/>
        <v>0</v>
      </c>
      <c r="I131" s="14">
        <v>3524.9</v>
      </c>
      <c r="J131" s="15"/>
    </row>
    <row r="132" spans="1:10" s="14" customFormat="1" ht="15" customHeight="1" hidden="1">
      <c r="A132" s="54" t="s">
        <v>116</v>
      </c>
      <c r="B132" s="50"/>
      <c r="C132" s="51"/>
      <c r="D132" s="51"/>
      <c r="E132" s="52"/>
      <c r="F132" s="53"/>
      <c r="G132" s="110">
        <f t="shared" si="6"/>
        <v>0</v>
      </c>
      <c r="H132" s="76">
        <f t="shared" si="7"/>
        <v>0</v>
      </c>
      <c r="I132" s="14">
        <v>3524.9</v>
      </c>
      <c r="J132" s="15"/>
    </row>
    <row r="133" spans="1:10" s="14" customFormat="1" ht="15" customHeight="1" hidden="1">
      <c r="A133" s="54" t="s">
        <v>117</v>
      </c>
      <c r="B133" s="50"/>
      <c r="C133" s="51"/>
      <c r="D133" s="51"/>
      <c r="E133" s="52"/>
      <c r="F133" s="53"/>
      <c r="G133" s="110">
        <f t="shared" si="6"/>
        <v>0</v>
      </c>
      <c r="H133" s="76">
        <f t="shared" si="7"/>
        <v>0</v>
      </c>
      <c r="I133" s="14">
        <v>3524.9</v>
      </c>
      <c r="J133" s="15"/>
    </row>
    <row r="134" spans="1:10" s="14" customFormat="1" ht="15.75" hidden="1" thickBot="1">
      <c r="A134" s="54" t="s">
        <v>131</v>
      </c>
      <c r="B134" s="50"/>
      <c r="C134" s="91"/>
      <c r="D134" s="51"/>
      <c r="E134" s="52"/>
      <c r="F134" s="53"/>
      <c r="G134" s="110">
        <f t="shared" si="6"/>
        <v>0</v>
      </c>
      <c r="H134" s="76">
        <f t="shared" si="7"/>
        <v>0</v>
      </c>
      <c r="I134" s="14">
        <v>3524.9</v>
      </c>
      <c r="J134" s="15"/>
    </row>
    <row r="135" spans="1:10" s="14" customFormat="1" ht="15.75" hidden="1" thickBot="1">
      <c r="A135" s="54" t="s">
        <v>156</v>
      </c>
      <c r="B135" s="55"/>
      <c r="C135" s="92"/>
      <c r="D135" s="52"/>
      <c r="E135" s="52"/>
      <c r="F135" s="53"/>
      <c r="G135" s="110">
        <f t="shared" si="6"/>
        <v>0</v>
      </c>
      <c r="H135" s="76">
        <f t="shared" si="7"/>
        <v>0</v>
      </c>
      <c r="I135" s="14">
        <v>3524.9</v>
      </c>
      <c r="J135" s="15"/>
    </row>
    <row r="136" spans="1:10" s="14" customFormat="1" ht="29.25" hidden="1" thickBot="1">
      <c r="A136" s="98" t="s">
        <v>132</v>
      </c>
      <c r="B136" s="99"/>
      <c r="C136" s="93"/>
      <c r="D136" s="111"/>
      <c r="E136" s="111"/>
      <c r="F136" s="112"/>
      <c r="G136" s="110">
        <f t="shared" si="6"/>
        <v>0</v>
      </c>
      <c r="H136" s="76">
        <f t="shared" si="7"/>
        <v>0</v>
      </c>
      <c r="I136" s="14">
        <v>3524.9</v>
      </c>
      <c r="J136" s="15"/>
    </row>
    <row r="137" spans="1:10" s="14" customFormat="1" ht="15.75" customHeight="1" hidden="1" thickBot="1">
      <c r="A137" s="94" t="s">
        <v>118</v>
      </c>
      <c r="B137" s="95"/>
      <c r="C137" s="74"/>
      <c r="D137" s="74"/>
      <c r="E137" s="74"/>
      <c r="F137" s="75"/>
      <c r="G137" s="110">
        <f t="shared" si="6"/>
        <v>0</v>
      </c>
      <c r="H137" s="76">
        <f t="shared" si="7"/>
        <v>0</v>
      </c>
      <c r="I137" s="14">
        <v>3524.9</v>
      </c>
      <c r="J137" s="15"/>
    </row>
    <row r="138" spans="1:10" s="14" customFormat="1" ht="15.75" customHeight="1" hidden="1">
      <c r="A138" s="100" t="s">
        <v>133</v>
      </c>
      <c r="B138" s="50"/>
      <c r="C138" s="91"/>
      <c r="D138" s="51"/>
      <c r="E138" s="51"/>
      <c r="F138" s="51"/>
      <c r="G138" s="110">
        <f t="shared" si="6"/>
        <v>0</v>
      </c>
      <c r="H138" s="76">
        <f t="shared" si="7"/>
        <v>0</v>
      </c>
      <c r="I138" s="14">
        <v>3524.9</v>
      </c>
      <c r="J138" s="15"/>
    </row>
    <row r="139" spans="1:10" s="14" customFormat="1" ht="15.75" customHeight="1" hidden="1">
      <c r="A139" s="100" t="s">
        <v>134</v>
      </c>
      <c r="B139" s="50"/>
      <c r="C139" s="91"/>
      <c r="D139" s="51"/>
      <c r="E139" s="51"/>
      <c r="F139" s="51"/>
      <c r="G139" s="110">
        <f t="shared" si="6"/>
        <v>0</v>
      </c>
      <c r="H139" s="76">
        <f t="shared" si="7"/>
        <v>0</v>
      </c>
      <c r="I139" s="14">
        <v>3524.9</v>
      </c>
      <c r="J139" s="15"/>
    </row>
    <row r="140" spans="1:10" s="14" customFormat="1" ht="15.75" customHeight="1" hidden="1">
      <c r="A140" s="100" t="s">
        <v>135</v>
      </c>
      <c r="B140" s="50"/>
      <c r="C140" s="91"/>
      <c r="D140" s="51"/>
      <c r="E140" s="51"/>
      <c r="F140" s="51"/>
      <c r="G140" s="110">
        <f t="shared" si="6"/>
        <v>0</v>
      </c>
      <c r="H140" s="76">
        <f t="shared" si="7"/>
        <v>0</v>
      </c>
      <c r="I140" s="14">
        <v>3524.9</v>
      </c>
      <c r="J140" s="15"/>
    </row>
    <row r="141" spans="1:10" s="14" customFormat="1" ht="15.75" customHeight="1" hidden="1">
      <c r="A141" s="101" t="s">
        <v>157</v>
      </c>
      <c r="B141" s="50"/>
      <c r="C141" s="91"/>
      <c r="D141" s="51"/>
      <c r="E141" s="52"/>
      <c r="F141" s="113"/>
      <c r="G141" s="110">
        <f t="shared" si="6"/>
        <v>0</v>
      </c>
      <c r="H141" s="76">
        <f t="shared" si="7"/>
        <v>0</v>
      </c>
      <c r="I141" s="14">
        <v>3524.9</v>
      </c>
      <c r="J141" s="15"/>
    </row>
    <row r="142" spans="1:10" s="14" customFormat="1" ht="15.75" customHeight="1" hidden="1">
      <c r="A142" s="101" t="s">
        <v>136</v>
      </c>
      <c r="B142" s="50"/>
      <c r="C142" s="91"/>
      <c r="D142" s="51"/>
      <c r="E142" s="52"/>
      <c r="F142" s="113"/>
      <c r="G142" s="110">
        <f t="shared" si="6"/>
        <v>0</v>
      </c>
      <c r="H142" s="76">
        <f t="shared" si="7"/>
        <v>0</v>
      </c>
      <c r="I142" s="14">
        <v>3524.9</v>
      </c>
      <c r="J142" s="15"/>
    </row>
    <row r="143" spans="1:10" s="14" customFormat="1" ht="15.75" customHeight="1" hidden="1">
      <c r="A143" s="101" t="s">
        <v>137</v>
      </c>
      <c r="B143" s="50"/>
      <c r="C143" s="91"/>
      <c r="D143" s="51"/>
      <c r="E143" s="52"/>
      <c r="F143" s="113"/>
      <c r="G143" s="110">
        <f t="shared" si="6"/>
        <v>0</v>
      </c>
      <c r="H143" s="76">
        <f t="shared" si="7"/>
        <v>0</v>
      </c>
      <c r="I143" s="14">
        <v>3524.9</v>
      </c>
      <c r="J143" s="15"/>
    </row>
    <row r="144" spans="1:10" s="14" customFormat="1" ht="15.75" customHeight="1" hidden="1">
      <c r="A144" s="101" t="s">
        <v>138</v>
      </c>
      <c r="B144" s="50"/>
      <c r="C144" s="91"/>
      <c r="D144" s="51"/>
      <c r="E144" s="52"/>
      <c r="F144" s="113"/>
      <c r="G144" s="110">
        <f t="shared" si="6"/>
        <v>0</v>
      </c>
      <c r="H144" s="76">
        <f t="shared" si="7"/>
        <v>0</v>
      </c>
      <c r="I144" s="14">
        <v>3524.9</v>
      </c>
      <c r="J144" s="15"/>
    </row>
    <row r="145" spans="1:10" s="14" customFormat="1" ht="15.75" customHeight="1" hidden="1">
      <c r="A145" s="101" t="s">
        <v>139</v>
      </c>
      <c r="B145" s="50"/>
      <c r="C145" s="91"/>
      <c r="D145" s="51"/>
      <c r="E145" s="52"/>
      <c r="F145" s="113"/>
      <c r="G145" s="110">
        <f t="shared" si="6"/>
        <v>0</v>
      </c>
      <c r="H145" s="76">
        <f t="shared" si="7"/>
        <v>0</v>
      </c>
      <c r="I145" s="14">
        <v>3524.9</v>
      </c>
      <c r="J145" s="15"/>
    </row>
    <row r="146" spans="1:10" s="14" customFormat="1" ht="15.75" customHeight="1" hidden="1">
      <c r="A146" s="101" t="s">
        <v>140</v>
      </c>
      <c r="B146" s="50"/>
      <c r="C146" s="91"/>
      <c r="D146" s="51"/>
      <c r="E146" s="52"/>
      <c r="F146" s="113"/>
      <c r="G146" s="110">
        <f t="shared" si="6"/>
        <v>0</v>
      </c>
      <c r="H146" s="76">
        <f t="shared" si="7"/>
        <v>0</v>
      </c>
      <c r="I146" s="14">
        <v>3524.9</v>
      </c>
      <c r="J146" s="15"/>
    </row>
    <row r="147" spans="1:10" s="14" customFormat="1" ht="15.75" customHeight="1" hidden="1">
      <c r="A147" s="101" t="s">
        <v>141</v>
      </c>
      <c r="B147" s="50"/>
      <c r="C147" s="91"/>
      <c r="D147" s="51"/>
      <c r="E147" s="52"/>
      <c r="F147" s="113"/>
      <c r="G147" s="110">
        <f t="shared" si="6"/>
        <v>0</v>
      </c>
      <c r="H147" s="76">
        <f t="shared" si="7"/>
        <v>0</v>
      </c>
      <c r="I147" s="14">
        <v>3524.9</v>
      </c>
      <c r="J147" s="15"/>
    </row>
    <row r="148" spans="1:10" s="1" customFormat="1" ht="15.75" hidden="1" thickBot="1">
      <c r="A148" s="54" t="s">
        <v>142</v>
      </c>
      <c r="B148" s="55"/>
      <c r="C148" s="92"/>
      <c r="D148" s="52"/>
      <c r="E148" s="52"/>
      <c r="F148" s="53"/>
      <c r="G148" s="110">
        <f t="shared" si="6"/>
        <v>0</v>
      </c>
      <c r="H148" s="76">
        <f t="shared" si="7"/>
        <v>0</v>
      </c>
      <c r="I148" s="14">
        <v>3524.9</v>
      </c>
      <c r="J148" s="2"/>
    </row>
    <row r="149" spans="1:10" s="1" customFormat="1" ht="15.75" hidden="1" thickBot="1">
      <c r="A149" s="100" t="s">
        <v>143</v>
      </c>
      <c r="B149" s="50"/>
      <c r="C149" s="91"/>
      <c r="D149" s="51"/>
      <c r="E149" s="51"/>
      <c r="F149" s="51"/>
      <c r="G149" s="110">
        <f t="shared" si="6"/>
        <v>0</v>
      </c>
      <c r="H149" s="76">
        <f t="shared" si="7"/>
        <v>0</v>
      </c>
      <c r="I149" s="14">
        <v>3524.9</v>
      </c>
      <c r="J149" s="2"/>
    </row>
    <row r="150" spans="1:10" s="1" customFormat="1" ht="18.75" customHeight="1" hidden="1">
      <c r="A150" s="100" t="s">
        <v>144</v>
      </c>
      <c r="B150" s="50"/>
      <c r="C150" s="91"/>
      <c r="D150" s="51"/>
      <c r="E150" s="51"/>
      <c r="F150" s="51"/>
      <c r="G150" s="110">
        <f t="shared" si="6"/>
        <v>0</v>
      </c>
      <c r="H150" s="76">
        <f t="shared" si="7"/>
        <v>0</v>
      </c>
      <c r="I150" s="14">
        <v>3524.9</v>
      </c>
      <c r="J150" s="2"/>
    </row>
    <row r="151" spans="1:10" s="1" customFormat="1" ht="15.75" hidden="1" thickBot="1">
      <c r="A151" s="100" t="s">
        <v>153</v>
      </c>
      <c r="B151" s="50"/>
      <c r="C151" s="91"/>
      <c r="D151" s="51"/>
      <c r="E151" s="51"/>
      <c r="F151" s="51"/>
      <c r="G151" s="110">
        <f t="shared" si="6"/>
        <v>0</v>
      </c>
      <c r="H151" s="76">
        <f t="shared" si="7"/>
        <v>0</v>
      </c>
      <c r="I151" s="14">
        <v>3524.9</v>
      </c>
      <c r="J151" s="2"/>
    </row>
    <row r="152" spans="1:10" s="70" customFormat="1" ht="15.75" hidden="1" thickBot="1">
      <c r="A152" s="102" t="s">
        <v>145</v>
      </c>
      <c r="B152" s="103"/>
      <c r="C152" s="103"/>
      <c r="D152" s="114"/>
      <c r="E152" s="103"/>
      <c r="F152" s="103"/>
      <c r="G152" s="110">
        <f t="shared" si="6"/>
        <v>0</v>
      </c>
      <c r="H152" s="76">
        <f t="shared" si="7"/>
        <v>0</v>
      </c>
      <c r="I152" s="14">
        <v>3524.9</v>
      </c>
      <c r="J152" s="71"/>
    </row>
    <row r="153" spans="1:10" s="70" customFormat="1" ht="15.75" hidden="1" thickBot="1">
      <c r="A153" s="108" t="s">
        <v>158</v>
      </c>
      <c r="B153" s="103"/>
      <c r="C153" s="103"/>
      <c r="D153" s="114"/>
      <c r="E153" s="103"/>
      <c r="F153" s="103"/>
      <c r="G153" s="110" t="e">
        <f t="shared" si="6"/>
        <v>#DIV/0!</v>
      </c>
      <c r="H153" s="76" t="e">
        <f t="shared" si="7"/>
        <v>#DIV/0!</v>
      </c>
      <c r="I153" s="14"/>
      <c r="J153" s="71"/>
    </row>
    <row r="154" spans="1:10" s="70" customFormat="1" ht="15">
      <c r="A154" s="108" t="s">
        <v>159</v>
      </c>
      <c r="B154" s="103"/>
      <c r="C154" s="103"/>
      <c r="D154" s="114">
        <v>15276.71</v>
      </c>
      <c r="E154" s="103"/>
      <c r="F154" s="103"/>
      <c r="G154" s="110">
        <f t="shared" si="6"/>
        <v>4.333941388408181</v>
      </c>
      <c r="H154" s="76">
        <f t="shared" si="7"/>
        <v>0.36116178236734847</v>
      </c>
      <c r="I154" s="14">
        <v>3524.9</v>
      </c>
      <c r="J154" s="71"/>
    </row>
    <row r="155" spans="1:10" s="70" customFormat="1" ht="15" hidden="1">
      <c r="A155" s="108" t="s">
        <v>160</v>
      </c>
      <c r="B155" s="103"/>
      <c r="C155" s="103"/>
      <c r="D155" s="114"/>
      <c r="E155" s="103"/>
      <c r="F155" s="103"/>
      <c r="G155" s="110" t="e">
        <f t="shared" si="6"/>
        <v>#DIV/0!</v>
      </c>
      <c r="H155" s="76" t="e">
        <f t="shared" si="7"/>
        <v>#DIV/0!</v>
      </c>
      <c r="I155" s="14"/>
      <c r="J155" s="71"/>
    </row>
    <row r="156" spans="1:10" s="70" customFormat="1" ht="12.75">
      <c r="A156" s="69"/>
      <c r="J156" s="71"/>
    </row>
    <row r="157" spans="1:10" s="70" customFormat="1" ht="13.5" thickBot="1">
      <c r="A157" s="69"/>
      <c r="J157" s="71"/>
    </row>
    <row r="158" spans="1:10" s="80" customFormat="1" ht="15.75" thickBot="1">
      <c r="A158" s="77" t="s">
        <v>91</v>
      </c>
      <c r="B158" s="78"/>
      <c r="C158" s="78"/>
      <c r="D158" s="79">
        <f>D109+D116</f>
        <v>784249.5219999999</v>
      </c>
      <c r="E158" s="79" t="e">
        <f>E109+E116</f>
        <v>#REF!</v>
      </c>
      <c r="F158" s="79" t="e">
        <f>F109+F116</f>
        <v>#REF!</v>
      </c>
      <c r="G158" s="79">
        <v>222.49</v>
      </c>
      <c r="H158" s="79">
        <f>H109+H116</f>
        <v>18.537032587212877</v>
      </c>
      <c r="J158" s="81"/>
    </row>
    <row r="159" spans="1:10" s="70" customFormat="1" ht="12.75">
      <c r="A159" s="69"/>
      <c r="J159" s="71"/>
    </row>
    <row r="160" spans="1:10" s="70" customFormat="1" ht="12.75">
      <c r="A160" s="69"/>
      <c r="J160" s="71"/>
    </row>
    <row r="161" spans="1:10" s="70" customFormat="1" ht="12.75">
      <c r="A161" s="69"/>
      <c r="J161" s="71"/>
    </row>
    <row r="162" spans="1:10" s="70" customFormat="1" ht="12.75">
      <c r="A162" s="69"/>
      <c r="J162" s="71"/>
    </row>
    <row r="163" spans="1:10" s="70" customFormat="1" ht="12.75">
      <c r="A163" s="69"/>
      <c r="J163" s="71"/>
    </row>
    <row r="164" spans="1:10" s="70" customFormat="1" ht="12.75">
      <c r="A164" s="69"/>
      <c r="J164" s="71"/>
    </row>
    <row r="165" spans="1:10" s="70" customFormat="1" ht="12.75">
      <c r="A165" s="69"/>
      <c r="J165" s="71"/>
    </row>
    <row r="166" spans="1:10" s="70" customFormat="1" ht="12.75">
      <c r="A166" s="69"/>
      <c r="J166" s="71"/>
    </row>
    <row r="167" spans="1:10" s="85" customFormat="1" ht="18.75">
      <c r="A167" s="82"/>
      <c r="B167" s="83"/>
      <c r="C167" s="84"/>
      <c r="D167" s="84"/>
      <c r="E167" s="84"/>
      <c r="F167" s="84"/>
      <c r="G167" s="84"/>
      <c r="H167" s="84"/>
      <c r="J167" s="86"/>
    </row>
    <row r="168" spans="1:10" s="68" customFormat="1" ht="19.5">
      <c r="A168" s="87"/>
      <c r="B168" s="88"/>
      <c r="C168" s="89"/>
      <c r="D168" s="89"/>
      <c r="E168" s="89"/>
      <c r="F168" s="89"/>
      <c r="G168" s="89"/>
      <c r="H168" s="89"/>
      <c r="J168" s="67"/>
    </row>
    <row r="169" spans="1:10" s="70" customFormat="1" ht="14.25">
      <c r="A169" s="125" t="s">
        <v>32</v>
      </c>
      <c r="B169" s="125"/>
      <c r="C169" s="125"/>
      <c r="D169" s="125"/>
      <c r="E169" s="125"/>
      <c r="F169" s="125"/>
      <c r="J169" s="71"/>
    </row>
    <row r="170" s="70" customFormat="1" ht="12.75">
      <c r="J170" s="71"/>
    </row>
    <row r="171" spans="1:10" s="70" customFormat="1" ht="12.75">
      <c r="A171" s="69" t="s">
        <v>33</v>
      </c>
      <c r="J171" s="71"/>
    </row>
    <row r="172" s="70" customFormat="1" ht="12.75">
      <c r="J172" s="71"/>
    </row>
    <row r="173" s="70" customFormat="1" ht="12.75">
      <c r="J173" s="71"/>
    </row>
    <row r="174" s="70" customFormat="1" ht="12.75">
      <c r="J174" s="71"/>
    </row>
    <row r="175" s="70" customFormat="1" ht="12.75">
      <c r="J175" s="71"/>
    </row>
    <row r="176" s="70" customFormat="1" ht="12.75">
      <c r="J176" s="71"/>
    </row>
    <row r="177" s="70" customFormat="1" ht="12.75">
      <c r="J177" s="71"/>
    </row>
    <row r="178" s="70" customFormat="1" ht="12.75">
      <c r="J178" s="71"/>
    </row>
    <row r="179" s="70" customFormat="1" ht="12.75">
      <c r="J179" s="71"/>
    </row>
    <row r="180" s="70" customFormat="1" ht="12.75">
      <c r="J180" s="71"/>
    </row>
    <row r="181" s="70" customFormat="1" ht="12.75">
      <c r="J181" s="71"/>
    </row>
    <row r="182" s="70" customFormat="1" ht="12.75">
      <c r="J182" s="71"/>
    </row>
    <row r="183" s="70" customFormat="1" ht="12.75">
      <c r="J183" s="71"/>
    </row>
    <row r="184" s="70" customFormat="1" ht="12.75">
      <c r="J184" s="71"/>
    </row>
    <row r="185" s="70" customFormat="1" ht="12.75">
      <c r="J185" s="71"/>
    </row>
    <row r="186" s="70" customFormat="1" ht="12.75">
      <c r="J186" s="71"/>
    </row>
    <row r="187" s="70" customFormat="1" ht="12.75">
      <c r="J187" s="71"/>
    </row>
    <row r="188" s="70" customFormat="1" ht="12.75">
      <c r="J188" s="71"/>
    </row>
    <row r="189" s="70" customFormat="1" ht="12.75">
      <c r="J189" s="71"/>
    </row>
  </sheetData>
  <sheetProtection/>
  <mergeCells count="12">
    <mergeCell ref="A1:H1"/>
    <mergeCell ref="B2:H2"/>
    <mergeCell ref="B3:H3"/>
    <mergeCell ref="B4:H4"/>
    <mergeCell ref="A5:H5"/>
    <mergeCell ref="A6:H6"/>
    <mergeCell ref="A8:H8"/>
    <mergeCell ref="A9:H9"/>
    <mergeCell ref="A10:H10"/>
    <mergeCell ref="A11:H11"/>
    <mergeCell ref="A14:H14"/>
    <mergeCell ref="A169:F169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2013-08-09T06:56:40Z</cp:lastPrinted>
  <dcterms:created xsi:type="dcterms:W3CDTF">2010-04-02T14:46:04Z</dcterms:created>
  <dcterms:modified xsi:type="dcterms:W3CDTF">2014-08-13T04:57:21Z</dcterms:modified>
  <cp:category/>
  <cp:version/>
  <cp:contentType/>
  <cp:contentStatus/>
</cp:coreProperties>
</file>