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/>
  </bookViews>
  <sheets>
    <sheet name="по голосованию" sheetId="4" r:id="rId1"/>
  </sheets>
  <definedNames>
    <definedName name="_xlnm.Print_Area" localSheetId="0">'по голосованию'!$A$1:$H$134</definedName>
  </definedNames>
  <calcPr calcId="145621" fullPrecision="0"/>
</workbook>
</file>

<file path=xl/calcChain.xml><?xml version="1.0" encoding="utf-8"?>
<calcChain xmlns="http://schemas.openxmlformats.org/spreadsheetml/2006/main">
  <c r="E99" i="4" l="1"/>
  <c r="F99" i="4"/>
  <c r="G99" i="4"/>
  <c r="H99" i="4"/>
  <c r="D99" i="4"/>
  <c r="G105" i="4" l="1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C99" i="4"/>
  <c r="G93" i="4"/>
  <c r="D93" i="4"/>
  <c r="G92" i="4"/>
  <c r="H92" i="4" s="1"/>
  <c r="E92" i="4" s="1"/>
  <c r="F92" i="4"/>
  <c r="F94" i="4" s="1"/>
  <c r="C92" i="4"/>
  <c r="G91" i="4"/>
  <c r="E91" i="4"/>
  <c r="D91" i="4"/>
  <c r="C91" i="4"/>
  <c r="G89" i="4"/>
  <c r="H89" i="4" s="1"/>
  <c r="G88" i="4"/>
  <c r="H88" i="4" s="1"/>
  <c r="D85" i="4"/>
  <c r="G85" i="4" s="1"/>
  <c r="H85" i="4" s="1"/>
  <c r="D82" i="4"/>
  <c r="D81" i="4"/>
  <c r="D80" i="4"/>
  <c r="D79" i="4"/>
  <c r="D75" i="4"/>
  <c r="G75" i="4" s="1"/>
  <c r="H75" i="4" s="1"/>
  <c r="G74" i="4"/>
  <c r="D74" i="4"/>
  <c r="D71" i="4"/>
  <c r="G71" i="4" s="1"/>
  <c r="H71" i="4" s="1"/>
  <c r="G70" i="4"/>
  <c r="D70" i="4"/>
  <c r="D68" i="4"/>
  <c r="D67" i="4"/>
  <c r="D61" i="4"/>
  <c r="G61" i="4" s="1"/>
  <c r="H61" i="4" s="1"/>
  <c r="E56" i="4"/>
  <c r="C56" i="4"/>
  <c r="E53" i="4"/>
  <c r="C53" i="4"/>
  <c r="E52" i="4"/>
  <c r="C52" i="4"/>
  <c r="E51" i="4"/>
  <c r="C51" i="4"/>
  <c r="E50" i="4"/>
  <c r="E48" i="4"/>
  <c r="C48" i="4"/>
  <c r="G46" i="4"/>
  <c r="D46" i="4"/>
  <c r="D45" i="4"/>
  <c r="G45" i="4" s="1"/>
  <c r="H45" i="4" s="1"/>
  <c r="G44" i="4"/>
  <c r="E44" i="4"/>
  <c r="D44" i="4"/>
  <c r="C44" i="4"/>
  <c r="G43" i="4"/>
  <c r="E43" i="4"/>
  <c r="D43" i="4"/>
  <c r="C43" i="4"/>
  <c r="G42" i="4"/>
  <c r="E42" i="4"/>
  <c r="D42" i="4"/>
  <c r="C42" i="4"/>
  <c r="G41" i="4"/>
  <c r="E41" i="4"/>
  <c r="D41" i="4"/>
  <c r="C41" i="4"/>
  <c r="G40" i="4"/>
  <c r="H40" i="4" s="1"/>
  <c r="G39" i="4"/>
  <c r="H39" i="4" s="1"/>
  <c r="G38" i="4"/>
  <c r="D38" i="4"/>
  <c r="G37" i="4"/>
  <c r="D37" i="4"/>
  <c r="G36" i="4"/>
  <c r="D36" i="4"/>
  <c r="G35" i="4"/>
  <c r="H35" i="4" s="1"/>
  <c r="E35" i="4" s="1"/>
  <c r="G34" i="4"/>
  <c r="H34" i="4" s="1"/>
  <c r="E34" i="4" s="1"/>
  <c r="G33" i="4"/>
  <c r="H33" i="4" s="1"/>
  <c r="G32" i="4"/>
  <c r="E32" i="4"/>
  <c r="D32" i="4"/>
  <c r="C32" i="4"/>
  <c r="G31" i="4"/>
  <c r="E31" i="4"/>
  <c r="D31" i="4"/>
  <c r="C31" i="4"/>
  <c r="G22" i="4"/>
  <c r="E22" i="4"/>
  <c r="D22" i="4"/>
  <c r="C22" i="4"/>
  <c r="G14" i="4"/>
  <c r="G94" i="4" s="1"/>
  <c r="G109" i="4" s="1"/>
  <c r="E14" i="4"/>
  <c r="D14" i="4"/>
  <c r="D94" i="4" s="1"/>
  <c r="D109" i="4" s="1"/>
  <c r="C14" i="4"/>
  <c r="H94" i="4" l="1"/>
  <c r="H109" i="4" s="1"/>
  <c r="E33" i="4"/>
  <c r="E94" i="4" s="1"/>
  <c r="E109" i="4" s="1"/>
  <c r="F109" i="4"/>
  <c r="C109" i="4" s="1"/>
  <c r="C94" i="4"/>
</calcChain>
</file>

<file path=xl/sharedStrings.xml><?xml version="1.0" encoding="utf-8"?>
<sst xmlns="http://schemas.openxmlformats.org/spreadsheetml/2006/main" count="166" uniqueCount="116">
  <si>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</si>
  <si>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</si>
  <si>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</si>
  <si>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</si>
  <si>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</si>
  <si>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Пионерская , д.4(S общ.=2388,6 м2, S зем.уч.= 2260,74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</si>
  <si>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</si>
  <si>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</si>
  <si>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</si>
  <si>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</si>
  <si>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</si>
  <si>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</si>
  <si>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</si>
  <si>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</si>
  <si>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</si>
  <si>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</si>
  <si>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</si>
  <si>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</si>
  <si>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</si>
  <si>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</si>
  <si>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</si>
  <si>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</si>
  <si>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</si>
  <si>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</si>
  <si>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</si>
  <si>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</si>
  <si>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</si>
  <si>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</si>
  <si>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</si>
  <si>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</si>
  <si>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</si>
  <si>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</si>
  <si>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</si>
  <si>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</si>
  <si>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</si>
  <si>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</si>
  <si>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</si>
  <si>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</si>
  <si>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</si>
  <si>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</si>
  <si>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</si>
  <si>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</si>
  <si>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</si>
  <si>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</si>
  <si>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</si>
  <si>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</si>
  <si>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</si>
  <si>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</si>
  <si>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</si>
  <si>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</si>
  <si>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</si>
  <si>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</si>
  <si>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</si>
  <si>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</si>
  <si>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</si>
  <si>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</si>
  <si>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</si>
  <si>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</si>
  <si>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</si>
  <si>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</si>
  <si>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</si>
  <si>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</si>
  <si>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</si>
  <si>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</si>
  <si>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</si>
  <si>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</si>
  <si>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</si>
  <si>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</si>
  <si>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</si>
  <si>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</si>
  <si>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</si>
  <si>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</si>
  <si>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</si>
  <si>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</si>
  <si>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</si>
  <si>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</si>
  <si>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замена ( поверка ) КИП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</si>
  <si>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</si>
  <si>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</si>
  <si>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</si>
  <si>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</si>
  <si>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</si>
  <si>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</si>
  <si>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</si>
  <si>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</si>
  <si>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</si>
  <si>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</si>
  <si>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</si>
  <si>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электроизмерения (замеры сопротивления изоляции)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</si>
  <si>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</si>
  <si>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</si>
  <si>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</si>
  <si>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</si>
  <si>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</si>
  <si>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</si>
  <si>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</si>
  <si>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Работы заявочного характера</t>
  </si>
  <si>
    <t>Дополнительные работы (по текущему ремонту), в т.ч.:</t>
  </si>
  <si>
    <t>Сбор, вывоз и утилизация ТБО*, руб/м2</t>
  </si>
  <si>
    <t>ИТОГО:</t>
  </si>
  <si>
    <t>крепление трубопроводов отопления диам.57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</si>
  <si>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</si>
  <si>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</si>
  <si>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</si>
  <si>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на 2014-2015гг.</t>
  </si>
  <si>
    <t>заполнение электронных паспортов</t>
  </si>
  <si>
    <t>ревизия задвижек ГВС (диам.50мм-2 шт)</t>
  </si>
  <si>
    <t>ревизия задвижек  ХВС (диам.50мм-1 шт)</t>
  </si>
  <si>
    <t xml:space="preserve">Погашение задолженности прошлых периодов </t>
  </si>
  <si>
    <t>установка шаровых кранов диам.15мм-2шт.</t>
  </si>
  <si>
    <t>по состоянию на 01.05.2014г.</t>
  </si>
  <si>
    <t>гидравлическое испытание элеваторных узлов и запорной арматуры</t>
  </si>
  <si>
    <t>Итого:</t>
  </si>
  <si>
    <t>(стоимость услуг  увеличена на 6,6% в соответствии с уровнем инфляции 2013 г.)</t>
  </si>
  <si>
    <t>ремонт кровли 200 м2</t>
  </si>
  <si>
    <t>ревизия задвижек на отоплении диам.100 мм - 2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</si>
</sst>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2"/>
      <name val="Arial Black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2" fontId="10" fillId="3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2" fontId="8" fillId="3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3" borderId="26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4" borderId="2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2" fontId="14" fillId="4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2" fontId="10" fillId="3" borderId="21" xfId="0" applyNumberFormat="1" applyFont="1" applyFill="1" applyBorder="1" applyAlignment="1">
      <alignment horizontal="center" vertical="center" wrapText="1"/>
    </xf>
    <xf numFmtId="2" fontId="10" fillId="3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2" fontId="10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9" fillId="0" borderId="2" xfId="0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8" fillId="4" borderId="32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3" borderId="31" xfId="0" applyNumberFormat="1" applyFont="1" applyFill="1" applyBorder="1" applyAlignment="1">
      <alignment horizontal="center" vertical="center" wrapText="1"/>
    </xf>
    <xf numFmtId="2" fontId="1" fillId="3" borderId="21" xfId="0" applyNumberFormat="1" applyFont="1" applyFill="1" applyBorder="1" applyAlignment="1">
      <alignment horizontal="center" vertical="center" wrapText="1"/>
    </xf>
    <xf numFmtId="2" fontId="1" fillId="3" borderId="25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2" fontId="8" fillId="4" borderId="29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topLeftCell="A77" zoomScale="75" zoomScaleNormal="75" workbookViewId="0">
      <selection sqref="A1:H11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7.7109375" style="1" bestFit="1" customWidth="1"/>
    <col min="5" max="5" width="13.85546875" style="1" hidden="1" customWidth="1"/>
    <col min="6" max="6" width="20.85546875" style="102" hidden="1" customWidth="1"/>
    <col min="7" max="7" width="13.85546875" style="1" customWidth="1"/>
    <col min="8" max="8" width="20.85546875" style="102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39" t="s">
        <v>0</v>
      </c>
      <c r="B1" s="140"/>
      <c r="C1" s="140"/>
      <c r="D1" s="140"/>
      <c r="E1" s="140"/>
      <c r="F1" s="140"/>
      <c r="G1" s="140"/>
      <c r="H1" s="140"/>
    </row>
    <row r="2" spans="1:11" ht="12.75" customHeight="1" x14ac:dyDescent="0.3">
      <c r="B2" s="141" t="s">
        <v>1</v>
      </c>
      <c r="C2" s="141"/>
      <c r="D2" s="141"/>
      <c r="E2" s="141"/>
      <c r="F2" s="141"/>
      <c r="G2" s="140"/>
      <c r="H2" s="140"/>
    </row>
    <row r="3" spans="1:11" ht="21" customHeight="1" x14ac:dyDescent="0.3">
      <c r="A3" s="3" t="s">
        <v>104</v>
      </c>
      <c r="B3" s="141" t="s">
        <v>2</v>
      </c>
      <c r="C3" s="141"/>
      <c r="D3" s="141"/>
      <c r="E3" s="141"/>
      <c r="F3" s="141"/>
      <c r="G3" s="140"/>
      <c r="H3" s="140"/>
    </row>
    <row r="4" spans="1:11" ht="14.25" customHeight="1" x14ac:dyDescent="0.3">
      <c r="B4" s="141" t="s">
        <v>3</v>
      </c>
      <c r="C4" s="141"/>
      <c r="D4" s="141"/>
      <c r="E4" s="141"/>
      <c r="F4" s="141"/>
      <c r="G4" s="140"/>
      <c r="H4" s="140"/>
    </row>
    <row r="5" spans="1:11" ht="33" customHeight="1" x14ac:dyDescent="0.4">
      <c r="A5" s="142"/>
      <c r="B5" s="143"/>
      <c r="C5" s="143"/>
      <c r="D5" s="143"/>
      <c r="E5" s="143"/>
      <c r="F5" s="143"/>
      <c r="G5" s="143"/>
      <c r="H5" s="143"/>
      <c r="K5" s="1"/>
    </row>
    <row r="6" spans="1:11" ht="21" customHeight="1" x14ac:dyDescent="0.2">
      <c r="A6" s="144" t="s">
        <v>113</v>
      </c>
      <c r="B6" s="144"/>
      <c r="C6" s="144"/>
      <c r="D6" s="144"/>
      <c r="E6" s="144"/>
      <c r="F6" s="144"/>
      <c r="G6" s="144"/>
      <c r="H6" s="144"/>
      <c r="K6" s="1"/>
    </row>
    <row r="7" spans="1:11" s="4" customFormat="1" ht="22.5" customHeight="1" x14ac:dyDescent="0.4">
      <c r="A7" s="128" t="s">
        <v>4</v>
      </c>
      <c r="B7" s="128"/>
      <c r="C7" s="128"/>
      <c r="D7" s="128"/>
      <c r="E7" s="129"/>
      <c r="F7" s="129"/>
      <c r="G7" s="129"/>
      <c r="H7" s="129"/>
      <c r="K7" s="5"/>
    </row>
    <row r="8" spans="1:11" s="6" customFormat="1" ht="18.75" customHeight="1" x14ac:dyDescent="0.4">
      <c r="A8" s="128" t="s">
        <v>5</v>
      </c>
      <c r="B8" s="128"/>
      <c r="C8" s="128"/>
      <c r="D8" s="128"/>
      <c r="E8" s="129"/>
      <c r="F8" s="129"/>
      <c r="G8" s="129"/>
      <c r="H8" s="129"/>
    </row>
    <row r="9" spans="1:11" s="7" customFormat="1" ht="17.25" customHeight="1" x14ac:dyDescent="0.2">
      <c r="A9" s="130" t="s">
        <v>6</v>
      </c>
      <c r="B9" s="130"/>
      <c r="C9" s="130"/>
      <c r="D9" s="130"/>
      <c r="E9" s="131"/>
      <c r="F9" s="131"/>
      <c r="G9" s="131"/>
      <c r="H9" s="131"/>
    </row>
    <row r="10" spans="1:11" s="6" customFormat="1" ht="30" customHeight="1" thickBot="1" x14ac:dyDescent="0.25">
      <c r="A10" s="132" t="s">
        <v>7</v>
      </c>
      <c r="B10" s="132"/>
      <c r="C10" s="132"/>
      <c r="D10" s="132"/>
      <c r="E10" s="133"/>
      <c r="F10" s="133"/>
      <c r="G10" s="133"/>
      <c r="H10" s="133"/>
    </row>
    <row r="11" spans="1:11" s="12" customFormat="1" ht="139.5" customHeight="1" thickBot="1" x14ac:dyDescent="0.25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10</v>
      </c>
      <c r="F11" s="11" t="s">
        <v>12</v>
      </c>
      <c r="G11" s="10" t="s">
        <v>10</v>
      </c>
      <c r="H11" s="11" t="s">
        <v>12</v>
      </c>
      <c r="K11" s="13"/>
    </row>
    <row r="12" spans="1:11" s="20" customFormat="1" x14ac:dyDescent="0.2">
      <c r="A12" s="14">
        <v>1</v>
      </c>
      <c r="B12" s="15">
        <v>2</v>
      </c>
      <c r="C12" s="15">
        <v>3</v>
      </c>
      <c r="D12" s="16"/>
      <c r="E12" s="15">
        <v>3</v>
      </c>
      <c r="F12" s="17">
        <v>4</v>
      </c>
      <c r="G12" s="18">
        <v>3</v>
      </c>
      <c r="H12" s="19">
        <v>4</v>
      </c>
      <c r="K12" s="21"/>
    </row>
    <row r="13" spans="1:11" s="20" customFormat="1" ht="49.5" customHeight="1" x14ac:dyDescent="0.2">
      <c r="A13" s="134" t="s">
        <v>13</v>
      </c>
      <c r="B13" s="135"/>
      <c r="C13" s="135"/>
      <c r="D13" s="135"/>
      <c r="E13" s="135"/>
      <c r="F13" s="135"/>
      <c r="G13" s="136"/>
      <c r="H13" s="137"/>
      <c r="K13" s="21"/>
    </row>
    <row r="14" spans="1:11" s="12" customFormat="1" ht="15" x14ac:dyDescent="0.2">
      <c r="A14" s="22" t="s">
        <v>14</v>
      </c>
      <c r="B14" s="23"/>
      <c r="C14" s="24">
        <f>F14*12</f>
        <v>0</v>
      </c>
      <c r="D14" s="25">
        <f>G14*I14</f>
        <v>76530.740000000005</v>
      </c>
      <c r="E14" s="26">
        <f>H14*12</f>
        <v>32.04</v>
      </c>
      <c r="F14" s="27"/>
      <c r="G14" s="26">
        <f>H14*12</f>
        <v>32.04</v>
      </c>
      <c r="H14" s="27">
        <v>2.67</v>
      </c>
      <c r="I14" s="12">
        <v>2388.6</v>
      </c>
      <c r="J14" s="12">
        <v>1.07</v>
      </c>
      <c r="K14" s="13">
        <v>2.2400000000000002</v>
      </c>
    </row>
    <row r="15" spans="1:11" s="12" customFormat="1" ht="29.25" customHeight="1" x14ac:dyDescent="0.2">
      <c r="A15" s="28" t="s">
        <v>15</v>
      </c>
      <c r="B15" s="29" t="s">
        <v>16</v>
      </c>
      <c r="C15" s="30"/>
      <c r="D15" s="31"/>
      <c r="E15" s="32"/>
      <c r="F15" s="33"/>
      <c r="G15" s="32"/>
      <c r="H15" s="33"/>
      <c r="K15" s="13"/>
    </row>
    <row r="16" spans="1:11" s="12" customFormat="1" ht="15" x14ac:dyDescent="0.2">
      <c r="A16" s="28" t="s">
        <v>17</v>
      </c>
      <c r="B16" s="29" t="s">
        <v>16</v>
      </c>
      <c r="C16" s="30"/>
      <c r="D16" s="31"/>
      <c r="E16" s="32"/>
      <c r="F16" s="33"/>
      <c r="G16" s="32"/>
      <c r="H16" s="33"/>
      <c r="K16" s="13"/>
    </row>
    <row r="17" spans="1:11" s="12" customFormat="1" ht="15" x14ac:dyDescent="0.2">
      <c r="A17" s="28" t="s">
        <v>18</v>
      </c>
      <c r="B17" s="29" t="s">
        <v>19</v>
      </c>
      <c r="C17" s="30"/>
      <c r="D17" s="31"/>
      <c r="E17" s="32"/>
      <c r="F17" s="33"/>
      <c r="G17" s="32"/>
      <c r="H17" s="33"/>
      <c r="K17" s="13"/>
    </row>
    <row r="18" spans="1:11" s="12" customFormat="1" ht="15" x14ac:dyDescent="0.2">
      <c r="A18" s="28" t="s">
        <v>20</v>
      </c>
      <c r="B18" s="29" t="s">
        <v>16</v>
      </c>
      <c r="C18" s="30"/>
      <c r="D18" s="31"/>
      <c r="E18" s="32"/>
      <c r="F18" s="33"/>
      <c r="G18" s="32"/>
      <c r="H18" s="33"/>
      <c r="K18" s="13"/>
    </row>
    <row r="19" spans="1:11" s="12" customFormat="1" ht="15" x14ac:dyDescent="0.2">
      <c r="A19" s="119" t="s">
        <v>112</v>
      </c>
      <c r="B19" s="120"/>
      <c r="C19" s="32"/>
      <c r="D19" s="31"/>
      <c r="E19" s="32"/>
      <c r="F19" s="33"/>
      <c r="G19" s="32"/>
      <c r="H19" s="27">
        <v>2.56</v>
      </c>
      <c r="K19" s="13"/>
    </row>
    <row r="20" spans="1:11" s="12" customFormat="1" ht="15" x14ac:dyDescent="0.2">
      <c r="A20" s="121" t="s">
        <v>105</v>
      </c>
      <c r="B20" s="122" t="s">
        <v>16</v>
      </c>
      <c r="C20" s="123"/>
      <c r="D20" s="31"/>
      <c r="E20" s="32"/>
      <c r="F20" s="33"/>
      <c r="G20" s="32"/>
      <c r="H20" s="33"/>
      <c r="K20" s="13"/>
    </row>
    <row r="21" spans="1:11" s="12" customFormat="1" ht="15" x14ac:dyDescent="0.2">
      <c r="A21" s="119" t="s">
        <v>112</v>
      </c>
      <c r="B21" s="120"/>
      <c r="C21" s="32"/>
      <c r="D21" s="31"/>
      <c r="E21" s="32"/>
      <c r="F21" s="33"/>
      <c r="G21" s="32"/>
      <c r="H21" s="27">
        <v>0.11</v>
      </c>
      <c r="K21" s="13"/>
    </row>
    <row r="22" spans="1:11" s="12" customFormat="1" ht="30" x14ac:dyDescent="0.2">
      <c r="A22" s="22" t="s">
        <v>21</v>
      </c>
      <c r="B22" s="34"/>
      <c r="C22" s="24">
        <f>F22*12</f>
        <v>0</v>
      </c>
      <c r="D22" s="25">
        <f>G22*I22</f>
        <v>89429.18</v>
      </c>
      <c r="E22" s="26">
        <f>H22*12</f>
        <v>37.44</v>
      </c>
      <c r="F22" s="27"/>
      <c r="G22" s="26">
        <f>H22*12</f>
        <v>37.44</v>
      </c>
      <c r="H22" s="27">
        <v>3.12</v>
      </c>
      <c r="I22" s="12">
        <v>2388.6</v>
      </c>
      <c r="J22" s="12">
        <v>1.07</v>
      </c>
      <c r="K22" s="13">
        <v>2.74</v>
      </c>
    </row>
    <row r="23" spans="1:11" s="12" customFormat="1" ht="15" x14ac:dyDescent="0.2">
      <c r="A23" s="35" t="s">
        <v>22</v>
      </c>
      <c r="B23" s="36" t="s">
        <v>23</v>
      </c>
      <c r="C23" s="24"/>
      <c r="D23" s="25"/>
      <c r="E23" s="26"/>
      <c r="F23" s="27"/>
      <c r="G23" s="26"/>
      <c r="H23" s="27"/>
      <c r="K23" s="13"/>
    </row>
    <row r="24" spans="1:11" s="12" customFormat="1" ht="15" x14ac:dyDescent="0.2">
      <c r="A24" s="35" t="s">
        <v>24</v>
      </c>
      <c r="B24" s="36" t="s">
        <v>23</v>
      </c>
      <c r="C24" s="24"/>
      <c r="D24" s="25"/>
      <c r="E24" s="26"/>
      <c r="F24" s="27"/>
      <c r="G24" s="26"/>
      <c r="H24" s="27"/>
      <c r="K24" s="13"/>
    </row>
    <row r="25" spans="1:11" s="12" customFormat="1" ht="15" x14ac:dyDescent="0.2">
      <c r="A25" s="37" t="s">
        <v>25</v>
      </c>
      <c r="B25" s="38" t="s">
        <v>26</v>
      </c>
      <c r="C25" s="24"/>
      <c r="D25" s="25"/>
      <c r="E25" s="26"/>
      <c r="F25" s="27"/>
      <c r="G25" s="26"/>
      <c r="H25" s="27"/>
      <c r="K25" s="13"/>
    </row>
    <row r="26" spans="1:11" s="12" customFormat="1" ht="15" x14ac:dyDescent="0.2">
      <c r="A26" s="35" t="s">
        <v>27</v>
      </c>
      <c r="B26" s="36" t="s">
        <v>23</v>
      </c>
      <c r="C26" s="24"/>
      <c r="D26" s="25"/>
      <c r="E26" s="26"/>
      <c r="F26" s="27"/>
      <c r="G26" s="26"/>
      <c r="H26" s="27"/>
      <c r="K26" s="13"/>
    </row>
    <row r="27" spans="1:11" s="12" customFormat="1" ht="25.5" x14ac:dyDescent="0.2">
      <c r="A27" s="35" t="s">
        <v>28</v>
      </c>
      <c r="B27" s="36" t="s">
        <v>29</v>
      </c>
      <c r="C27" s="24"/>
      <c r="D27" s="25"/>
      <c r="E27" s="26"/>
      <c r="F27" s="27"/>
      <c r="G27" s="26"/>
      <c r="H27" s="27"/>
      <c r="K27" s="13"/>
    </row>
    <row r="28" spans="1:11" s="12" customFormat="1" ht="15" x14ac:dyDescent="0.2">
      <c r="A28" s="35" t="s">
        <v>30</v>
      </c>
      <c r="B28" s="36" t="s">
        <v>23</v>
      </c>
      <c r="C28" s="24"/>
      <c r="D28" s="25"/>
      <c r="E28" s="26"/>
      <c r="F28" s="27"/>
      <c r="G28" s="26"/>
      <c r="H28" s="27"/>
      <c r="K28" s="13"/>
    </row>
    <row r="29" spans="1:11" s="12" customFormat="1" ht="15" x14ac:dyDescent="0.2">
      <c r="A29" s="39" t="s">
        <v>31</v>
      </c>
      <c r="B29" s="40" t="s">
        <v>23</v>
      </c>
      <c r="C29" s="24"/>
      <c r="D29" s="25"/>
      <c r="E29" s="26"/>
      <c r="F29" s="27"/>
      <c r="G29" s="26"/>
      <c r="H29" s="27"/>
      <c r="K29" s="13"/>
    </row>
    <row r="30" spans="1:11" s="12" customFormat="1" ht="26.25" thickBot="1" x14ac:dyDescent="0.25">
      <c r="A30" s="41" t="s">
        <v>32</v>
      </c>
      <c r="B30" s="42" t="s">
        <v>33</v>
      </c>
      <c r="C30" s="24"/>
      <c r="D30" s="25"/>
      <c r="E30" s="26"/>
      <c r="F30" s="27"/>
      <c r="G30" s="26"/>
      <c r="H30" s="27"/>
      <c r="K30" s="13"/>
    </row>
    <row r="31" spans="1:11" s="45" customFormat="1" ht="15" x14ac:dyDescent="0.2">
      <c r="A31" s="43" t="s">
        <v>34</v>
      </c>
      <c r="B31" s="23" t="s">
        <v>35</v>
      </c>
      <c r="C31" s="24">
        <f>F31*12</f>
        <v>0</v>
      </c>
      <c r="D31" s="25">
        <f t="shared" ref="D31:D41" si="0">G31*I31</f>
        <v>19490.98</v>
      </c>
      <c r="E31" s="26">
        <f>H31*12</f>
        <v>8.16</v>
      </c>
      <c r="F31" s="44"/>
      <c r="G31" s="26">
        <f t="shared" ref="G31:G41" si="1">H31*12</f>
        <v>8.16</v>
      </c>
      <c r="H31" s="27">
        <v>0.68</v>
      </c>
      <c r="I31" s="12">
        <v>2388.6</v>
      </c>
      <c r="J31" s="12">
        <v>1.07</v>
      </c>
      <c r="K31" s="13">
        <v>0.6</v>
      </c>
    </row>
    <row r="32" spans="1:11" s="12" customFormat="1" ht="15" x14ac:dyDescent="0.2">
      <c r="A32" s="43" t="s">
        <v>36</v>
      </c>
      <c r="B32" s="23" t="s">
        <v>37</v>
      </c>
      <c r="C32" s="24">
        <f>F32*12</f>
        <v>0</v>
      </c>
      <c r="D32" s="25">
        <f t="shared" si="0"/>
        <v>63632.3</v>
      </c>
      <c r="E32" s="26">
        <f>H32*12</f>
        <v>26.64</v>
      </c>
      <c r="F32" s="44"/>
      <c r="G32" s="26">
        <f t="shared" si="1"/>
        <v>26.64</v>
      </c>
      <c r="H32" s="27">
        <v>2.2200000000000002</v>
      </c>
      <c r="I32" s="12">
        <v>2388.6</v>
      </c>
      <c r="J32" s="12">
        <v>1.07</v>
      </c>
      <c r="K32" s="13">
        <v>1.94</v>
      </c>
    </row>
    <row r="33" spans="1:11" s="20" customFormat="1" ht="30" x14ac:dyDescent="0.2">
      <c r="A33" s="43" t="s">
        <v>38</v>
      </c>
      <c r="B33" s="23" t="s">
        <v>39</v>
      </c>
      <c r="C33" s="46"/>
      <c r="D33" s="25">
        <v>1848.15</v>
      </c>
      <c r="E33" s="47">
        <f>H33*12</f>
        <v>0.72</v>
      </c>
      <c r="F33" s="44"/>
      <c r="G33" s="26">
        <f>D33/I33</f>
        <v>0.77</v>
      </c>
      <c r="H33" s="27">
        <f>G33/12</f>
        <v>0.06</v>
      </c>
      <c r="I33" s="12">
        <v>2388.6</v>
      </c>
      <c r="J33" s="12">
        <v>1.07</v>
      </c>
      <c r="K33" s="13">
        <v>0.05</v>
      </c>
    </row>
    <row r="34" spans="1:11" s="20" customFormat="1" ht="30" x14ac:dyDescent="0.2">
      <c r="A34" s="43" t="s">
        <v>40</v>
      </c>
      <c r="B34" s="23" t="s">
        <v>39</v>
      </c>
      <c r="C34" s="46"/>
      <c r="D34" s="25">
        <v>1848.15</v>
      </c>
      <c r="E34" s="47">
        <f>H34*12</f>
        <v>0.72</v>
      </c>
      <c r="F34" s="44"/>
      <c r="G34" s="26">
        <f>D34/I34</f>
        <v>0.77</v>
      </c>
      <c r="H34" s="27">
        <f>G34/12</f>
        <v>0.06</v>
      </c>
      <c r="I34" s="12">
        <v>2388.6</v>
      </c>
      <c r="J34" s="12">
        <v>1.07</v>
      </c>
      <c r="K34" s="13">
        <v>0.05</v>
      </c>
    </row>
    <row r="35" spans="1:11" s="20" customFormat="1" ht="17.25" customHeight="1" x14ac:dyDescent="0.2">
      <c r="A35" s="43" t="s">
        <v>41</v>
      </c>
      <c r="B35" s="23" t="s">
        <v>39</v>
      </c>
      <c r="C35" s="46"/>
      <c r="D35" s="25">
        <v>11670.68</v>
      </c>
      <c r="E35" s="47">
        <f>H35*12</f>
        <v>4.92</v>
      </c>
      <c r="F35" s="44"/>
      <c r="G35" s="26">
        <f>D35/I35</f>
        <v>4.8899999999999997</v>
      </c>
      <c r="H35" s="27">
        <f>G35/12</f>
        <v>0.41</v>
      </c>
      <c r="I35" s="12">
        <v>2388.6</v>
      </c>
      <c r="J35" s="12">
        <v>1.07</v>
      </c>
      <c r="K35" s="13">
        <v>0.35</v>
      </c>
    </row>
    <row r="36" spans="1:11" s="20" customFormat="1" ht="30" hidden="1" x14ac:dyDescent="0.2">
      <c r="A36" s="43" t="s">
        <v>42</v>
      </c>
      <c r="B36" s="23" t="s">
        <v>29</v>
      </c>
      <c r="C36" s="46"/>
      <c r="D36" s="25">
        <f t="shared" si="0"/>
        <v>10318.75</v>
      </c>
      <c r="E36" s="47"/>
      <c r="F36" s="44"/>
      <c r="G36" s="26">
        <f t="shared" si="1"/>
        <v>4.32</v>
      </c>
      <c r="H36" s="27">
        <v>0.36</v>
      </c>
      <c r="I36" s="12">
        <v>2388.6</v>
      </c>
      <c r="J36" s="12">
        <v>1.07</v>
      </c>
      <c r="K36" s="13">
        <v>0</v>
      </c>
    </row>
    <row r="37" spans="1:11" s="20" customFormat="1" ht="30" hidden="1" x14ac:dyDescent="0.2">
      <c r="A37" s="43" t="s">
        <v>43</v>
      </c>
      <c r="B37" s="23" t="s">
        <v>29</v>
      </c>
      <c r="C37" s="46"/>
      <c r="D37" s="25">
        <f t="shared" si="0"/>
        <v>10318.75</v>
      </c>
      <c r="E37" s="47"/>
      <c r="F37" s="44"/>
      <c r="G37" s="26">
        <f t="shared" si="1"/>
        <v>4.32</v>
      </c>
      <c r="H37" s="27">
        <v>0.36</v>
      </c>
      <c r="I37" s="12">
        <v>2388.6</v>
      </c>
      <c r="J37" s="12">
        <v>1.07</v>
      </c>
      <c r="K37" s="13">
        <v>0</v>
      </c>
    </row>
    <row r="38" spans="1:11" s="20" customFormat="1" ht="30" hidden="1" x14ac:dyDescent="0.2">
      <c r="A38" s="43" t="s">
        <v>44</v>
      </c>
      <c r="B38" s="23" t="s">
        <v>29</v>
      </c>
      <c r="C38" s="46"/>
      <c r="D38" s="25">
        <f t="shared" si="0"/>
        <v>10318.75</v>
      </c>
      <c r="E38" s="47"/>
      <c r="F38" s="44"/>
      <c r="G38" s="26">
        <f t="shared" si="1"/>
        <v>4.32</v>
      </c>
      <c r="H38" s="27">
        <v>0.36</v>
      </c>
      <c r="I38" s="12">
        <v>2388.6</v>
      </c>
      <c r="J38" s="12">
        <v>1.07</v>
      </c>
      <c r="K38" s="13">
        <v>0</v>
      </c>
    </row>
    <row r="39" spans="1:11" s="20" customFormat="1" ht="30" hidden="1" x14ac:dyDescent="0.2">
      <c r="A39" s="43"/>
      <c r="B39" s="23" t="s">
        <v>29</v>
      </c>
      <c r="C39" s="46"/>
      <c r="D39" s="25"/>
      <c r="E39" s="47"/>
      <c r="F39" s="44"/>
      <c r="G39" s="26">
        <f>D39/I39</f>
        <v>0</v>
      </c>
      <c r="H39" s="27">
        <f>G39/12</f>
        <v>0</v>
      </c>
      <c r="I39" s="12">
        <v>2388.6</v>
      </c>
      <c r="J39" s="12"/>
      <c r="K39" s="13"/>
    </row>
    <row r="40" spans="1:11" s="20" customFormat="1" ht="30" hidden="1" x14ac:dyDescent="0.2">
      <c r="A40" s="43"/>
      <c r="B40" s="23" t="s">
        <v>29</v>
      </c>
      <c r="C40" s="46"/>
      <c r="D40" s="25"/>
      <c r="E40" s="47"/>
      <c r="F40" s="44"/>
      <c r="G40" s="26">
        <f>D40/I40</f>
        <v>0</v>
      </c>
      <c r="H40" s="27">
        <f>G40/12</f>
        <v>0</v>
      </c>
      <c r="I40" s="12">
        <v>2388.6</v>
      </c>
      <c r="J40" s="12"/>
      <c r="K40" s="13"/>
    </row>
    <row r="41" spans="1:11" s="20" customFormat="1" ht="30" x14ac:dyDescent="0.2">
      <c r="A41" s="43" t="s">
        <v>45</v>
      </c>
      <c r="B41" s="23"/>
      <c r="C41" s="46">
        <f>F41*12</f>
        <v>0</v>
      </c>
      <c r="D41" s="25">
        <f t="shared" si="0"/>
        <v>5446.01</v>
      </c>
      <c r="E41" s="47">
        <f>H41*12</f>
        <v>2.2799999999999998</v>
      </c>
      <c r="F41" s="44"/>
      <c r="G41" s="26">
        <f t="shared" si="1"/>
        <v>2.2799999999999998</v>
      </c>
      <c r="H41" s="27">
        <v>0.19</v>
      </c>
      <c r="I41" s="12">
        <v>2388.6</v>
      </c>
      <c r="J41" s="12">
        <v>1.07</v>
      </c>
      <c r="K41" s="13">
        <v>0.14000000000000001</v>
      </c>
    </row>
    <row r="42" spans="1:11" s="12" customFormat="1" ht="15" x14ac:dyDescent="0.2">
      <c r="A42" s="43" t="s">
        <v>46</v>
      </c>
      <c r="B42" s="23" t="s">
        <v>47</v>
      </c>
      <c r="C42" s="46">
        <f>F42*12</f>
        <v>0</v>
      </c>
      <c r="D42" s="25">
        <f>G42*I42</f>
        <v>1146.53</v>
      </c>
      <c r="E42" s="47">
        <f>H42*12</f>
        <v>0.48</v>
      </c>
      <c r="F42" s="44"/>
      <c r="G42" s="26">
        <f>12*H42</f>
        <v>0.48</v>
      </c>
      <c r="H42" s="27">
        <v>0.04</v>
      </c>
      <c r="I42" s="12">
        <v>2388.6</v>
      </c>
      <c r="J42" s="12">
        <v>1.07</v>
      </c>
      <c r="K42" s="13">
        <v>0.03</v>
      </c>
    </row>
    <row r="43" spans="1:11" s="12" customFormat="1" ht="15" x14ac:dyDescent="0.2">
      <c r="A43" s="43" t="s">
        <v>48</v>
      </c>
      <c r="B43" s="48" t="s">
        <v>49</v>
      </c>
      <c r="C43" s="49">
        <f>F43*12</f>
        <v>0</v>
      </c>
      <c r="D43" s="25">
        <f>G43*I43</f>
        <v>859.9</v>
      </c>
      <c r="E43" s="47">
        <f>H43*12</f>
        <v>0.36</v>
      </c>
      <c r="F43" s="44"/>
      <c r="G43" s="26">
        <f>12*H43</f>
        <v>0.36</v>
      </c>
      <c r="H43" s="27">
        <v>0.03</v>
      </c>
      <c r="I43" s="12">
        <v>2388.6</v>
      </c>
      <c r="J43" s="12">
        <v>1.07</v>
      </c>
      <c r="K43" s="13">
        <v>0.02</v>
      </c>
    </row>
    <row r="44" spans="1:11" s="45" customFormat="1" ht="30" x14ac:dyDescent="0.2">
      <c r="A44" s="43" t="s">
        <v>50</v>
      </c>
      <c r="B44" s="23" t="s">
        <v>51</v>
      </c>
      <c r="C44" s="46">
        <f>F44*12</f>
        <v>0</v>
      </c>
      <c r="D44" s="25">
        <f>G44*I44</f>
        <v>1146.53</v>
      </c>
      <c r="E44" s="47">
        <f>H44*12</f>
        <v>0.48</v>
      </c>
      <c r="F44" s="44"/>
      <c r="G44" s="26">
        <f>12*H44</f>
        <v>0.48</v>
      </c>
      <c r="H44" s="27">
        <v>0.04</v>
      </c>
      <c r="I44" s="12">
        <v>2388.6</v>
      </c>
      <c r="J44" s="12">
        <v>1.07</v>
      </c>
      <c r="K44" s="13">
        <v>0.03</v>
      </c>
    </row>
    <row r="45" spans="1:11" s="45" customFormat="1" ht="15" x14ac:dyDescent="0.2">
      <c r="A45" s="43" t="s">
        <v>52</v>
      </c>
      <c r="B45" s="23"/>
      <c r="C45" s="24"/>
      <c r="D45" s="26">
        <f>D47+D48+D49+D50+D51+D52+D53+D54+D55+D56+D57++D58+D59+D60</f>
        <v>15127.33</v>
      </c>
      <c r="E45" s="26"/>
      <c r="F45" s="44"/>
      <c r="G45" s="26">
        <f>D45/I45</f>
        <v>6.33</v>
      </c>
      <c r="H45" s="27">
        <f>G45/12</f>
        <v>0.53</v>
      </c>
      <c r="I45" s="12">
        <v>2388.6</v>
      </c>
      <c r="J45" s="12">
        <v>1.07</v>
      </c>
      <c r="K45" s="13">
        <v>0.67</v>
      </c>
    </row>
    <row r="46" spans="1:11" s="20" customFormat="1" ht="15" hidden="1" x14ac:dyDescent="0.2">
      <c r="A46" s="50" t="s">
        <v>53</v>
      </c>
      <c r="B46" s="51" t="s">
        <v>54</v>
      </c>
      <c r="C46" s="52"/>
      <c r="D46" s="53">
        <f>G46*I46</f>
        <v>0</v>
      </c>
      <c r="E46" s="54"/>
      <c r="F46" s="55"/>
      <c r="G46" s="54">
        <f>H46*12</f>
        <v>0</v>
      </c>
      <c r="H46" s="55">
        <v>0</v>
      </c>
      <c r="I46" s="12">
        <v>2388.6</v>
      </c>
      <c r="J46" s="12">
        <v>1.07</v>
      </c>
      <c r="K46" s="13">
        <v>0</v>
      </c>
    </row>
    <row r="47" spans="1:11" s="20" customFormat="1" ht="15" x14ac:dyDescent="0.2">
      <c r="A47" s="50" t="s">
        <v>55</v>
      </c>
      <c r="B47" s="51" t="s">
        <v>54</v>
      </c>
      <c r="C47" s="52"/>
      <c r="D47" s="53">
        <v>196.5</v>
      </c>
      <c r="E47" s="54"/>
      <c r="F47" s="55"/>
      <c r="G47" s="54"/>
      <c r="H47" s="55"/>
      <c r="I47" s="12">
        <v>2388.6</v>
      </c>
      <c r="J47" s="12">
        <v>1.07</v>
      </c>
      <c r="K47" s="13">
        <v>0.01</v>
      </c>
    </row>
    <row r="48" spans="1:11" s="20" customFormat="1" ht="15" x14ac:dyDescent="0.2">
      <c r="A48" s="50" t="s">
        <v>56</v>
      </c>
      <c r="B48" s="51" t="s">
        <v>57</v>
      </c>
      <c r="C48" s="52">
        <f>F48*12</f>
        <v>0</v>
      </c>
      <c r="D48" s="53">
        <v>415.82</v>
      </c>
      <c r="E48" s="54">
        <f>H48*12</f>
        <v>0</v>
      </c>
      <c r="F48" s="55"/>
      <c r="G48" s="54"/>
      <c r="H48" s="55"/>
      <c r="I48" s="12">
        <v>2388.6</v>
      </c>
      <c r="J48" s="12">
        <v>1.07</v>
      </c>
      <c r="K48" s="13">
        <v>0.01</v>
      </c>
    </row>
    <row r="49" spans="1:11" s="20" customFormat="1" ht="15" x14ac:dyDescent="0.2">
      <c r="A49" s="50" t="s">
        <v>111</v>
      </c>
      <c r="B49" s="59" t="s">
        <v>54</v>
      </c>
      <c r="C49" s="52"/>
      <c r="D49" s="111">
        <v>740.94</v>
      </c>
      <c r="E49" s="54"/>
      <c r="F49" s="55"/>
      <c r="G49" s="54"/>
      <c r="H49" s="55"/>
      <c r="I49" s="12"/>
      <c r="J49" s="12"/>
      <c r="K49" s="13"/>
    </row>
    <row r="50" spans="1:11" s="20" customFormat="1" ht="15" x14ac:dyDescent="0.2">
      <c r="A50" s="81" t="s">
        <v>115</v>
      </c>
      <c r="B50" s="64" t="s">
        <v>54</v>
      </c>
      <c r="C50" s="65"/>
      <c r="D50" s="82">
        <v>1523.14</v>
      </c>
      <c r="E50" s="54">
        <f>H50*12</f>
        <v>0</v>
      </c>
      <c r="F50" s="55"/>
      <c r="G50" s="54"/>
      <c r="H50" s="55"/>
      <c r="I50" s="12">
        <v>2388.6</v>
      </c>
      <c r="J50" s="12">
        <v>1.07</v>
      </c>
      <c r="K50" s="13">
        <v>0.21</v>
      </c>
    </row>
    <row r="51" spans="1:11" s="20" customFormat="1" ht="15" x14ac:dyDescent="0.2">
      <c r="A51" s="50" t="s">
        <v>58</v>
      </c>
      <c r="B51" s="51" t="s">
        <v>54</v>
      </c>
      <c r="C51" s="52">
        <f>F51*12</f>
        <v>0</v>
      </c>
      <c r="D51" s="53">
        <v>792.41</v>
      </c>
      <c r="E51" s="54">
        <f>H51*12</f>
        <v>0</v>
      </c>
      <c r="F51" s="55"/>
      <c r="G51" s="54"/>
      <c r="H51" s="55"/>
      <c r="I51" s="12">
        <v>2388.6</v>
      </c>
      <c r="J51" s="12">
        <v>1.07</v>
      </c>
      <c r="K51" s="13">
        <v>0.02</v>
      </c>
    </row>
    <row r="52" spans="1:11" s="20" customFormat="1" ht="15" x14ac:dyDescent="0.2">
      <c r="A52" s="50" t="s">
        <v>59</v>
      </c>
      <c r="B52" s="51" t="s">
        <v>54</v>
      </c>
      <c r="C52" s="52">
        <f>F52*12</f>
        <v>0</v>
      </c>
      <c r="D52" s="53">
        <v>3532.78</v>
      </c>
      <c r="E52" s="54">
        <f>H52*12</f>
        <v>0</v>
      </c>
      <c r="F52" s="55"/>
      <c r="G52" s="54"/>
      <c r="H52" s="55"/>
      <c r="I52" s="12">
        <v>2388.6</v>
      </c>
      <c r="J52" s="12">
        <v>1.07</v>
      </c>
      <c r="K52" s="13">
        <v>0.11</v>
      </c>
    </row>
    <row r="53" spans="1:11" s="20" customFormat="1" ht="15" x14ac:dyDescent="0.2">
      <c r="A53" s="50" t="s">
        <v>60</v>
      </c>
      <c r="B53" s="51" t="s">
        <v>54</v>
      </c>
      <c r="C53" s="52">
        <f>F53*12</f>
        <v>0</v>
      </c>
      <c r="D53" s="53">
        <v>831.63</v>
      </c>
      <c r="E53" s="54">
        <f>H53*12</f>
        <v>0</v>
      </c>
      <c r="F53" s="55"/>
      <c r="G53" s="54"/>
      <c r="H53" s="55"/>
      <c r="I53" s="12">
        <v>2388.6</v>
      </c>
      <c r="J53" s="12">
        <v>1.07</v>
      </c>
      <c r="K53" s="13">
        <v>0.02</v>
      </c>
    </row>
    <row r="54" spans="1:11" s="20" customFormat="1" ht="15" x14ac:dyDescent="0.2">
      <c r="A54" s="50" t="s">
        <v>61</v>
      </c>
      <c r="B54" s="51" t="s">
        <v>54</v>
      </c>
      <c r="C54" s="52"/>
      <c r="D54" s="53">
        <v>396.19</v>
      </c>
      <c r="E54" s="54"/>
      <c r="F54" s="55"/>
      <c r="G54" s="54"/>
      <c r="H54" s="55"/>
      <c r="I54" s="12">
        <v>2388.6</v>
      </c>
      <c r="J54" s="12">
        <v>1.07</v>
      </c>
      <c r="K54" s="13">
        <v>0.01</v>
      </c>
    </row>
    <row r="55" spans="1:11" s="20" customFormat="1" ht="15" x14ac:dyDescent="0.2">
      <c r="A55" s="50" t="s">
        <v>62</v>
      </c>
      <c r="B55" s="51" t="s">
        <v>57</v>
      </c>
      <c r="C55" s="52"/>
      <c r="D55" s="53">
        <v>1584.82</v>
      </c>
      <c r="E55" s="54"/>
      <c r="F55" s="55"/>
      <c r="G55" s="54"/>
      <c r="H55" s="55"/>
      <c r="I55" s="12">
        <v>2388.6</v>
      </c>
      <c r="J55" s="12">
        <v>1.07</v>
      </c>
      <c r="K55" s="13">
        <v>0.05</v>
      </c>
    </row>
    <row r="56" spans="1:11" s="20" customFormat="1" ht="25.5" x14ac:dyDescent="0.2">
      <c r="A56" s="50" t="s">
        <v>63</v>
      </c>
      <c r="B56" s="51" t="s">
        <v>54</v>
      </c>
      <c r="C56" s="52">
        <f>F56*12</f>
        <v>0</v>
      </c>
      <c r="D56" s="53">
        <v>2323.0500000000002</v>
      </c>
      <c r="E56" s="54">
        <f>H56*12</f>
        <v>0</v>
      </c>
      <c r="F56" s="55"/>
      <c r="G56" s="54"/>
      <c r="H56" s="55"/>
      <c r="I56" s="12">
        <v>2388.6</v>
      </c>
      <c r="J56" s="12">
        <v>1.07</v>
      </c>
      <c r="K56" s="13">
        <v>7.0000000000000007E-2</v>
      </c>
    </row>
    <row r="57" spans="1:11" s="20" customFormat="1" ht="15" x14ac:dyDescent="0.2">
      <c r="A57" s="50" t="s">
        <v>64</v>
      </c>
      <c r="B57" s="51" t="s">
        <v>54</v>
      </c>
      <c r="C57" s="52"/>
      <c r="D57" s="53">
        <v>2790.05</v>
      </c>
      <c r="E57" s="54"/>
      <c r="F57" s="55"/>
      <c r="G57" s="54"/>
      <c r="H57" s="55"/>
      <c r="I57" s="12">
        <v>2388.6</v>
      </c>
      <c r="J57" s="12">
        <v>1.07</v>
      </c>
      <c r="K57" s="13">
        <v>0.01</v>
      </c>
    </row>
    <row r="58" spans="1:11" s="20" customFormat="1" ht="15" hidden="1" x14ac:dyDescent="0.2">
      <c r="A58" s="81"/>
      <c r="B58" s="64"/>
      <c r="C58" s="65"/>
      <c r="D58" s="82"/>
      <c r="E58" s="57"/>
      <c r="F58" s="55"/>
      <c r="G58" s="54"/>
      <c r="H58" s="55"/>
      <c r="I58" s="12">
        <v>2388.6</v>
      </c>
      <c r="J58" s="12">
        <v>1.07</v>
      </c>
      <c r="K58" s="13">
        <v>0</v>
      </c>
    </row>
    <row r="59" spans="1:11" s="20" customFormat="1" ht="15" hidden="1" x14ac:dyDescent="0.2">
      <c r="A59" s="81"/>
      <c r="B59" s="64"/>
      <c r="C59" s="65"/>
      <c r="D59" s="63"/>
      <c r="E59" s="54"/>
      <c r="F59" s="54"/>
      <c r="G59" s="54"/>
      <c r="H59" s="55"/>
      <c r="I59" s="12"/>
      <c r="J59" s="12"/>
      <c r="K59" s="13"/>
    </row>
    <row r="60" spans="1:11" s="20" customFormat="1" ht="15" hidden="1" x14ac:dyDescent="0.2">
      <c r="A60" s="81"/>
      <c r="B60" s="64"/>
      <c r="C60" s="65"/>
      <c r="D60" s="63"/>
      <c r="E60" s="54"/>
      <c r="F60" s="54"/>
      <c r="G60" s="54"/>
      <c r="H60" s="55"/>
      <c r="I60" s="12">
        <v>2388.6</v>
      </c>
      <c r="J60" s="12">
        <v>1.07</v>
      </c>
      <c r="K60" s="13">
        <v>0.04</v>
      </c>
    </row>
    <row r="61" spans="1:11" s="45" customFormat="1" ht="30" x14ac:dyDescent="0.2">
      <c r="A61" s="22" t="s">
        <v>65</v>
      </c>
      <c r="B61" s="34"/>
      <c r="C61" s="24"/>
      <c r="D61" s="26">
        <f>D62+D63+D64+D65+D69+D66</f>
        <v>13974</v>
      </c>
      <c r="E61" s="26"/>
      <c r="F61" s="27"/>
      <c r="G61" s="26">
        <f>D61/I61</f>
        <v>5.85</v>
      </c>
      <c r="H61" s="27">
        <f>G61/12</f>
        <v>0.49</v>
      </c>
      <c r="I61" s="12">
        <v>2388.6</v>
      </c>
      <c r="J61" s="12">
        <v>1.07</v>
      </c>
      <c r="K61" s="13">
        <v>1.03</v>
      </c>
    </row>
    <row r="62" spans="1:11" s="20" customFormat="1" ht="15" x14ac:dyDescent="0.2">
      <c r="A62" s="50" t="s">
        <v>66</v>
      </c>
      <c r="B62" s="51" t="s">
        <v>67</v>
      </c>
      <c r="C62" s="52"/>
      <c r="D62" s="53">
        <v>2377.23</v>
      </c>
      <c r="E62" s="54"/>
      <c r="F62" s="55"/>
      <c r="G62" s="54"/>
      <c r="H62" s="55"/>
      <c r="I62" s="12">
        <v>2388.6</v>
      </c>
      <c r="J62" s="12">
        <v>1.07</v>
      </c>
      <c r="K62" s="13">
        <v>7.0000000000000007E-2</v>
      </c>
    </row>
    <row r="63" spans="1:11" s="20" customFormat="1" ht="25.5" x14ac:dyDescent="0.2">
      <c r="A63" s="50" t="s">
        <v>68</v>
      </c>
      <c r="B63" s="59" t="s">
        <v>54</v>
      </c>
      <c r="C63" s="52"/>
      <c r="D63" s="53">
        <v>1584.82</v>
      </c>
      <c r="E63" s="54"/>
      <c r="F63" s="55"/>
      <c r="G63" s="54"/>
      <c r="H63" s="55"/>
      <c r="I63" s="12">
        <v>2388.6</v>
      </c>
      <c r="J63" s="12">
        <v>1.07</v>
      </c>
      <c r="K63" s="13">
        <v>0.05</v>
      </c>
    </row>
    <row r="64" spans="1:11" s="20" customFormat="1" ht="15" x14ac:dyDescent="0.2">
      <c r="A64" s="50" t="s">
        <v>69</v>
      </c>
      <c r="B64" s="51" t="s">
        <v>70</v>
      </c>
      <c r="C64" s="52"/>
      <c r="D64" s="53">
        <v>1663.21</v>
      </c>
      <c r="E64" s="54"/>
      <c r="F64" s="55"/>
      <c r="G64" s="54"/>
      <c r="H64" s="55"/>
      <c r="I64" s="12">
        <v>2388.6</v>
      </c>
      <c r="J64" s="12">
        <v>1.07</v>
      </c>
      <c r="K64" s="13">
        <v>0.05</v>
      </c>
    </row>
    <row r="65" spans="1:11" s="20" customFormat="1" ht="27.75" customHeight="1" x14ac:dyDescent="0.2">
      <c r="A65" s="50" t="s">
        <v>71</v>
      </c>
      <c r="B65" s="51" t="s">
        <v>72</v>
      </c>
      <c r="C65" s="52"/>
      <c r="D65" s="53">
        <v>1584.8</v>
      </c>
      <c r="E65" s="54"/>
      <c r="F65" s="55"/>
      <c r="G65" s="54"/>
      <c r="H65" s="55"/>
      <c r="I65" s="12">
        <v>2388.6</v>
      </c>
      <c r="J65" s="12">
        <v>1.07</v>
      </c>
      <c r="K65" s="13">
        <v>0.05</v>
      </c>
    </row>
    <row r="66" spans="1:11" s="20" customFormat="1" ht="15" x14ac:dyDescent="0.2">
      <c r="A66" s="50" t="s">
        <v>106</v>
      </c>
      <c r="B66" s="59" t="s">
        <v>54</v>
      </c>
      <c r="C66" s="52"/>
      <c r="D66" s="53">
        <v>1127.3</v>
      </c>
      <c r="E66" s="54"/>
      <c r="F66" s="55"/>
      <c r="G66" s="54"/>
      <c r="H66" s="55"/>
      <c r="I66" s="12">
        <v>2388.6</v>
      </c>
      <c r="J66" s="12">
        <v>1.07</v>
      </c>
      <c r="K66" s="13">
        <v>0</v>
      </c>
    </row>
    <row r="67" spans="1:11" s="20" customFormat="1" ht="15" hidden="1" x14ac:dyDescent="0.2">
      <c r="A67" s="50" t="s">
        <v>73</v>
      </c>
      <c r="B67" s="51" t="s">
        <v>54</v>
      </c>
      <c r="C67" s="52"/>
      <c r="D67" s="53">
        <f t="shared" ref="D67:D70" si="2">G67*I67</f>
        <v>0</v>
      </c>
      <c r="E67" s="54"/>
      <c r="F67" s="55"/>
      <c r="G67" s="54"/>
      <c r="H67" s="55"/>
      <c r="I67" s="12">
        <v>2388.6</v>
      </c>
      <c r="J67" s="12">
        <v>1.07</v>
      </c>
      <c r="K67" s="13">
        <v>0</v>
      </c>
    </row>
    <row r="68" spans="1:11" s="20" customFormat="1" ht="25.5" hidden="1" x14ac:dyDescent="0.2">
      <c r="A68" s="50" t="s">
        <v>74</v>
      </c>
      <c r="B68" s="51" t="s">
        <v>54</v>
      </c>
      <c r="C68" s="52"/>
      <c r="D68" s="53">
        <f t="shared" si="2"/>
        <v>0</v>
      </c>
      <c r="E68" s="54"/>
      <c r="F68" s="55"/>
      <c r="G68" s="54"/>
      <c r="H68" s="55"/>
      <c r="I68" s="12">
        <v>2388.6</v>
      </c>
      <c r="J68" s="12">
        <v>1.07</v>
      </c>
      <c r="K68" s="13">
        <v>0</v>
      </c>
    </row>
    <row r="69" spans="1:11" s="20" customFormat="1" ht="15" x14ac:dyDescent="0.2">
      <c r="A69" s="58" t="s">
        <v>75</v>
      </c>
      <c r="B69" s="51" t="s">
        <v>39</v>
      </c>
      <c r="C69" s="56"/>
      <c r="D69" s="53">
        <v>5636.64</v>
      </c>
      <c r="E69" s="57"/>
      <c r="F69" s="55"/>
      <c r="G69" s="54"/>
      <c r="H69" s="55"/>
      <c r="I69" s="12">
        <v>2388.6</v>
      </c>
      <c r="J69" s="12">
        <v>1.07</v>
      </c>
      <c r="K69" s="13">
        <v>0.17</v>
      </c>
    </row>
    <row r="70" spans="1:11" s="20" customFormat="1" ht="15" hidden="1" x14ac:dyDescent="0.2">
      <c r="A70" s="58" t="s">
        <v>76</v>
      </c>
      <c r="B70" s="51" t="s">
        <v>54</v>
      </c>
      <c r="C70" s="52"/>
      <c r="D70" s="53">
        <f t="shared" si="2"/>
        <v>0</v>
      </c>
      <c r="E70" s="54"/>
      <c r="F70" s="55"/>
      <c r="G70" s="54">
        <f>H70*12</f>
        <v>0</v>
      </c>
      <c r="H70" s="55">
        <v>0</v>
      </c>
      <c r="I70" s="12">
        <v>2388.6</v>
      </c>
      <c r="J70" s="12">
        <v>1.07</v>
      </c>
      <c r="K70" s="13">
        <v>0</v>
      </c>
    </row>
    <row r="71" spans="1:11" s="20" customFormat="1" ht="30" x14ac:dyDescent="0.2">
      <c r="A71" s="43" t="s">
        <v>77</v>
      </c>
      <c r="B71" s="51"/>
      <c r="C71" s="52"/>
      <c r="D71" s="26">
        <f>D72+D73+D74</f>
        <v>563.65</v>
      </c>
      <c r="E71" s="54"/>
      <c r="F71" s="55"/>
      <c r="G71" s="26">
        <f>D71/I71</f>
        <v>0.24</v>
      </c>
      <c r="H71" s="27">
        <f>G71/12</f>
        <v>0.02</v>
      </c>
      <c r="I71" s="12">
        <v>2388.6</v>
      </c>
      <c r="J71" s="12">
        <v>1.07</v>
      </c>
      <c r="K71" s="13">
        <v>0.11</v>
      </c>
    </row>
    <row r="72" spans="1:11" s="20" customFormat="1" ht="25.5" hidden="1" x14ac:dyDescent="0.2">
      <c r="A72" s="58"/>
      <c r="B72" s="59" t="s">
        <v>29</v>
      </c>
      <c r="C72" s="52"/>
      <c r="D72" s="53"/>
      <c r="E72" s="54"/>
      <c r="F72" s="55"/>
      <c r="G72" s="54"/>
      <c r="H72" s="55"/>
      <c r="I72" s="12">
        <v>2388.6</v>
      </c>
      <c r="J72" s="12">
        <v>1.07</v>
      </c>
      <c r="K72" s="13">
        <v>0.05</v>
      </c>
    </row>
    <row r="73" spans="1:11" s="20" customFormat="1" ht="15" x14ac:dyDescent="0.2">
      <c r="A73" s="50" t="s">
        <v>107</v>
      </c>
      <c r="B73" s="51" t="s">
        <v>54</v>
      </c>
      <c r="C73" s="52"/>
      <c r="D73" s="53">
        <v>563.65</v>
      </c>
      <c r="E73" s="54"/>
      <c r="F73" s="55"/>
      <c r="G73" s="54"/>
      <c r="H73" s="55"/>
      <c r="I73" s="12">
        <v>2388.6</v>
      </c>
      <c r="J73" s="12">
        <v>1.07</v>
      </c>
      <c r="K73" s="13">
        <v>0.05</v>
      </c>
    </row>
    <row r="74" spans="1:11" s="20" customFormat="1" ht="15" hidden="1" x14ac:dyDescent="0.2">
      <c r="A74" s="50" t="s">
        <v>78</v>
      </c>
      <c r="B74" s="51" t="s">
        <v>39</v>
      </c>
      <c r="C74" s="52"/>
      <c r="D74" s="53">
        <f>G74*I74</f>
        <v>0</v>
      </c>
      <c r="E74" s="54"/>
      <c r="F74" s="55"/>
      <c r="G74" s="54">
        <f>H74*12</f>
        <v>0</v>
      </c>
      <c r="H74" s="55">
        <v>0</v>
      </c>
      <c r="I74" s="12">
        <v>2388.6</v>
      </c>
      <c r="J74" s="12">
        <v>1.07</v>
      </c>
      <c r="K74" s="13">
        <v>0</v>
      </c>
    </row>
    <row r="75" spans="1:11" s="20" customFormat="1" ht="15" x14ac:dyDescent="0.2">
      <c r="A75" s="43" t="s">
        <v>79</v>
      </c>
      <c r="B75" s="51"/>
      <c r="C75" s="52"/>
      <c r="D75" s="26">
        <f>D76+D77+D78+D83+D84</f>
        <v>39811.07</v>
      </c>
      <c r="E75" s="54"/>
      <c r="F75" s="55"/>
      <c r="G75" s="26">
        <f>D75/I75</f>
        <v>16.670000000000002</v>
      </c>
      <c r="H75" s="27">
        <f>G75/12</f>
        <v>1.39</v>
      </c>
      <c r="I75" s="12">
        <v>2388.6</v>
      </c>
      <c r="J75" s="12">
        <v>1.07</v>
      </c>
      <c r="K75" s="13">
        <v>0.45</v>
      </c>
    </row>
    <row r="76" spans="1:11" s="20" customFormat="1" ht="15" x14ac:dyDescent="0.2">
      <c r="A76" s="50" t="s">
        <v>80</v>
      </c>
      <c r="B76" s="51" t="s">
        <v>39</v>
      </c>
      <c r="C76" s="52"/>
      <c r="D76" s="53">
        <v>1104.48</v>
      </c>
      <c r="E76" s="54"/>
      <c r="F76" s="55"/>
      <c r="G76" s="54"/>
      <c r="H76" s="55"/>
      <c r="I76" s="12">
        <v>2388.6</v>
      </c>
      <c r="J76" s="12">
        <v>1.07</v>
      </c>
      <c r="K76" s="13">
        <v>0.03</v>
      </c>
    </row>
    <row r="77" spans="1:11" s="20" customFormat="1" ht="15" x14ac:dyDescent="0.2">
      <c r="A77" s="50" t="s">
        <v>81</v>
      </c>
      <c r="B77" s="51" t="s">
        <v>54</v>
      </c>
      <c r="C77" s="52"/>
      <c r="D77" s="53">
        <v>8651.07</v>
      </c>
      <c r="E77" s="54"/>
      <c r="F77" s="55"/>
      <c r="G77" s="54"/>
      <c r="H77" s="55"/>
      <c r="I77" s="12">
        <v>2388.6</v>
      </c>
      <c r="J77" s="12">
        <v>1.07</v>
      </c>
      <c r="K77" s="13">
        <v>0.27</v>
      </c>
    </row>
    <row r="78" spans="1:11" s="20" customFormat="1" ht="15" x14ac:dyDescent="0.2">
      <c r="A78" s="50" t="s">
        <v>82</v>
      </c>
      <c r="B78" s="51" t="s">
        <v>54</v>
      </c>
      <c r="C78" s="52"/>
      <c r="D78" s="53">
        <v>828.31</v>
      </c>
      <c r="E78" s="54"/>
      <c r="F78" s="55"/>
      <c r="G78" s="54"/>
      <c r="H78" s="55"/>
      <c r="I78" s="12">
        <v>2388.6</v>
      </c>
      <c r="J78" s="12">
        <v>1.07</v>
      </c>
      <c r="K78" s="13">
        <v>0.02</v>
      </c>
    </row>
    <row r="79" spans="1:11" s="20" customFormat="1" ht="27.75" hidden="1" customHeight="1" x14ac:dyDescent="0.2">
      <c r="A79" s="58" t="s">
        <v>83</v>
      </c>
      <c r="B79" s="51" t="s">
        <v>29</v>
      </c>
      <c r="C79" s="52"/>
      <c r="D79" s="53">
        <f>G79*I79</f>
        <v>0</v>
      </c>
      <c r="E79" s="54"/>
      <c r="F79" s="55"/>
      <c r="G79" s="54"/>
      <c r="H79" s="55"/>
      <c r="I79" s="12">
        <v>2388.6</v>
      </c>
      <c r="J79" s="12">
        <v>1.07</v>
      </c>
      <c r="K79" s="13">
        <v>0</v>
      </c>
    </row>
    <row r="80" spans="1:11" s="20" customFormat="1" ht="25.5" hidden="1" x14ac:dyDescent="0.2">
      <c r="A80" s="58" t="s">
        <v>84</v>
      </c>
      <c r="B80" s="51" t="s">
        <v>29</v>
      </c>
      <c r="C80" s="52"/>
      <c r="D80" s="53">
        <f>G80*I80</f>
        <v>0</v>
      </c>
      <c r="E80" s="54"/>
      <c r="F80" s="55"/>
      <c r="G80" s="54"/>
      <c r="H80" s="55"/>
      <c r="I80" s="12">
        <v>2388.6</v>
      </c>
      <c r="J80" s="12">
        <v>1.07</v>
      </c>
      <c r="K80" s="13">
        <v>0</v>
      </c>
    </row>
    <row r="81" spans="1:11" s="20" customFormat="1" ht="25.5" hidden="1" x14ac:dyDescent="0.2">
      <c r="A81" s="58" t="s">
        <v>85</v>
      </c>
      <c r="B81" s="51" t="s">
        <v>29</v>
      </c>
      <c r="C81" s="52"/>
      <c r="D81" s="53">
        <f>G81*I81</f>
        <v>0</v>
      </c>
      <c r="E81" s="54"/>
      <c r="F81" s="55"/>
      <c r="G81" s="54"/>
      <c r="H81" s="55"/>
      <c r="I81" s="12">
        <v>2388.6</v>
      </c>
      <c r="J81" s="12">
        <v>1.07</v>
      </c>
      <c r="K81" s="13">
        <v>0</v>
      </c>
    </row>
    <row r="82" spans="1:11" s="20" customFormat="1" ht="25.5" hidden="1" x14ac:dyDescent="0.2">
      <c r="A82" s="58" t="s">
        <v>86</v>
      </c>
      <c r="B82" s="51" t="s">
        <v>29</v>
      </c>
      <c r="C82" s="52"/>
      <c r="D82" s="53">
        <f>G82*I82</f>
        <v>0</v>
      </c>
      <c r="E82" s="54"/>
      <c r="F82" s="55"/>
      <c r="G82" s="54"/>
      <c r="H82" s="55"/>
      <c r="I82" s="12">
        <v>2388.6</v>
      </c>
      <c r="J82" s="12">
        <v>1.07</v>
      </c>
      <c r="K82" s="13">
        <v>0</v>
      </c>
    </row>
    <row r="83" spans="1:11" s="20" customFormat="1" ht="25.5" x14ac:dyDescent="0.2">
      <c r="A83" s="58" t="s">
        <v>87</v>
      </c>
      <c r="B83" s="51" t="s">
        <v>29</v>
      </c>
      <c r="C83" s="52"/>
      <c r="D83" s="53">
        <v>4169.46</v>
      </c>
      <c r="E83" s="54"/>
      <c r="F83" s="55"/>
      <c r="G83" s="54"/>
      <c r="H83" s="55"/>
      <c r="I83" s="12">
        <v>2388.6</v>
      </c>
      <c r="J83" s="12">
        <v>1.07</v>
      </c>
      <c r="K83" s="13">
        <v>0.13</v>
      </c>
    </row>
    <row r="84" spans="1:11" s="20" customFormat="1" ht="15" x14ac:dyDescent="0.2">
      <c r="A84" s="60" t="s">
        <v>88</v>
      </c>
      <c r="B84" s="61" t="s">
        <v>89</v>
      </c>
      <c r="C84" s="62"/>
      <c r="D84" s="63">
        <v>25057.75</v>
      </c>
      <c r="E84" s="54"/>
      <c r="F84" s="55"/>
      <c r="G84" s="57"/>
      <c r="H84" s="116"/>
      <c r="I84" s="12"/>
      <c r="J84" s="12"/>
      <c r="K84" s="13"/>
    </row>
    <row r="85" spans="1:11" s="20" customFormat="1" ht="15" x14ac:dyDescent="0.2">
      <c r="A85" s="43" t="s">
        <v>90</v>
      </c>
      <c r="B85" s="51"/>
      <c r="C85" s="52"/>
      <c r="D85" s="26">
        <f>D86+D87</f>
        <v>993.79</v>
      </c>
      <c r="E85" s="54"/>
      <c r="F85" s="55"/>
      <c r="G85" s="26">
        <f>D85/I85</f>
        <v>0.42</v>
      </c>
      <c r="H85" s="27">
        <f>G85/12</f>
        <v>0.04</v>
      </c>
      <c r="I85" s="12">
        <v>2388.6</v>
      </c>
      <c r="J85" s="12">
        <v>1.07</v>
      </c>
      <c r="K85" s="13">
        <v>0.18</v>
      </c>
    </row>
    <row r="86" spans="1:11" s="20" customFormat="1" ht="15" x14ac:dyDescent="0.2">
      <c r="A86" s="50" t="s">
        <v>91</v>
      </c>
      <c r="B86" s="51" t="s">
        <v>54</v>
      </c>
      <c r="C86" s="52"/>
      <c r="D86" s="53">
        <v>993.79</v>
      </c>
      <c r="E86" s="54"/>
      <c r="F86" s="55"/>
      <c r="G86" s="54"/>
      <c r="H86" s="55"/>
      <c r="I86" s="12">
        <v>2388.6</v>
      </c>
      <c r="J86" s="12">
        <v>1.07</v>
      </c>
      <c r="K86" s="13">
        <v>0.03</v>
      </c>
    </row>
    <row r="87" spans="1:11" s="20" customFormat="1" ht="15" hidden="1" x14ac:dyDescent="0.2">
      <c r="A87" s="50" t="s">
        <v>92</v>
      </c>
      <c r="B87" s="51" t="s">
        <v>54</v>
      </c>
      <c r="C87" s="52"/>
      <c r="D87" s="53"/>
      <c r="E87" s="54"/>
      <c r="F87" s="55"/>
      <c r="G87" s="54"/>
      <c r="H87" s="55"/>
      <c r="I87" s="12">
        <v>2388.6</v>
      </c>
      <c r="J87" s="12">
        <v>1.07</v>
      </c>
      <c r="K87" s="13">
        <v>0.02</v>
      </c>
    </row>
    <row r="88" spans="1:11" s="12" customFormat="1" ht="15" x14ac:dyDescent="0.2">
      <c r="A88" s="43" t="s">
        <v>93</v>
      </c>
      <c r="B88" s="23"/>
      <c r="C88" s="24"/>
      <c r="D88" s="26">
        <v>0</v>
      </c>
      <c r="E88" s="26"/>
      <c r="F88" s="44"/>
      <c r="G88" s="26">
        <f>D88/I88</f>
        <v>0</v>
      </c>
      <c r="H88" s="27">
        <f>G88/12</f>
        <v>0</v>
      </c>
      <c r="I88" s="12">
        <v>2388.6</v>
      </c>
      <c r="J88" s="12">
        <v>1.07</v>
      </c>
      <c r="K88" s="13">
        <v>0.48</v>
      </c>
    </row>
    <row r="89" spans="1:11" s="12" customFormat="1" ht="20.25" customHeight="1" thickBot="1" x14ac:dyDescent="0.25">
      <c r="A89" s="43" t="s">
        <v>94</v>
      </c>
      <c r="B89" s="23"/>
      <c r="C89" s="24"/>
      <c r="D89" s="26">
        <v>0</v>
      </c>
      <c r="E89" s="26"/>
      <c r="F89" s="44"/>
      <c r="G89" s="26">
        <f>D89/I89</f>
        <v>0</v>
      </c>
      <c r="H89" s="27">
        <f>G89/12</f>
        <v>0</v>
      </c>
      <c r="I89" s="12">
        <v>2388.6</v>
      </c>
      <c r="J89" s="12">
        <v>1.07</v>
      </c>
      <c r="K89" s="13">
        <v>0.28999999999999998</v>
      </c>
    </row>
    <row r="90" spans="1:11" s="20" customFormat="1" ht="25.5" hidden="1" customHeight="1" x14ac:dyDescent="0.2">
      <c r="A90" s="108" t="s">
        <v>95</v>
      </c>
      <c r="B90" s="109" t="s">
        <v>54</v>
      </c>
      <c r="C90" s="110"/>
      <c r="D90" s="111"/>
      <c r="E90" s="112"/>
      <c r="F90" s="113"/>
      <c r="G90" s="112"/>
      <c r="H90" s="113">
        <v>0</v>
      </c>
      <c r="I90" s="12">
        <v>2388.6</v>
      </c>
      <c r="J90" s="12">
        <v>1.07</v>
      </c>
      <c r="K90" s="13">
        <v>0</v>
      </c>
    </row>
    <row r="91" spans="1:11" s="12" customFormat="1" ht="30.75" thickBot="1" x14ac:dyDescent="0.25">
      <c r="A91" s="103" t="s">
        <v>96</v>
      </c>
      <c r="B91" s="10" t="s">
        <v>29</v>
      </c>
      <c r="C91" s="104">
        <f>F91*12</f>
        <v>0</v>
      </c>
      <c r="D91" s="114">
        <f>G91*I91</f>
        <v>9745.49</v>
      </c>
      <c r="E91" s="114">
        <f>H91*12</f>
        <v>4.08</v>
      </c>
      <c r="F91" s="115"/>
      <c r="G91" s="114">
        <f>H91*12</f>
        <v>4.08</v>
      </c>
      <c r="H91" s="115">
        <v>0.34</v>
      </c>
      <c r="I91" s="12">
        <v>2388.6</v>
      </c>
      <c r="J91" s="12">
        <v>1.07</v>
      </c>
      <c r="K91" s="13">
        <v>0.3</v>
      </c>
    </row>
    <row r="92" spans="1:11" s="12" customFormat="1" ht="27" customHeight="1" thickBot="1" x14ac:dyDescent="0.25">
      <c r="A92" s="124" t="s">
        <v>108</v>
      </c>
      <c r="B92" s="117" t="s">
        <v>110</v>
      </c>
      <c r="C92" s="125" t="e">
        <f>F92*12</f>
        <v>#REF!</v>
      </c>
      <c r="D92" s="125">
        <v>129000</v>
      </c>
      <c r="E92" s="125">
        <f>H92*12</f>
        <v>54</v>
      </c>
      <c r="F92" s="126" t="e">
        <f>#REF!+#REF!+#REF!+#REF!+#REF!+#REF!+#REF!+#REF!+#REF!+#REF!</f>
        <v>#REF!</v>
      </c>
      <c r="G92" s="125">
        <f>D92/I92</f>
        <v>54.01</v>
      </c>
      <c r="H92" s="126">
        <f>G92/12</f>
        <v>4.5</v>
      </c>
      <c r="I92" s="12">
        <v>2388.6</v>
      </c>
      <c r="K92" s="13"/>
    </row>
    <row r="93" spans="1:11" s="12" customFormat="1" ht="21" customHeight="1" thickBot="1" x14ac:dyDescent="0.25">
      <c r="A93" s="127" t="s">
        <v>98</v>
      </c>
      <c r="B93" s="67" t="s">
        <v>23</v>
      </c>
      <c r="C93" s="105"/>
      <c r="D93" s="104">
        <f>G93*I93</f>
        <v>49300.7</v>
      </c>
      <c r="E93" s="104"/>
      <c r="F93" s="106"/>
      <c r="G93" s="104">
        <f>12*H93</f>
        <v>20.64</v>
      </c>
      <c r="H93" s="107">
        <v>1.72</v>
      </c>
      <c r="I93" s="12">
        <v>2388.6</v>
      </c>
      <c r="K93" s="13"/>
    </row>
    <row r="94" spans="1:11" s="12" customFormat="1" ht="19.5" thickBot="1" x14ac:dyDescent="0.25">
      <c r="A94" s="103" t="s">
        <v>99</v>
      </c>
      <c r="B94" s="10"/>
      <c r="C94" s="104" t="e">
        <f>F94*12</f>
        <v>#REF!</v>
      </c>
      <c r="D94" s="104">
        <f>D14+D22+D31+D32+D33+D34+D35+D41+D42+D43+D44+D45+D61+D71+D75+D85+D88+D89+D91+D92+D93</f>
        <v>531565.18000000005</v>
      </c>
      <c r="E94" s="104">
        <f>E14+E22+E31+E32+E33+E34+E35+E41+E42+E43+E44+E45+E61+E71+E75+E85+E88+E89+E91+E92+E93</f>
        <v>172.32</v>
      </c>
      <c r="F94" s="104" t="e">
        <f>F14+F22+F31+F32+F33+F34+F35+F41+F42+F43+F44+F45+F61+F71+F75+F85+F88+F89+F91+F92+F93</f>
        <v>#REF!</v>
      </c>
      <c r="G94" s="104">
        <f>G14+G22+G31+G32+G33+G34+G35+G41+G42+G43+G44+G45+G61+G71+G75+G85+G88+G89+G91+G92+G93</f>
        <v>222.55</v>
      </c>
      <c r="H94" s="104">
        <f>H14+H22+H31+H32+H33+H34+H35+H41+H42+H43+H44+H45+H61+H71+H75+H85+H88+H89+H91+H92+H93</f>
        <v>18.55</v>
      </c>
      <c r="I94" s="12">
        <v>2388.6</v>
      </c>
      <c r="K94" s="13"/>
    </row>
    <row r="95" spans="1:11" s="71" customFormat="1" ht="19.5" x14ac:dyDescent="0.2">
      <c r="A95" s="68"/>
      <c r="B95" s="69"/>
      <c r="C95" s="69"/>
      <c r="D95" s="70"/>
      <c r="E95" s="70"/>
      <c r="F95" s="70"/>
      <c r="G95" s="70"/>
      <c r="H95" s="70"/>
      <c r="K95" s="72"/>
    </row>
    <row r="96" spans="1:11" s="71" customFormat="1" ht="19.5" x14ac:dyDescent="0.2">
      <c r="A96" s="68"/>
      <c r="B96" s="69"/>
      <c r="C96" s="69"/>
      <c r="D96" s="70"/>
      <c r="E96" s="70"/>
      <c r="F96" s="70"/>
      <c r="G96" s="70"/>
      <c r="H96" s="70"/>
      <c r="K96" s="72"/>
    </row>
    <row r="97" spans="1:11" s="71" customFormat="1" ht="19.5" x14ac:dyDescent="0.2">
      <c r="A97" s="68"/>
      <c r="B97" s="69"/>
      <c r="C97" s="69"/>
      <c r="D97" s="70"/>
      <c r="E97" s="70"/>
      <c r="F97" s="70"/>
      <c r="G97" s="70"/>
      <c r="H97" s="70"/>
      <c r="K97" s="72"/>
    </row>
    <row r="98" spans="1:11" s="74" customFormat="1" ht="13.5" thickBot="1" x14ac:dyDescent="0.25">
      <c r="A98" s="73"/>
      <c r="F98" s="75"/>
      <c r="H98" s="75"/>
      <c r="K98" s="76"/>
    </row>
    <row r="99" spans="1:11" s="12" customFormat="1" ht="39.75" thickBot="1" x14ac:dyDescent="0.25">
      <c r="A99" s="77" t="s">
        <v>97</v>
      </c>
      <c r="B99" s="78"/>
      <c r="C99" s="79">
        <f>F99*12</f>
        <v>0</v>
      </c>
      <c r="D99" s="79">
        <f>D100+D102+D105</f>
        <v>99090.83</v>
      </c>
      <c r="E99" s="79">
        <f t="shared" ref="E99:H99" si="3">E100+E102+E105</f>
        <v>0</v>
      </c>
      <c r="F99" s="79">
        <f t="shared" si="3"/>
        <v>0</v>
      </c>
      <c r="G99" s="79">
        <f t="shared" si="3"/>
        <v>41.48</v>
      </c>
      <c r="H99" s="79">
        <f t="shared" si="3"/>
        <v>3.46</v>
      </c>
      <c r="I99" s="80">
        <v>2388.6</v>
      </c>
      <c r="K99" s="13"/>
    </row>
    <row r="100" spans="1:11" s="12" customFormat="1" ht="15" x14ac:dyDescent="0.2">
      <c r="A100" s="81" t="s">
        <v>114</v>
      </c>
      <c r="B100" s="64"/>
      <c r="C100" s="65"/>
      <c r="D100" s="82">
        <v>90243.61</v>
      </c>
      <c r="E100" s="62"/>
      <c r="F100" s="66"/>
      <c r="G100" s="82">
        <f t="shared" ref="G100:G105" si="4">D100/I100</f>
        <v>37.78</v>
      </c>
      <c r="H100" s="83">
        <f t="shared" ref="H100:H105" si="5">G100/12</f>
        <v>3.15</v>
      </c>
      <c r="I100" s="12">
        <v>2388.6</v>
      </c>
      <c r="K100" s="13"/>
    </row>
    <row r="101" spans="1:11" s="12" customFormat="1" ht="15" hidden="1" x14ac:dyDescent="0.2">
      <c r="A101" s="81"/>
      <c r="B101" s="64"/>
      <c r="C101" s="65"/>
      <c r="D101" s="82"/>
      <c r="E101" s="62"/>
      <c r="F101" s="66"/>
      <c r="G101" s="82">
        <f t="shared" si="4"/>
        <v>0</v>
      </c>
      <c r="H101" s="83">
        <f t="shared" si="5"/>
        <v>0</v>
      </c>
      <c r="I101" s="12">
        <v>2388.6</v>
      </c>
      <c r="K101" s="13"/>
    </row>
    <row r="102" spans="1:11" s="12" customFormat="1" ht="15" x14ac:dyDescent="0.2">
      <c r="A102" s="81" t="s">
        <v>109</v>
      </c>
      <c r="B102" s="64"/>
      <c r="C102" s="65"/>
      <c r="D102" s="82">
        <v>1290.18</v>
      </c>
      <c r="E102" s="62"/>
      <c r="F102" s="66"/>
      <c r="G102" s="82">
        <f t="shared" si="4"/>
        <v>0.54</v>
      </c>
      <c r="H102" s="83">
        <f t="shared" si="5"/>
        <v>0.05</v>
      </c>
      <c r="I102" s="12">
        <v>2388.6</v>
      </c>
      <c r="K102" s="13"/>
    </row>
    <row r="103" spans="1:11" s="12" customFormat="1" ht="15" hidden="1" x14ac:dyDescent="0.2">
      <c r="A103" s="81"/>
      <c r="B103" s="64"/>
      <c r="C103" s="65"/>
      <c r="D103" s="82"/>
      <c r="E103" s="62"/>
      <c r="F103" s="66"/>
      <c r="G103" s="82">
        <f t="shared" si="4"/>
        <v>0</v>
      </c>
      <c r="H103" s="83">
        <f t="shared" si="5"/>
        <v>0</v>
      </c>
      <c r="I103" s="12">
        <v>2388.6</v>
      </c>
      <c r="K103" s="13"/>
    </row>
    <row r="104" spans="1:11" s="12" customFormat="1" ht="15" hidden="1" x14ac:dyDescent="0.2">
      <c r="A104" s="81"/>
      <c r="B104" s="64"/>
      <c r="C104" s="65"/>
      <c r="D104" s="82"/>
      <c r="E104" s="62"/>
      <c r="F104" s="66"/>
      <c r="G104" s="82">
        <f t="shared" si="4"/>
        <v>0</v>
      </c>
      <c r="H104" s="83">
        <f t="shared" si="5"/>
        <v>0</v>
      </c>
      <c r="I104" s="12">
        <v>2388.6</v>
      </c>
      <c r="K104" s="13"/>
    </row>
    <row r="105" spans="1:11" s="12" customFormat="1" ht="15" x14ac:dyDescent="0.2">
      <c r="A105" s="81" t="s">
        <v>100</v>
      </c>
      <c r="B105" s="64"/>
      <c r="C105" s="65"/>
      <c r="D105" s="63">
        <v>7557.04</v>
      </c>
      <c r="E105" s="65"/>
      <c r="F105" s="118"/>
      <c r="G105" s="63">
        <f t="shared" si="4"/>
        <v>3.16</v>
      </c>
      <c r="H105" s="83">
        <f t="shared" si="5"/>
        <v>0.26</v>
      </c>
      <c r="I105" s="12">
        <v>2388.6</v>
      </c>
      <c r="K105" s="13"/>
    </row>
    <row r="106" spans="1:11" s="12" customFormat="1" ht="15" x14ac:dyDescent="0.2">
      <c r="A106" s="84"/>
      <c r="B106" s="85"/>
      <c r="C106" s="86"/>
      <c r="D106" s="87"/>
      <c r="E106" s="88"/>
      <c r="F106" s="88"/>
      <c r="G106" s="88"/>
      <c r="H106" s="88"/>
      <c r="K106" s="13"/>
    </row>
    <row r="107" spans="1:11" s="12" customFormat="1" ht="15" x14ac:dyDescent="0.2">
      <c r="A107" s="84"/>
      <c r="B107" s="85"/>
      <c r="C107" s="86"/>
      <c r="D107" s="89"/>
      <c r="E107" s="89"/>
      <c r="F107" s="90"/>
      <c r="G107" s="89"/>
      <c r="H107" s="91"/>
      <c r="K107" s="13"/>
    </row>
    <row r="108" spans="1:11" s="12" customFormat="1" ht="15.75" thickBot="1" x14ac:dyDescent="0.25">
      <c r="A108" s="84"/>
      <c r="B108" s="85"/>
      <c r="C108" s="86"/>
      <c r="D108" s="89"/>
      <c r="E108" s="89"/>
      <c r="F108" s="90"/>
      <c r="G108" s="89"/>
      <c r="H108" s="91"/>
      <c r="K108" s="13"/>
    </row>
    <row r="109" spans="1:11" s="12" customFormat="1" ht="20.25" thickBot="1" x14ac:dyDescent="0.25">
      <c r="A109" s="77" t="s">
        <v>101</v>
      </c>
      <c r="B109" s="78"/>
      <c r="C109" s="79" t="e">
        <f>F109*12</f>
        <v>#REF!</v>
      </c>
      <c r="D109" s="79">
        <f>D94+D99</f>
        <v>630656.01</v>
      </c>
      <c r="E109" s="79" t="e">
        <f>E94+#REF!+E99</f>
        <v>#REF!</v>
      </c>
      <c r="F109" s="79" t="e">
        <f>F94+#REF!+F99</f>
        <v>#REF!</v>
      </c>
      <c r="G109" s="79">
        <f>G94+G99</f>
        <v>264.02999999999997</v>
      </c>
      <c r="H109" s="79">
        <f>H94+H99</f>
        <v>22.01</v>
      </c>
      <c r="K109" s="13"/>
    </row>
    <row r="110" spans="1:11" s="12" customFormat="1" ht="15" x14ac:dyDescent="0.2">
      <c r="A110" s="84"/>
      <c r="B110" s="85"/>
      <c r="C110" s="86"/>
      <c r="D110" s="89"/>
      <c r="E110" s="89"/>
      <c r="F110" s="90"/>
      <c r="G110" s="89"/>
      <c r="H110" s="91"/>
      <c r="K110" s="13"/>
    </row>
    <row r="111" spans="1:11" s="96" customFormat="1" ht="18.75" x14ac:dyDescent="0.4">
      <c r="A111" s="92"/>
      <c r="B111" s="93"/>
      <c r="C111" s="94"/>
      <c r="D111" s="94"/>
      <c r="E111" s="94"/>
      <c r="F111" s="95"/>
      <c r="G111" s="94"/>
      <c r="H111" s="95"/>
      <c r="K111" s="97"/>
    </row>
    <row r="112" spans="1:11" s="71" customFormat="1" ht="19.5" x14ac:dyDescent="0.2">
      <c r="A112" s="98"/>
      <c r="B112" s="99"/>
      <c r="C112" s="100"/>
      <c r="D112" s="100"/>
      <c r="E112" s="100"/>
      <c r="F112" s="101"/>
      <c r="G112" s="100"/>
      <c r="H112" s="101"/>
      <c r="K112" s="72"/>
    </row>
    <row r="113" spans="1:11" s="74" customFormat="1" ht="14.25" x14ac:dyDescent="0.2">
      <c r="A113" s="138" t="s">
        <v>102</v>
      </c>
      <c r="B113" s="138"/>
      <c r="C113" s="138"/>
      <c r="D113" s="138"/>
      <c r="E113" s="138"/>
      <c r="F113" s="138"/>
      <c r="K113" s="76"/>
    </row>
    <row r="114" spans="1:11" s="74" customFormat="1" x14ac:dyDescent="0.2">
      <c r="F114" s="75"/>
      <c r="H114" s="75"/>
      <c r="K114" s="76"/>
    </row>
    <row r="115" spans="1:11" s="74" customFormat="1" x14ac:dyDescent="0.2">
      <c r="A115" s="73" t="s">
        <v>103</v>
      </c>
      <c r="F115" s="75"/>
      <c r="H115" s="75"/>
      <c r="K115" s="76"/>
    </row>
    <row r="116" spans="1:11" s="74" customFormat="1" x14ac:dyDescent="0.2">
      <c r="F116" s="75"/>
      <c r="H116" s="75"/>
      <c r="K116" s="76"/>
    </row>
    <row r="117" spans="1:11" s="74" customFormat="1" x14ac:dyDescent="0.2">
      <c r="F117" s="75"/>
      <c r="H117" s="75"/>
      <c r="K117" s="76"/>
    </row>
    <row r="118" spans="1:11" s="74" customFormat="1" x14ac:dyDescent="0.2">
      <c r="F118" s="75"/>
      <c r="H118" s="75"/>
      <c r="K118" s="76"/>
    </row>
    <row r="119" spans="1:11" s="74" customFormat="1" x14ac:dyDescent="0.2">
      <c r="F119" s="75"/>
      <c r="H119" s="75"/>
      <c r="K119" s="76"/>
    </row>
    <row r="120" spans="1:11" s="74" customFormat="1" x14ac:dyDescent="0.2">
      <c r="F120" s="75"/>
      <c r="H120" s="75"/>
      <c r="K120" s="76"/>
    </row>
    <row r="121" spans="1:11" s="74" customFormat="1" x14ac:dyDescent="0.2">
      <c r="F121" s="75"/>
      <c r="H121" s="75"/>
      <c r="K121" s="76"/>
    </row>
    <row r="122" spans="1:11" s="74" customFormat="1" x14ac:dyDescent="0.2">
      <c r="F122" s="75"/>
      <c r="H122" s="75"/>
      <c r="K122" s="76"/>
    </row>
    <row r="123" spans="1:11" s="74" customFormat="1" x14ac:dyDescent="0.2">
      <c r="F123" s="75"/>
      <c r="H123" s="75"/>
      <c r="K123" s="76"/>
    </row>
    <row r="124" spans="1:11" s="74" customFormat="1" x14ac:dyDescent="0.2">
      <c r="F124" s="75"/>
      <c r="H124" s="75"/>
      <c r="K124" s="76"/>
    </row>
    <row r="125" spans="1:11" s="74" customFormat="1" x14ac:dyDescent="0.2">
      <c r="F125" s="75"/>
      <c r="H125" s="75"/>
      <c r="K125" s="76"/>
    </row>
    <row r="126" spans="1:11" s="74" customFormat="1" x14ac:dyDescent="0.2">
      <c r="F126" s="75"/>
      <c r="H126" s="75"/>
      <c r="K126" s="76"/>
    </row>
    <row r="127" spans="1:11" s="74" customFormat="1" x14ac:dyDescent="0.2">
      <c r="F127" s="75"/>
      <c r="H127" s="75"/>
      <c r="K127" s="76"/>
    </row>
    <row r="128" spans="1:11" s="74" customFormat="1" x14ac:dyDescent="0.2">
      <c r="F128" s="75"/>
      <c r="H128" s="75"/>
      <c r="K128" s="76"/>
    </row>
    <row r="129" spans="6:11" s="74" customFormat="1" x14ac:dyDescent="0.2">
      <c r="F129" s="75"/>
      <c r="H129" s="75"/>
      <c r="K129" s="76"/>
    </row>
    <row r="130" spans="6:11" s="74" customFormat="1" x14ac:dyDescent="0.2">
      <c r="F130" s="75"/>
      <c r="H130" s="75"/>
      <c r="K130" s="76"/>
    </row>
    <row r="131" spans="6:11" s="74" customFormat="1" x14ac:dyDescent="0.2">
      <c r="F131" s="75"/>
      <c r="H131" s="75"/>
      <c r="K131" s="76"/>
    </row>
    <row r="132" spans="6:11" s="74" customFormat="1" x14ac:dyDescent="0.2">
      <c r="F132" s="75"/>
      <c r="H132" s="75"/>
      <c r="K132" s="76"/>
    </row>
    <row r="133" spans="6:11" s="74" customFormat="1" x14ac:dyDescent="0.2">
      <c r="F133" s="75"/>
      <c r="H133" s="75"/>
      <c r="K133" s="76"/>
    </row>
  </sheetData>
  <mergeCells count="12">
    <mergeCell ref="A113:F113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голосованию</vt:lpstr>
      <vt:lpstr>'по голосованию'!Область_печати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2014-05-19T05:46:51Z</cp:lastPrinted>
  <dcterms:created xsi:type="dcterms:W3CDTF">2014-01-24T07:03:53Z</dcterms:created>
  <dcterms:modified xsi:type="dcterms:W3CDTF">2014-06-16T11:36:01Z</dcterms:modified>
</cp:coreProperties>
</file>