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оект 1 с переносом" sheetId="1" r:id="rId1"/>
    <sheet name="по голосованию" sheetId="2" r:id="rId2"/>
  </sheets>
  <definedNames>
    <definedName name="_xlnm.Print_Area" localSheetId="1">'по голосованию'!$A$1:$H$186</definedName>
    <definedName name="_xlnm.Print_Area" localSheetId="0">'проект 1 с переносом'!$A$1:$H$211</definedName>
  </definedNames>
  <calcPr fullCalcOnLoad="1"/>
</workbook>
</file>

<file path=xl/sharedStrings.xml><?xml version="1.0" encoding="utf-8"?>
<sst xmlns="http://schemas.openxmlformats.org/spreadsheetml/2006/main" count="416" uniqueCount="166">
  <si>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</si>
  <si>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</si>
  <si>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</si>
  <si>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</si>
  <si>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</si>
  <si>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</si>
  <si>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</si>
  <si>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</si>
  <si>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</si>
  <si>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</si>
  <si>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</si>
  <si>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</si>
  <si>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</si>
  <si>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</si>
  <si>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</si>
  <si>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</si>
  <si>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</si>
  <si>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</si>
  <si>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</si>
  <si>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</si>
  <si>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</si>
  <si>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</si>
  <si>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</si>
  <si>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</si>
  <si>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</si>
  <si>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</si>
  <si>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</si>
  <si>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</si>
  <si>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</si>
  <si>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</si>
  <si>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</si>
  <si>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</si>
  <si>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</si>
  <si>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</si>
  <si>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</si>
  <si>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</si>
  <si>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</si>
  <si>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</si>
  <si>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</si>
  <si>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</si>
  <si>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</si>
  <si>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</si>
  <si>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</si>
  <si>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</si>
  <si>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чеканка и замазка канализационных стыков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</si>
  <si>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</si>
  <si>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</si>
  <si>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</si>
  <si>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</si>
  <si>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</si>
  <si>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</si>
  <si>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</si>
  <si>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</si>
  <si>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</si>
  <si>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</si>
  <si>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</si>
  <si>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</si>
  <si>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</si>
  <si>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</si>
  <si>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</si>
  <si>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</si>
  <si>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</si>
  <si>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</si>
  <si>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</si>
  <si>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</si>
  <si>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</si>
  <si>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</si>
  <si>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</si>
  <si>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</si>
  <si>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</si>
  <si>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</si>
  <si>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</si>
  <si>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</si>
  <si>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</si>
  <si>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</si>
  <si>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</si>
  <si>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</si>
  <si>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</si>
  <si>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</si>
  <si>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</si>
  <si>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</si>
  <si>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</si>
  <si>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</si>
  <si>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</si>
  <si>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</si>
  <si>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</si>
  <si>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панельных швов</t>
  </si>
  <si>
    <t>ремонт отмостки</t>
  </si>
  <si>
    <t>ремонт цоколя</t>
  </si>
  <si>
    <t>ремонт входов в подвал</t>
  </si>
  <si>
    <t>установка дверей на кровлю</t>
  </si>
  <si>
    <t>канализационные вытяжки</t>
  </si>
  <si>
    <t>ремонт ливневой канализации</t>
  </si>
  <si>
    <t>уборка мусора на кровле</t>
  </si>
  <si>
    <t>ремонт крыльца</t>
  </si>
  <si>
    <t>смена запорной арматуры на отоплении</t>
  </si>
  <si>
    <t>восстановление изоляции</t>
  </si>
  <si>
    <t>1 раз в 4 месяца</t>
  </si>
  <si>
    <t>по адресу: ул. Советская, д.2(S дома=4151,8 м2; S земли=2098,75 м2)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</si>
  <si>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</si>
  <si>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</si>
  <si>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</si>
  <si>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</si>
  <si>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</si>
  <si>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</si>
  <si>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</si>
  <si>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</si>
  <si>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</si>
  <si>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</si>
  <si>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</si>
  <si>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</si>
  <si>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</si>
  <si>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</si>
  <si>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</si>
  <si>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очистка от снега и наледи подъездных козырьков</t>
  </si>
  <si>
    <t>ВСЕГО:</t>
  </si>
  <si>
    <t>Погашение задолженности прошлого периода</t>
  </si>
  <si>
    <t>Дополнительные работы по текущему ремонту, в т.ч.:</t>
  </si>
  <si>
    <t>Погашение задолженности прошлых периодов</t>
  </si>
  <si>
    <t>по состоянию на 1.05.2012г.</t>
  </si>
  <si>
    <t>Работы заявочного характера в т.ч :</t>
  </si>
  <si>
    <t>окос травы</t>
  </si>
  <si>
    <t>2-3 раза</t>
  </si>
  <si>
    <t>Энергоаудит</t>
  </si>
  <si>
    <t>ремонт кровли 100 м2</t>
  </si>
  <si>
    <t>установка колпаков на канализационные вытяжки 14 шт.</t>
  </si>
  <si>
    <t>изготовление и установка металлических решеток 21 шт.</t>
  </si>
  <si>
    <t>ремонт приямка входа в подвал</t>
  </si>
  <si>
    <t>смена задвижек на эл.узлах отопления диам.50 мм - 6 шт.</t>
  </si>
  <si>
    <t xml:space="preserve">смена шаровых кранов на эл.узлах диам.32 - 6 шт., </t>
  </si>
  <si>
    <t>демонтаж шарового крана на отоплении диам.25 - 3 шт.</t>
  </si>
  <si>
    <t>окраска трубопроводов ГВС и ХВС</t>
  </si>
  <si>
    <t>подсыпка пола в тех.подвале</t>
  </si>
  <si>
    <t>устройство кирпичных столбиков</t>
  </si>
  <si>
    <t xml:space="preserve">установка датчиков движения на площадках этажных </t>
  </si>
  <si>
    <t>ремонт освещения в подвале</t>
  </si>
  <si>
    <t>Регламентные работы по системе водоотведения в т.числе</t>
  </si>
  <si>
    <t>прочистка канализационных выпусков до стены здания</t>
  </si>
  <si>
    <t>Регламентные работы по содержанию кровли в т.числе</t>
  </si>
  <si>
    <t>Регламентные работы по системе горячего водоснабжения в т.числе:</t>
  </si>
  <si>
    <t>подключение системы отопления с регулировкой</t>
  </si>
  <si>
    <t>Сбор, вывоз и утилизация ТБО*, руб/м2</t>
  </si>
  <si>
    <t>на 2014-2015гг.</t>
  </si>
  <si>
    <t>заполнение электронных паспортов</t>
  </si>
  <si>
    <t>учет работ по капремонту</t>
  </si>
  <si>
    <t>пылеудаление и дезинфекция вентканалов без пробивки</t>
  </si>
  <si>
    <t>1 раз в 3 года</t>
  </si>
  <si>
    <t>ремонт панельных швов 100 м.п</t>
  </si>
  <si>
    <t>ремонт отмостки 82 м2</t>
  </si>
  <si>
    <t>установка козырьков  над вент.шахтой 1 шт.</t>
  </si>
  <si>
    <t>смена шаровых кранов на отоплении диам.15- 55 шт., диам.20 - 25 шт., диам.25 мм - 15 шт.</t>
  </si>
  <si>
    <t>окраска трубопроводов покрытием "Корунд" 25 м</t>
  </si>
  <si>
    <t>изоляция трубопроводов отопления трубками  K-FLEKS</t>
  </si>
  <si>
    <t>изоляция трубопроводов ХВС  K-FLEKS</t>
  </si>
  <si>
    <t>смена  КИП манометры 12шт., термометры 12 шт.</t>
  </si>
  <si>
    <t>ревизия задвижек отопления (диам.80мм-4 шт.)</t>
  </si>
  <si>
    <t>Итого</t>
  </si>
  <si>
    <t>Управление многоквартирным домом, всего в т.ч.</t>
  </si>
  <si>
    <t>очистка  водоприемных воронок</t>
  </si>
  <si>
    <t>гидравлическое испытание элеваторных узлов и запорной арматуры</t>
  </si>
  <si>
    <t>Проект 1 (с учетом поверки общедомового прибора учета ХВС)</t>
  </si>
  <si>
    <t>(стоимость услуг  увеличена на 6,6% в соответствии с уровнем инфляции 2013 г.)</t>
  </si>
  <si>
    <t>ревизия задвижек отопления (диам.80мм-4 шт., диам.50 мм - 4 шт.)</t>
  </si>
  <si>
    <t>ремонт панельных швов 300 м.п</t>
  </si>
  <si>
    <t>ремонт стены здания (выход ливневой канализации 3-й подъезд)</t>
  </si>
  <si>
    <r>
      <t xml:space="preserve">Работы заявочного характера в т.ч : </t>
    </r>
    <r>
      <rPr>
        <sz val="11"/>
        <rFont val="Arial"/>
        <family val="2"/>
      </rPr>
      <t>(восстановление общедомового уличного освещения, прочистка канализационных выпусков до стены здания, регламентные работы по содержанию кровли, пылеудаление и дезинфекция без пробивки, проверка вентиляционных каналов и канализационных вытяжек)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</si>
</sst>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sz val="12"/>
      <name val="Arial Cyr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2" fontId="24" fillId="24" borderId="22" xfId="0" applyNumberFormat="1" applyFont="1" applyFill="1" applyBorder="1" applyAlignment="1">
      <alignment horizontal="center" vertical="center" wrapText="1"/>
    </xf>
    <xf numFmtId="2" fontId="24" fillId="24" borderId="23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9" fillId="24" borderId="25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left" vertical="center" wrapText="1"/>
    </xf>
    <xf numFmtId="2" fontId="0" fillId="24" borderId="32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9" fillId="24" borderId="33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2" fontId="26" fillId="24" borderId="11" xfId="0" applyNumberFormat="1" applyFont="1" applyFill="1" applyBorder="1" applyAlignment="1">
      <alignment horizontal="center" vertical="center" wrapText="1"/>
    </xf>
    <xf numFmtId="2" fontId="26" fillId="24" borderId="33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2" fontId="26" fillId="24" borderId="0" xfId="0" applyNumberFormat="1" applyFont="1" applyFill="1" applyAlignment="1">
      <alignment horizontal="center" vertical="center" wrapText="1"/>
    </xf>
    <xf numFmtId="0" fontId="25" fillId="24" borderId="19" xfId="0" applyFont="1" applyFill="1" applyBorder="1" applyAlignment="1">
      <alignment horizontal="left" vertical="center" wrapText="1"/>
    </xf>
    <xf numFmtId="2" fontId="26" fillId="24" borderId="23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19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2" fontId="0" fillId="24" borderId="32" xfId="0" applyNumberFormat="1" applyFont="1" applyFill="1" applyBorder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left" vertical="center" wrapText="1"/>
    </xf>
    <xf numFmtId="0" fontId="24" fillId="24" borderId="24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0" fontId="0" fillId="24" borderId="34" xfId="0" applyFont="1" applyFill="1" applyBorder="1" applyAlignment="1">
      <alignment horizontal="left" vertical="center" wrapText="1"/>
    </xf>
    <xf numFmtId="2" fontId="18" fillId="24" borderId="35" xfId="0" applyNumberFormat="1" applyFont="1" applyFill="1" applyBorder="1" applyAlignment="1">
      <alignment horizontal="center" vertical="center"/>
    </xf>
    <xf numFmtId="2" fontId="24" fillId="24" borderId="26" xfId="0" applyNumberFormat="1" applyFont="1" applyFill="1" applyBorder="1" applyAlignment="1">
      <alignment horizontal="center" vertical="center" wrapText="1"/>
    </xf>
    <xf numFmtId="2" fontId="19" fillId="24" borderId="16" xfId="0" applyNumberFormat="1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2" fontId="18" fillId="24" borderId="33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2" fontId="24" fillId="24" borderId="29" xfId="0" applyNumberFormat="1" applyFont="1" applyFill="1" applyBorder="1" applyAlignment="1">
      <alignment horizontal="center" vertical="center" wrapText="1"/>
    </xf>
    <xf numFmtId="2" fontId="24" fillId="24" borderId="30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0" fillId="24" borderId="20" xfId="0" applyNumberFormat="1" applyFill="1" applyBorder="1" applyAlignment="1">
      <alignment horizontal="center" vertical="center"/>
    </xf>
    <xf numFmtId="2" fontId="18" fillId="24" borderId="0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7" xfId="0" applyNumberFormat="1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zoomScale="75" zoomScaleNormal="75" zoomScalePageLayoutView="0" workbookViewId="0" topLeftCell="A24">
      <selection activeCell="D40" sqref="D4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13" t="s">
        <v>0</v>
      </c>
      <c r="B1" s="114"/>
      <c r="C1" s="114"/>
      <c r="D1" s="114"/>
      <c r="E1" s="114"/>
      <c r="F1" s="114"/>
      <c r="G1" s="114"/>
      <c r="H1" s="114"/>
    </row>
    <row r="2" spans="2:8" ht="12.75" customHeight="1">
      <c r="B2" s="115" t="s">
        <v>1</v>
      </c>
      <c r="C2" s="115"/>
      <c r="D2" s="115"/>
      <c r="E2" s="115"/>
      <c r="F2" s="115"/>
      <c r="G2" s="114"/>
      <c r="H2" s="114"/>
    </row>
    <row r="3" spans="1:8" ht="14.25" customHeight="1">
      <c r="A3" s="102" t="s">
        <v>142</v>
      </c>
      <c r="B3" s="115" t="s">
        <v>2</v>
      </c>
      <c r="C3" s="115"/>
      <c r="D3" s="115"/>
      <c r="E3" s="115"/>
      <c r="F3" s="115"/>
      <c r="G3" s="114"/>
      <c r="H3" s="114"/>
    </row>
    <row r="4" spans="2:8" ht="14.25" customHeight="1">
      <c r="B4" s="115" t="s">
        <v>36</v>
      </c>
      <c r="C4" s="115"/>
      <c r="D4" s="115"/>
      <c r="E4" s="115"/>
      <c r="F4" s="115"/>
      <c r="G4" s="114"/>
      <c r="H4" s="114"/>
    </row>
    <row r="5" spans="1:9" ht="35.25" customHeight="1">
      <c r="A5" s="116" t="s">
        <v>160</v>
      </c>
      <c r="B5" s="116"/>
      <c r="C5" s="116"/>
      <c r="D5" s="116"/>
      <c r="E5" s="116"/>
      <c r="F5" s="116"/>
      <c r="G5" s="116"/>
      <c r="H5" s="116"/>
      <c r="I5" s="3"/>
    </row>
    <row r="6" spans="1:9" ht="27" customHeight="1">
      <c r="A6" s="116" t="s">
        <v>161</v>
      </c>
      <c r="B6" s="116"/>
      <c r="C6" s="116"/>
      <c r="D6" s="116"/>
      <c r="E6" s="116"/>
      <c r="F6" s="116"/>
      <c r="G6" s="116"/>
      <c r="H6" s="116"/>
      <c r="I6" s="3"/>
    </row>
    <row r="7" spans="1:11" s="4" customFormat="1" ht="22.5" customHeight="1">
      <c r="A7" s="117" t="s">
        <v>3</v>
      </c>
      <c r="B7" s="117"/>
      <c r="C7" s="117"/>
      <c r="D7" s="117"/>
      <c r="E7" s="118"/>
      <c r="F7" s="118"/>
      <c r="G7" s="118"/>
      <c r="H7" s="118"/>
      <c r="K7" s="5"/>
    </row>
    <row r="8" spans="1:8" s="6" customFormat="1" ht="18.75" customHeight="1">
      <c r="A8" s="117" t="s">
        <v>98</v>
      </c>
      <c r="B8" s="117"/>
      <c r="C8" s="117"/>
      <c r="D8" s="117"/>
      <c r="E8" s="118"/>
      <c r="F8" s="118"/>
      <c r="G8" s="118"/>
      <c r="H8" s="118"/>
    </row>
    <row r="9" spans="1:8" s="7" customFormat="1" ht="17.25" customHeight="1">
      <c r="A9" s="119" t="s">
        <v>83</v>
      </c>
      <c r="B9" s="119"/>
      <c r="C9" s="119"/>
      <c r="D9" s="119"/>
      <c r="E9" s="120"/>
      <c r="F9" s="120"/>
      <c r="G9" s="120"/>
      <c r="H9" s="120"/>
    </row>
    <row r="10" spans="1:8" s="6" customFormat="1" ht="30" customHeight="1" thickBot="1">
      <c r="A10" s="121" t="s">
        <v>113</v>
      </c>
      <c r="B10" s="121"/>
      <c r="C10" s="121"/>
      <c r="D10" s="121"/>
      <c r="E10" s="122"/>
      <c r="F10" s="122"/>
      <c r="G10" s="122"/>
      <c r="H10" s="122"/>
    </row>
    <row r="11" spans="1:11" s="12" customFormat="1" ht="139.5" customHeight="1" thickBot="1">
      <c r="A11" s="8" t="s">
        <v>4</v>
      </c>
      <c r="B11" s="9" t="s">
        <v>5</v>
      </c>
      <c r="C11" s="10" t="s">
        <v>6</v>
      </c>
      <c r="D11" s="10" t="s">
        <v>37</v>
      </c>
      <c r="E11" s="10" t="s">
        <v>6</v>
      </c>
      <c r="F11" s="11" t="s">
        <v>7</v>
      </c>
      <c r="G11" s="10" t="s">
        <v>6</v>
      </c>
      <c r="H11" s="11" t="s">
        <v>7</v>
      </c>
      <c r="K11" s="13"/>
    </row>
    <row r="12" spans="1:11" s="20" customFormat="1" ht="12.75">
      <c r="A12" s="14">
        <v>1</v>
      </c>
      <c r="B12" s="15">
        <v>2</v>
      </c>
      <c r="C12" s="15">
        <v>3</v>
      </c>
      <c r="D12" s="16"/>
      <c r="E12" s="15">
        <v>3</v>
      </c>
      <c r="F12" s="17">
        <v>4</v>
      </c>
      <c r="G12" s="18">
        <v>3</v>
      </c>
      <c r="H12" s="19">
        <v>4</v>
      </c>
      <c r="K12" s="21"/>
    </row>
    <row r="13" spans="1:11" s="20" customFormat="1" ht="49.5" customHeight="1">
      <c r="A13" s="123" t="s">
        <v>8</v>
      </c>
      <c r="B13" s="124"/>
      <c r="C13" s="124"/>
      <c r="D13" s="124"/>
      <c r="E13" s="124"/>
      <c r="F13" s="124"/>
      <c r="G13" s="125"/>
      <c r="H13" s="126"/>
      <c r="K13" s="21"/>
    </row>
    <row r="14" spans="1:11" s="12" customFormat="1" ht="15">
      <c r="A14" s="22" t="s">
        <v>157</v>
      </c>
      <c r="B14" s="23"/>
      <c r="C14" s="24">
        <f>F14*12</f>
        <v>0</v>
      </c>
      <c r="D14" s="25">
        <f>G14*I14</f>
        <v>138504.048</v>
      </c>
      <c r="E14" s="24">
        <f>H14*12</f>
        <v>33.36</v>
      </c>
      <c r="F14" s="26"/>
      <c r="G14" s="24">
        <f>H14*12</f>
        <v>33.36</v>
      </c>
      <c r="H14" s="24">
        <f>H19+H22</f>
        <v>2.7800000000000002</v>
      </c>
      <c r="I14" s="12">
        <v>4151.8</v>
      </c>
      <c r="J14" s="12">
        <v>1.07</v>
      </c>
      <c r="K14" s="13">
        <v>2.2363</v>
      </c>
    </row>
    <row r="15" spans="1:11" s="12" customFormat="1" ht="29.25" customHeight="1">
      <c r="A15" s="27" t="s">
        <v>99</v>
      </c>
      <c r="B15" s="28" t="s">
        <v>100</v>
      </c>
      <c r="C15" s="29"/>
      <c r="D15" s="30"/>
      <c r="E15" s="29"/>
      <c r="F15" s="31"/>
      <c r="G15" s="29"/>
      <c r="H15" s="29"/>
      <c r="K15" s="13"/>
    </row>
    <row r="16" spans="1:11" s="12" customFormat="1" ht="15">
      <c r="A16" s="27" t="s">
        <v>101</v>
      </c>
      <c r="B16" s="28" t="s">
        <v>100</v>
      </c>
      <c r="C16" s="29"/>
      <c r="D16" s="30"/>
      <c r="E16" s="29"/>
      <c r="F16" s="31"/>
      <c r="G16" s="29"/>
      <c r="H16" s="29"/>
      <c r="K16" s="13"/>
    </row>
    <row r="17" spans="1:11" s="12" customFormat="1" ht="15">
      <c r="A17" s="27" t="s">
        <v>102</v>
      </c>
      <c r="B17" s="28" t="s">
        <v>103</v>
      </c>
      <c r="C17" s="29"/>
      <c r="D17" s="30"/>
      <c r="E17" s="29"/>
      <c r="F17" s="31"/>
      <c r="G17" s="29"/>
      <c r="H17" s="29"/>
      <c r="K17" s="13"/>
    </row>
    <row r="18" spans="1:11" s="12" customFormat="1" ht="15">
      <c r="A18" s="27" t="s">
        <v>104</v>
      </c>
      <c r="B18" s="28" t="s">
        <v>100</v>
      </c>
      <c r="C18" s="29"/>
      <c r="D18" s="30"/>
      <c r="E18" s="29"/>
      <c r="F18" s="31"/>
      <c r="G18" s="29"/>
      <c r="H18" s="29"/>
      <c r="K18" s="13"/>
    </row>
    <row r="19" spans="1:11" s="12" customFormat="1" ht="15">
      <c r="A19" s="22" t="s">
        <v>156</v>
      </c>
      <c r="B19" s="32"/>
      <c r="C19" s="24"/>
      <c r="D19" s="25"/>
      <c r="E19" s="24"/>
      <c r="F19" s="26"/>
      <c r="G19" s="24"/>
      <c r="H19" s="24">
        <v>2.56</v>
      </c>
      <c r="K19" s="13"/>
    </row>
    <row r="20" spans="1:11" s="12" customFormat="1" ht="15">
      <c r="A20" s="27" t="s">
        <v>143</v>
      </c>
      <c r="B20" s="28" t="s">
        <v>100</v>
      </c>
      <c r="C20" s="29"/>
      <c r="D20" s="30"/>
      <c r="E20" s="29"/>
      <c r="F20" s="31"/>
      <c r="G20" s="29"/>
      <c r="H20" s="29"/>
      <c r="K20" s="13"/>
    </row>
    <row r="21" spans="1:11" s="12" customFormat="1" ht="15">
      <c r="A21" s="27" t="s">
        <v>144</v>
      </c>
      <c r="B21" s="28" t="s">
        <v>100</v>
      </c>
      <c r="C21" s="29"/>
      <c r="D21" s="30"/>
      <c r="E21" s="29"/>
      <c r="F21" s="31"/>
      <c r="G21" s="29"/>
      <c r="H21" s="29"/>
      <c r="K21" s="13"/>
    </row>
    <row r="22" spans="1:11" s="12" customFormat="1" ht="15">
      <c r="A22" s="22" t="s">
        <v>156</v>
      </c>
      <c r="B22" s="32"/>
      <c r="C22" s="24"/>
      <c r="D22" s="25"/>
      <c r="E22" s="24"/>
      <c r="F22" s="26"/>
      <c r="G22" s="24"/>
      <c r="H22" s="24">
        <v>0.22</v>
      </c>
      <c r="K22" s="13"/>
    </row>
    <row r="23" spans="1:11" s="12" customFormat="1" ht="30">
      <c r="A23" s="22" t="s">
        <v>10</v>
      </c>
      <c r="B23" s="32"/>
      <c r="C23" s="24">
        <f>F23*12</f>
        <v>0</v>
      </c>
      <c r="D23" s="25">
        <f>G23*I23</f>
        <v>82703.856</v>
      </c>
      <c r="E23" s="24">
        <f>H23*12</f>
        <v>19.919999999999998</v>
      </c>
      <c r="F23" s="26"/>
      <c r="G23" s="24">
        <f>H23*12</f>
        <v>19.919999999999998</v>
      </c>
      <c r="H23" s="24">
        <v>1.66</v>
      </c>
      <c r="I23" s="12">
        <v>4151.8</v>
      </c>
      <c r="J23" s="12">
        <v>1.07</v>
      </c>
      <c r="K23" s="13">
        <v>1.4659000000000002</v>
      </c>
    </row>
    <row r="24" spans="1:11" s="12" customFormat="1" ht="15">
      <c r="A24" s="33" t="s">
        <v>105</v>
      </c>
      <c r="B24" s="34" t="s">
        <v>11</v>
      </c>
      <c r="C24" s="24"/>
      <c r="D24" s="25"/>
      <c r="E24" s="24"/>
      <c r="F24" s="26"/>
      <c r="G24" s="24"/>
      <c r="H24" s="24"/>
      <c r="K24" s="13"/>
    </row>
    <row r="25" spans="1:11" s="12" customFormat="1" ht="15">
      <c r="A25" s="33" t="s">
        <v>106</v>
      </c>
      <c r="B25" s="34" t="s">
        <v>11</v>
      </c>
      <c r="C25" s="24"/>
      <c r="D25" s="25"/>
      <c r="E25" s="24"/>
      <c r="F25" s="26"/>
      <c r="G25" s="24"/>
      <c r="H25" s="24"/>
      <c r="K25" s="13"/>
    </row>
    <row r="26" spans="1:11" s="12" customFormat="1" ht="15">
      <c r="A26" s="93" t="s">
        <v>121</v>
      </c>
      <c r="B26" s="57" t="s">
        <v>122</v>
      </c>
      <c r="C26" s="24"/>
      <c r="D26" s="25"/>
      <c r="E26" s="24"/>
      <c r="F26" s="26"/>
      <c r="G26" s="24"/>
      <c r="H26" s="24"/>
      <c r="K26" s="13"/>
    </row>
    <row r="27" spans="1:11" s="12" customFormat="1" ht="15">
      <c r="A27" s="33" t="s">
        <v>107</v>
      </c>
      <c r="B27" s="34" t="s">
        <v>11</v>
      </c>
      <c r="C27" s="24"/>
      <c r="D27" s="25"/>
      <c r="E27" s="24"/>
      <c r="F27" s="26"/>
      <c r="G27" s="24"/>
      <c r="H27" s="24"/>
      <c r="K27" s="13"/>
    </row>
    <row r="28" spans="1:11" s="12" customFormat="1" ht="25.5">
      <c r="A28" s="33" t="s">
        <v>108</v>
      </c>
      <c r="B28" s="34" t="s">
        <v>12</v>
      </c>
      <c r="C28" s="24"/>
      <c r="D28" s="25"/>
      <c r="E28" s="24"/>
      <c r="F28" s="26"/>
      <c r="G28" s="24"/>
      <c r="H28" s="24"/>
      <c r="K28" s="13"/>
    </row>
    <row r="29" spans="1:11" s="12" customFormat="1" ht="15">
      <c r="A29" s="33" t="s">
        <v>109</v>
      </c>
      <c r="B29" s="34" t="s">
        <v>11</v>
      </c>
      <c r="C29" s="24"/>
      <c r="D29" s="25"/>
      <c r="E29" s="24"/>
      <c r="F29" s="26"/>
      <c r="G29" s="24"/>
      <c r="H29" s="24"/>
      <c r="K29" s="13"/>
    </row>
    <row r="30" spans="1:11" s="12" customFormat="1" ht="15">
      <c r="A30" s="35" t="s">
        <v>110</v>
      </c>
      <c r="B30" s="36" t="s">
        <v>11</v>
      </c>
      <c r="C30" s="24"/>
      <c r="D30" s="25"/>
      <c r="E30" s="24"/>
      <c r="F30" s="26"/>
      <c r="G30" s="24"/>
      <c r="H30" s="24"/>
      <c r="K30" s="13"/>
    </row>
    <row r="31" spans="1:11" s="12" customFormat="1" ht="26.25" thickBot="1">
      <c r="A31" s="37" t="s">
        <v>111</v>
      </c>
      <c r="B31" s="38" t="s">
        <v>112</v>
      </c>
      <c r="C31" s="24"/>
      <c r="D31" s="25"/>
      <c r="E31" s="24"/>
      <c r="F31" s="26"/>
      <c r="G31" s="24"/>
      <c r="H31" s="24"/>
      <c r="K31" s="13"/>
    </row>
    <row r="32" spans="1:11" s="41" customFormat="1" ht="15">
      <c r="A32" s="39" t="s">
        <v>13</v>
      </c>
      <c r="B32" s="23" t="s">
        <v>14</v>
      </c>
      <c r="C32" s="24">
        <f>F32*12</f>
        <v>0</v>
      </c>
      <c r="D32" s="25">
        <f>G32*I32</f>
        <v>33878.688</v>
      </c>
      <c r="E32" s="24">
        <f>H32*12</f>
        <v>8.16</v>
      </c>
      <c r="F32" s="40"/>
      <c r="G32" s="24">
        <f>H32*12</f>
        <v>8.16</v>
      </c>
      <c r="H32" s="24">
        <v>0.68</v>
      </c>
      <c r="I32" s="12">
        <v>4151.8</v>
      </c>
      <c r="J32" s="12">
        <v>1.07</v>
      </c>
      <c r="K32" s="13">
        <v>0.5992000000000001</v>
      </c>
    </row>
    <row r="33" spans="1:11" s="12" customFormat="1" ht="15">
      <c r="A33" s="39" t="s">
        <v>15</v>
      </c>
      <c r="B33" s="23" t="s">
        <v>16</v>
      </c>
      <c r="C33" s="24">
        <f>F33*12</f>
        <v>0</v>
      </c>
      <c r="D33" s="25">
        <f>G33*I33</f>
        <v>110603.952</v>
      </c>
      <c r="E33" s="24">
        <f>H33*12</f>
        <v>26.64</v>
      </c>
      <c r="F33" s="40"/>
      <c r="G33" s="24">
        <f>H33*12</f>
        <v>26.64</v>
      </c>
      <c r="H33" s="24">
        <v>2.22</v>
      </c>
      <c r="I33" s="12">
        <v>4151.8</v>
      </c>
      <c r="J33" s="12">
        <v>1.07</v>
      </c>
      <c r="K33" s="13">
        <v>1.9367</v>
      </c>
    </row>
    <row r="34" spans="1:11" s="20" customFormat="1" ht="30">
      <c r="A34" s="39" t="s">
        <v>53</v>
      </c>
      <c r="B34" s="23" t="s">
        <v>9</v>
      </c>
      <c r="C34" s="42"/>
      <c r="D34" s="25">
        <v>1848.15</v>
      </c>
      <c r="E34" s="42"/>
      <c r="F34" s="40"/>
      <c r="G34" s="24">
        <f aca="true" t="shared" si="0" ref="G34:G40">D34/I34</f>
        <v>0.4451442747723879</v>
      </c>
      <c r="H34" s="24">
        <v>0.04</v>
      </c>
      <c r="I34" s="12">
        <v>4151.8</v>
      </c>
      <c r="J34" s="12">
        <v>1.07</v>
      </c>
      <c r="K34" s="13">
        <v>0.032100000000000004</v>
      </c>
    </row>
    <row r="35" spans="1:12" s="20" customFormat="1" ht="30">
      <c r="A35" s="39" t="s">
        <v>82</v>
      </c>
      <c r="B35" s="23" t="s">
        <v>9</v>
      </c>
      <c r="C35" s="42"/>
      <c r="D35" s="25">
        <v>3696.3</v>
      </c>
      <c r="E35" s="42"/>
      <c r="F35" s="40"/>
      <c r="G35" s="24">
        <f t="shared" si="0"/>
        <v>0.8902885495447758</v>
      </c>
      <c r="H35" s="24">
        <f aca="true" t="shared" si="1" ref="H35:H40">G35/12</f>
        <v>0.07419071246206464</v>
      </c>
      <c r="I35" s="108">
        <v>4151.8</v>
      </c>
      <c r="J35" s="12">
        <v>1.07</v>
      </c>
      <c r="K35" s="13">
        <v>0.06420000000000001</v>
      </c>
      <c r="L35" s="20">
        <v>0.08</v>
      </c>
    </row>
    <row r="36" spans="1:11" s="20" customFormat="1" ht="15">
      <c r="A36" s="39" t="s">
        <v>54</v>
      </c>
      <c r="B36" s="23" t="s">
        <v>9</v>
      </c>
      <c r="C36" s="42"/>
      <c r="D36" s="25">
        <v>11670.68</v>
      </c>
      <c r="E36" s="42"/>
      <c r="F36" s="40"/>
      <c r="G36" s="24">
        <f t="shared" si="0"/>
        <v>2.8109928223902885</v>
      </c>
      <c r="H36" s="24">
        <f t="shared" si="1"/>
        <v>0.23424940186585738</v>
      </c>
      <c r="I36" s="12">
        <v>4151.8</v>
      </c>
      <c r="J36" s="12">
        <v>1.07</v>
      </c>
      <c r="K36" s="13">
        <v>0.2033</v>
      </c>
    </row>
    <row r="37" spans="1:11" s="20" customFormat="1" ht="30" hidden="1">
      <c r="A37" s="39" t="s">
        <v>55</v>
      </c>
      <c r="B37" s="23" t="s">
        <v>12</v>
      </c>
      <c r="C37" s="42"/>
      <c r="D37" s="25">
        <f>G37*I37</f>
        <v>0</v>
      </c>
      <c r="E37" s="42"/>
      <c r="F37" s="40"/>
      <c r="G37" s="24">
        <f t="shared" si="0"/>
        <v>2.8109928223902885</v>
      </c>
      <c r="H37" s="24">
        <f t="shared" si="1"/>
        <v>0.23424940186585738</v>
      </c>
      <c r="I37" s="12">
        <v>4151.8</v>
      </c>
      <c r="J37" s="12">
        <v>1.07</v>
      </c>
      <c r="K37" s="13">
        <v>0.053500000000000006</v>
      </c>
    </row>
    <row r="38" spans="1:11" s="20" customFormat="1" ht="30" hidden="1">
      <c r="A38" s="39" t="s">
        <v>56</v>
      </c>
      <c r="B38" s="23" t="s">
        <v>12</v>
      </c>
      <c r="C38" s="42"/>
      <c r="D38" s="25">
        <f>G38*I38</f>
        <v>0</v>
      </c>
      <c r="E38" s="42"/>
      <c r="F38" s="40"/>
      <c r="G38" s="24">
        <f t="shared" si="0"/>
        <v>2.8109928223902885</v>
      </c>
      <c r="H38" s="24">
        <f t="shared" si="1"/>
        <v>0.23424940186585738</v>
      </c>
      <c r="I38" s="12">
        <v>4151.8</v>
      </c>
      <c r="J38" s="12">
        <v>1.07</v>
      </c>
      <c r="K38" s="13">
        <v>0</v>
      </c>
    </row>
    <row r="39" spans="1:11" s="20" customFormat="1" ht="30" hidden="1">
      <c r="A39" s="39" t="s">
        <v>57</v>
      </c>
      <c r="B39" s="23" t="s">
        <v>12</v>
      </c>
      <c r="C39" s="42"/>
      <c r="D39" s="25">
        <f>G39*I39</f>
        <v>0</v>
      </c>
      <c r="E39" s="42"/>
      <c r="F39" s="40"/>
      <c r="G39" s="24">
        <f t="shared" si="0"/>
        <v>2.8109928223902885</v>
      </c>
      <c r="H39" s="24">
        <f t="shared" si="1"/>
        <v>0.23424940186585738</v>
      </c>
      <c r="I39" s="12">
        <v>4151.8</v>
      </c>
      <c r="J39" s="12">
        <v>1.07</v>
      </c>
      <c r="K39" s="13">
        <v>0.1926</v>
      </c>
    </row>
    <row r="40" spans="1:11" s="20" customFormat="1" ht="30">
      <c r="A40" s="39" t="s">
        <v>55</v>
      </c>
      <c r="B40" s="23" t="s">
        <v>12</v>
      </c>
      <c r="C40" s="42"/>
      <c r="D40" s="25">
        <v>3305.23</v>
      </c>
      <c r="E40" s="42"/>
      <c r="F40" s="40"/>
      <c r="G40" s="24">
        <f t="shared" si="0"/>
        <v>0.7960956693482345</v>
      </c>
      <c r="H40" s="24">
        <f t="shared" si="1"/>
        <v>0.06634130577901955</v>
      </c>
      <c r="I40" s="12">
        <v>4151.8</v>
      </c>
      <c r="J40" s="12"/>
      <c r="K40" s="13"/>
    </row>
    <row r="41" spans="1:11" s="20" customFormat="1" ht="30">
      <c r="A41" s="39" t="s">
        <v>23</v>
      </c>
      <c r="B41" s="23"/>
      <c r="C41" s="42">
        <f>F41*12</f>
        <v>0</v>
      </c>
      <c r="D41" s="25">
        <f>G41*I41</f>
        <v>9466.104000000001</v>
      </c>
      <c r="E41" s="42">
        <f>H41*12</f>
        <v>2.2800000000000002</v>
      </c>
      <c r="F41" s="40"/>
      <c r="G41" s="24">
        <f>H41*12</f>
        <v>2.2800000000000002</v>
      </c>
      <c r="H41" s="24">
        <v>0.19</v>
      </c>
      <c r="I41" s="12">
        <v>4151.8</v>
      </c>
      <c r="J41" s="12">
        <v>1.07</v>
      </c>
      <c r="K41" s="13">
        <v>0.1391</v>
      </c>
    </row>
    <row r="42" spans="1:11" s="12" customFormat="1" ht="15">
      <c r="A42" s="39" t="s">
        <v>25</v>
      </c>
      <c r="B42" s="23" t="s">
        <v>26</v>
      </c>
      <c r="C42" s="42">
        <f>F42*12</f>
        <v>0</v>
      </c>
      <c r="D42" s="25">
        <f>G42*I42</f>
        <v>1992.864</v>
      </c>
      <c r="E42" s="42">
        <f>H42*12</f>
        <v>0.48</v>
      </c>
      <c r="F42" s="40"/>
      <c r="G42" s="24">
        <f>H42*12</f>
        <v>0.48</v>
      </c>
      <c r="H42" s="24">
        <v>0.04</v>
      </c>
      <c r="I42" s="12">
        <v>4151.8</v>
      </c>
      <c r="J42" s="12">
        <v>1.07</v>
      </c>
      <c r="K42" s="13">
        <v>0.032100000000000004</v>
      </c>
    </row>
    <row r="43" spans="1:11" s="12" customFormat="1" ht="15">
      <c r="A43" s="39" t="s">
        <v>27</v>
      </c>
      <c r="B43" s="43" t="s">
        <v>28</v>
      </c>
      <c r="C43" s="44">
        <f>F43*12</f>
        <v>0</v>
      </c>
      <c r="D43" s="25">
        <f>G43*I43</f>
        <v>1494.648</v>
      </c>
      <c r="E43" s="44">
        <f>H43*12</f>
        <v>0.36</v>
      </c>
      <c r="F43" s="45"/>
      <c r="G43" s="24">
        <f>12*H43</f>
        <v>0.36</v>
      </c>
      <c r="H43" s="24">
        <v>0.03</v>
      </c>
      <c r="I43" s="12">
        <v>4151.8</v>
      </c>
      <c r="J43" s="12">
        <v>1.07</v>
      </c>
      <c r="K43" s="13">
        <v>0.021400000000000002</v>
      </c>
    </row>
    <row r="44" spans="1:11" s="41" customFormat="1" ht="30">
      <c r="A44" s="39" t="s">
        <v>24</v>
      </c>
      <c r="B44" s="23" t="s">
        <v>97</v>
      </c>
      <c r="C44" s="42">
        <f>F44*12</f>
        <v>0</v>
      </c>
      <c r="D44" s="25">
        <f>G44*I44</f>
        <v>1992.864</v>
      </c>
      <c r="E44" s="42">
        <f>H44*12</f>
        <v>0.48</v>
      </c>
      <c r="F44" s="40"/>
      <c r="G44" s="24">
        <f>12*H44</f>
        <v>0.48</v>
      </c>
      <c r="H44" s="24">
        <v>0.04</v>
      </c>
      <c r="I44" s="12">
        <v>4151.8</v>
      </c>
      <c r="J44" s="12">
        <v>1.07</v>
      </c>
      <c r="K44" s="13">
        <v>0.032100000000000004</v>
      </c>
    </row>
    <row r="45" spans="1:11" s="41" customFormat="1" ht="15">
      <c r="A45" s="39" t="s">
        <v>38</v>
      </c>
      <c r="B45" s="23"/>
      <c r="C45" s="24"/>
      <c r="D45" s="24">
        <f>D47+D48+D50+D51+D52+D53+D54+D55+D56+D57+D58+D61+D49</f>
        <v>96979.56000000003</v>
      </c>
      <c r="E45" s="24"/>
      <c r="F45" s="40"/>
      <c r="G45" s="24">
        <f>D45/I45</f>
        <v>23.358437304301756</v>
      </c>
      <c r="H45" s="24">
        <f>G45/12</f>
        <v>1.9465364420251463</v>
      </c>
      <c r="I45" s="12">
        <v>4151.8</v>
      </c>
      <c r="J45" s="12">
        <v>1.07</v>
      </c>
      <c r="K45" s="13">
        <v>1.2365789597283108</v>
      </c>
    </row>
    <row r="46" spans="1:11" s="20" customFormat="1" ht="15" hidden="1">
      <c r="A46" s="46" t="s">
        <v>67</v>
      </c>
      <c r="B46" s="34" t="s">
        <v>17</v>
      </c>
      <c r="C46" s="47"/>
      <c r="D46" s="48">
        <f>G46*I46</f>
        <v>0</v>
      </c>
      <c r="E46" s="47"/>
      <c r="F46" s="49"/>
      <c r="G46" s="47">
        <f>H46*12</f>
        <v>0</v>
      </c>
      <c r="H46" s="47">
        <v>0</v>
      </c>
      <c r="I46" s="12">
        <v>4151.8</v>
      </c>
      <c r="J46" s="12">
        <v>1.07</v>
      </c>
      <c r="K46" s="13">
        <v>0</v>
      </c>
    </row>
    <row r="47" spans="1:11" s="20" customFormat="1" ht="15">
      <c r="A47" s="46" t="s">
        <v>47</v>
      </c>
      <c r="B47" s="34" t="s">
        <v>17</v>
      </c>
      <c r="C47" s="47"/>
      <c r="D47" s="48">
        <v>392.99</v>
      </c>
      <c r="E47" s="47"/>
      <c r="F47" s="49"/>
      <c r="G47" s="47"/>
      <c r="H47" s="47"/>
      <c r="I47" s="12">
        <v>4151.8</v>
      </c>
      <c r="J47" s="12">
        <v>1.07</v>
      </c>
      <c r="K47" s="13">
        <v>0.010700000000000001</v>
      </c>
    </row>
    <row r="48" spans="1:11" s="20" customFormat="1" ht="15">
      <c r="A48" s="46" t="s">
        <v>18</v>
      </c>
      <c r="B48" s="34" t="s">
        <v>22</v>
      </c>
      <c r="C48" s="47">
        <f>F48*12</f>
        <v>0</v>
      </c>
      <c r="D48" s="48">
        <v>1247.46</v>
      </c>
      <c r="E48" s="47">
        <f>H48*12</f>
        <v>0</v>
      </c>
      <c r="F48" s="49"/>
      <c r="G48" s="47"/>
      <c r="H48" s="47"/>
      <c r="I48" s="12">
        <v>4151.8</v>
      </c>
      <c r="J48" s="12">
        <v>1.07</v>
      </c>
      <c r="K48" s="13">
        <v>0.021400000000000002</v>
      </c>
    </row>
    <row r="49" spans="1:11" s="20" customFormat="1" ht="15">
      <c r="A49" s="46" t="s">
        <v>159</v>
      </c>
      <c r="B49" s="57" t="s">
        <v>17</v>
      </c>
      <c r="C49" s="47"/>
      <c r="D49" s="48">
        <v>2222.82</v>
      </c>
      <c r="E49" s="47"/>
      <c r="F49" s="49"/>
      <c r="G49" s="47"/>
      <c r="H49" s="47"/>
      <c r="I49" s="12">
        <v>4151.8</v>
      </c>
      <c r="J49" s="12"/>
      <c r="K49" s="13"/>
    </row>
    <row r="50" spans="1:11" s="20" customFormat="1" ht="15">
      <c r="A50" s="46" t="s">
        <v>155</v>
      </c>
      <c r="B50" s="34" t="s">
        <v>17</v>
      </c>
      <c r="C50" s="47">
        <f>F50*12</f>
        <v>0</v>
      </c>
      <c r="D50" s="48">
        <v>3046.28</v>
      </c>
      <c r="E50" s="47">
        <f>H50*12</f>
        <v>0</v>
      </c>
      <c r="F50" s="49"/>
      <c r="G50" s="47"/>
      <c r="H50" s="47"/>
      <c r="I50" s="12">
        <v>4151.8</v>
      </c>
      <c r="J50" s="12">
        <v>1.07</v>
      </c>
      <c r="K50" s="13">
        <v>0.21400000000000002</v>
      </c>
    </row>
    <row r="51" spans="1:11" s="20" customFormat="1" ht="25.5">
      <c r="A51" s="98" t="s">
        <v>128</v>
      </c>
      <c r="B51" s="109" t="s">
        <v>12</v>
      </c>
      <c r="C51" s="51"/>
      <c r="D51" s="56">
        <v>52957.78</v>
      </c>
      <c r="E51" s="47"/>
      <c r="F51" s="49"/>
      <c r="G51" s="47"/>
      <c r="H51" s="47"/>
      <c r="I51" s="12">
        <v>4151.8</v>
      </c>
      <c r="J51" s="12"/>
      <c r="K51" s="13"/>
    </row>
    <row r="52" spans="1:11" s="20" customFormat="1" ht="15">
      <c r="A52" s="46" t="s">
        <v>65</v>
      </c>
      <c r="B52" s="34" t="s">
        <v>17</v>
      </c>
      <c r="C52" s="47">
        <f>F52*12</f>
        <v>0</v>
      </c>
      <c r="D52" s="48">
        <v>2377.23</v>
      </c>
      <c r="E52" s="47">
        <f>H52*12</f>
        <v>0</v>
      </c>
      <c r="F52" s="49"/>
      <c r="G52" s="47"/>
      <c r="H52" s="47"/>
      <c r="I52" s="12">
        <v>4151.8</v>
      </c>
      <c r="J52" s="12">
        <v>1.07</v>
      </c>
      <c r="K52" s="13">
        <v>0.042800000000000005</v>
      </c>
    </row>
    <row r="53" spans="1:11" s="20" customFormat="1" ht="15">
      <c r="A53" s="46" t="s">
        <v>19</v>
      </c>
      <c r="B53" s="34" t="s">
        <v>17</v>
      </c>
      <c r="C53" s="47">
        <f>F53*12</f>
        <v>0</v>
      </c>
      <c r="D53" s="48">
        <v>7065.55</v>
      </c>
      <c r="E53" s="47">
        <f>H53*12</f>
        <v>0</v>
      </c>
      <c r="F53" s="49"/>
      <c r="G53" s="47"/>
      <c r="H53" s="47"/>
      <c r="I53" s="12">
        <v>4151.8</v>
      </c>
      <c r="J53" s="12">
        <v>1.07</v>
      </c>
      <c r="K53" s="13">
        <v>0.12840000000000001</v>
      </c>
    </row>
    <row r="54" spans="1:11" s="20" customFormat="1" ht="15">
      <c r="A54" s="46" t="s">
        <v>20</v>
      </c>
      <c r="B54" s="34" t="s">
        <v>17</v>
      </c>
      <c r="C54" s="47">
        <f>F54*12</f>
        <v>0</v>
      </c>
      <c r="D54" s="48">
        <v>831.63</v>
      </c>
      <c r="E54" s="47">
        <f>H54*12</f>
        <v>0</v>
      </c>
      <c r="F54" s="49"/>
      <c r="G54" s="47"/>
      <c r="H54" s="47"/>
      <c r="I54" s="12">
        <v>4151.8</v>
      </c>
      <c r="J54" s="12">
        <v>1.07</v>
      </c>
      <c r="K54" s="13">
        <v>0.010700000000000001</v>
      </c>
    </row>
    <row r="55" spans="1:11" s="20" customFormat="1" ht="15">
      <c r="A55" s="46" t="s">
        <v>60</v>
      </c>
      <c r="B55" s="34" t="s">
        <v>17</v>
      </c>
      <c r="C55" s="47"/>
      <c r="D55" s="48">
        <v>1188.57</v>
      </c>
      <c r="E55" s="47"/>
      <c r="F55" s="49"/>
      <c r="G55" s="47"/>
      <c r="H55" s="47"/>
      <c r="I55" s="12">
        <v>4151.8</v>
      </c>
      <c r="J55" s="12">
        <v>1.07</v>
      </c>
      <c r="K55" s="13">
        <v>0.021400000000000002</v>
      </c>
    </row>
    <row r="56" spans="1:11" s="20" customFormat="1" ht="15">
      <c r="A56" s="46" t="s">
        <v>61</v>
      </c>
      <c r="B56" s="34" t="s">
        <v>22</v>
      </c>
      <c r="C56" s="47"/>
      <c r="D56" s="48">
        <v>4754.46</v>
      </c>
      <c r="E56" s="47"/>
      <c r="F56" s="49"/>
      <c r="G56" s="47"/>
      <c r="H56" s="47"/>
      <c r="I56" s="12">
        <v>4151.8</v>
      </c>
      <c r="J56" s="12">
        <v>1.07</v>
      </c>
      <c r="K56" s="13">
        <v>0.08560000000000001</v>
      </c>
    </row>
    <row r="57" spans="1:11" s="20" customFormat="1" ht="25.5">
      <c r="A57" s="46" t="s">
        <v>21</v>
      </c>
      <c r="B57" s="34" t="s">
        <v>17</v>
      </c>
      <c r="C57" s="47">
        <f>F57*12</f>
        <v>0</v>
      </c>
      <c r="D57" s="48">
        <v>3263.51</v>
      </c>
      <c r="E57" s="47">
        <f>H57*12</f>
        <v>0</v>
      </c>
      <c r="F57" s="49"/>
      <c r="G57" s="47"/>
      <c r="H57" s="47"/>
      <c r="I57" s="12">
        <v>4151.8</v>
      </c>
      <c r="J57" s="12">
        <v>1.07</v>
      </c>
      <c r="K57" s="13">
        <v>0.053500000000000006</v>
      </c>
    </row>
    <row r="58" spans="1:11" s="20" customFormat="1" ht="15">
      <c r="A58" s="46" t="s">
        <v>140</v>
      </c>
      <c r="B58" s="34" t="s">
        <v>17</v>
      </c>
      <c r="C58" s="47"/>
      <c r="D58" s="48">
        <v>8173.64</v>
      </c>
      <c r="E58" s="47"/>
      <c r="F58" s="49"/>
      <c r="G58" s="47"/>
      <c r="H58" s="47"/>
      <c r="I58" s="12">
        <v>4151.8</v>
      </c>
      <c r="J58" s="12">
        <v>1.07</v>
      </c>
      <c r="K58" s="13">
        <v>0.010700000000000001</v>
      </c>
    </row>
    <row r="59" spans="1:11" s="20" customFormat="1" ht="15" hidden="1">
      <c r="A59" s="46" t="s">
        <v>68</v>
      </c>
      <c r="B59" s="34" t="s">
        <v>17</v>
      </c>
      <c r="C59" s="50"/>
      <c r="D59" s="48">
        <f>G59*I59</f>
        <v>0</v>
      </c>
      <c r="E59" s="50"/>
      <c r="F59" s="49"/>
      <c r="G59" s="47"/>
      <c r="H59" s="47"/>
      <c r="I59" s="12">
        <v>4151.8</v>
      </c>
      <c r="J59" s="12">
        <v>1.07</v>
      </c>
      <c r="K59" s="13">
        <v>0</v>
      </c>
    </row>
    <row r="60" spans="1:11" s="20" customFormat="1" ht="15" hidden="1">
      <c r="A60" s="46"/>
      <c r="B60" s="34"/>
      <c r="C60" s="47"/>
      <c r="D60" s="48"/>
      <c r="E60" s="47"/>
      <c r="F60" s="49"/>
      <c r="G60" s="47"/>
      <c r="H60" s="47"/>
      <c r="I60" s="12"/>
      <c r="J60" s="12"/>
      <c r="K60" s="13"/>
    </row>
    <row r="61" spans="1:11" s="20" customFormat="1" ht="25.5">
      <c r="A61" s="46" t="s">
        <v>154</v>
      </c>
      <c r="B61" s="57" t="s">
        <v>12</v>
      </c>
      <c r="C61" s="47"/>
      <c r="D61" s="48">
        <v>9457.64</v>
      </c>
      <c r="E61" s="47"/>
      <c r="F61" s="49"/>
      <c r="G61" s="47"/>
      <c r="H61" s="47"/>
      <c r="I61" s="12">
        <v>4151.8</v>
      </c>
      <c r="J61" s="12">
        <v>1.07</v>
      </c>
      <c r="K61" s="13">
        <v>0.48757895972831067</v>
      </c>
    </row>
    <row r="62" spans="1:11" s="20" customFormat="1" ht="15" hidden="1">
      <c r="A62" s="46" t="s">
        <v>39</v>
      </c>
      <c r="B62" s="34" t="s">
        <v>66</v>
      </c>
      <c r="C62" s="47"/>
      <c r="D62" s="48">
        <f aca="true" t="shared" si="2" ref="D62:D72">G62*I62</f>
        <v>0</v>
      </c>
      <c r="E62" s="47"/>
      <c r="F62" s="49"/>
      <c r="G62" s="47">
        <f aca="true" t="shared" si="3" ref="G62:G72">H62*12</f>
        <v>0</v>
      </c>
      <c r="H62" s="47">
        <v>0</v>
      </c>
      <c r="I62" s="12">
        <v>4151.8</v>
      </c>
      <c r="J62" s="12">
        <v>1.07</v>
      </c>
      <c r="K62" s="13">
        <v>0</v>
      </c>
    </row>
    <row r="63" spans="1:11" s="20" customFormat="1" ht="25.5" hidden="1">
      <c r="A63" s="46" t="s">
        <v>40</v>
      </c>
      <c r="B63" s="34" t="s">
        <v>48</v>
      </c>
      <c r="C63" s="47"/>
      <c r="D63" s="48">
        <f t="shared" si="2"/>
        <v>0</v>
      </c>
      <c r="E63" s="47"/>
      <c r="F63" s="49"/>
      <c r="G63" s="47">
        <f t="shared" si="3"/>
        <v>0</v>
      </c>
      <c r="H63" s="47">
        <v>0</v>
      </c>
      <c r="I63" s="12">
        <v>4151.8</v>
      </c>
      <c r="J63" s="12">
        <v>1.07</v>
      </c>
      <c r="K63" s="13">
        <v>0</v>
      </c>
    </row>
    <row r="64" spans="1:11" s="20" customFormat="1" ht="15" hidden="1">
      <c r="A64" s="46" t="s">
        <v>73</v>
      </c>
      <c r="B64" s="34" t="s">
        <v>72</v>
      </c>
      <c r="C64" s="47"/>
      <c r="D64" s="48">
        <f t="shared" si="2"/>
        <v>0</v>
      </c>
      <c r="E64" s="47"/>
      <c r="F64" s="49"/>
      <c r="G64" s="47">
        <f t="shared" si="3"/>
        <v>0</v>
      </c>
      <c r="H64" s="47">
        <v>0</v>
      </c>
      <c r="I64" s="12">
        <v>4151.8</v>
      </c>
      <c r="J64" s="12">
        <v>1.07</v>
      </c>
      <c r="K64" s="13">
        <v>0</v>
      </c>
    </row>
    <row r="65" spans="1:11" s="20" customFormat="1" ht="25.5" hidden="1">
      <c r="A65" s="46" t="s">
        <v>69</v>
      </c>
      <c r="B65" s="34" t="s">
        <v>70</v>
      </c>
      <c r="C65" s="47"/>
      <c r="D65" s="48">
        <f t="shared" si="2"/>
        <v>0</v>
      </c>
      <c r="E65" s="47"/>
      <c r="F65" s="49"/>
      <c r="G65" s="47">
        <f t="shared" si="3"/>
        <v>0</v>
      </c>
      <c r="H65" s="47">
        <v>0</v>
      </c>
      <c r="I65" s="12">
        <v>4151.8</v>
      </c>
      <c r="J65" s="12">
        <v>1.07</v>
      </c>
      <c r="K65" s="13">
        <v>0</v>
      </c>
    </row>
    <row r="66" spans="1:11" s="20" customFormat="1" ht="15" hidden="1">
      <c r="A66" s="46" t="s">
        <v>41</v>
      </c>
      <c r="B66" s="34" t="s">
        <v>71</v>
      </c>
      <c r="C66" s="47"/>
      <c r="D66" s="48">
        <f t="shared" si="2"/>
        <v>0</v>
      </c>
      <c r="E66" s="47"/>
      <c r="F66" s="49"/>
      <c r="G66" s="47">
        <f t="shared" si="3"/>
        <v>0</v>
      </c>
      <c r="H66" s="47">
        <v>0</v>
      </c>
      <c r="I66" s="12">
        <v>4151.8</v>
      </c>
      <c r="J66" s="12">
        <v>1.07</v>
      </c>
      <c r="K66" s="13">
        <v>0</v>
      </c>
    </row>
    <row r="67" spans="1:11" s="20" customFormat="1" ht="15" hidden="1">
      <c r="A67" s="46" t="s">
        <v>51</v>
      </c>
      <c r="B67" s="34" t="s">
        <v>72</v>
      </c>
      <c r="C67" s="47"/>
      <c r="D67" s="48">
        <f t="shared" si="2"/>
        <v>0</v>
      </c>
      <c r="E67" s="47"/>
      <c r="F67" s="49"/>
      <c r="G67" s="47">
        <f t="shared" si="3"/>
        <v>0</v>
      </c>
      <c r="H67" s="47">
        <v>0</v>
      </c>
      <c r="I67" s="12">
        <v>4151.8</v>
      </c>
      <c r="J67" s="12">
        <v>1.07</v>
      </c>
      <c r="K67" s="13">
        <v>0</v>
      </c>
    </row>
    <row r="68" spans="1:11" s="20" customFormat="1" ht="15" hidden="1">
      <c r="A68" s="46" t="s">
        <v>52</v>
      </c>
      <c r="B68" s="34" t="s">
        <v>17</v>
      </c>
      <c r="C68" s="47"/>
      <c r="D68" s="48">
        <f t="shared" si="2"/>
        <v>0</v>
      </c>
      <c r="E68" s="47"/>
      <c r="F68" s="49"/>
      <c r="G68" s="47">
        <f t="shared" si="3"/>
        <v>0</v>
      </c>
      <c r="H68" s="47">
        <v>0</v>
      </c>
      <c r="I68" s="12">
        <v>4151.8</v>
      </c>
      <c r="J68" s="12">
        <v>1.07</v>
      </c>
      <c r="K68" s="13">
        <v>0</v>
      </c>
    </row>
    <row r="69" spans="1:11" s="20" customFormat="1" ht="25.5" hidden="1">
      <c r="A69" s="46" t="s">
        <v>49</v>
      </c>
      <c r="B69" s="34" t="s">
        <v>17</v>
      </c>
      <c r="C69" s="47"/>
      <c r="D69" s="48">
        <f t="shared" si="2"/>
        <v>0</v>
      </c>
      <c r="E69" s="47"/>
      <c r="F69" s="49"/>
      <c r="G69" s="47">
        <f t="shared" si="3"/>
        <v>0</v>
      </c>
      <c r="H69" s="47">
        <v>0</v>
      </c>
      <c r="I69" s="12">
        <v>4151.8</v>
      </c>
      <c r="J69" s="12">
        <v>1.07</v>
      </c>
      <c r="K69" s="13">
        <v>0</v>
      </c>
    </row>
    <row r="70" spans="1:11" s="20" customFormat="1" ht="15" hidden="1">
      <c r="A70" s="46" t="s">
        <v>63</v>
      </c>
      <c r="B70" s="34" t="s">
        <v>9</v>
      </c>
      <c r="C70" s="47"/>
      <c r="D70" s="48">
        <f t="shared" si="2"/>
        <v>0</v>
      </c>
      <c r="E70" s="47"/>
      <c r="F70" s="49"/>
      <c r="G70" s="47">
        <f t="shared" si="3"/>
        <v>0</v>
      </c>
      <c r="H70" s="47">
        <v>0</v>
      </c>
      <c r="I70" s="12">
        <v>4151.8</v>
      </c>
      <c r="J70" s="12">
        <v>1.07</v>
      </c>
      <c r="K70" s="13">
        <v>0</v>
      </c>
    </row>
    <row r="71" spans="1:11" s="20" customFormat="1" ht="15" hidden="1">
      <c r="A71" s="46" t="s">
        <v>62</v>
      </c>
      <c r="B71" s="34" t="s">
        <v>9</v>
      </c>
      <c r="C71" s="50"/>
      <c r="D71" s="48">
        <f t="shared" si="2"/>
        <v>0</v>
      </c>
      <c r="E71" s="50"/>
      <c r="F71" s="49"/>
      <c r="G71" s="47">
        <f t="shared" si="3"/>
        <v>0</v>
      </c>
      <c r="H71" s="47">
        <v>0</v>
      </c>
      <c r="I71" s="12">
        <v>4151.8</v>
      </c>
      <c r="J71" s="12">
        <v>1.07</v>
      </c>
      <c r="K71" s="13">
        <v>0</v>
      </c>
    </row>
    <row r="72" spans="1:11" s="20" customFormat="1" ht="15" hidden="1">
      <c r="A72" s="46" t="s">
        <v>79</v>
      </c>
      <c r="B72" s="34" t="s">
        <v>17</v>
      </c>
      <c r="C72" s="47"/>
      <c r="D72" s="48">
        <f t="shared" si="2"/>
        <v>0</v>
      </c>
      <c r="E72" s="47"/>
      <c r="F72" s="49"/>
      <c r="G72" s="47">
        <f t="shared" si="3"/>
        <v>0</v>
      </c>
      <c r="H72" s="47">
        <v>0</v>
      </c>
      <c r="I72" s="12">
        <v>4151.8</v>
      </c>
      <c r="J72" s="12">
        <v>1.07</v>
      </c>
      <c r="K72" s="13">
        <v>0</v>
      </c>
    </row>
    <row r="73" spans="1:11" s="20" customFormat="1" ht="30">
      <c r="A73" s="39" t="s">
        <v>139</v>
      </c>
      <c r="B73" s="34"/>
      <c r="C73" s="47"/>
      <c r="D73" s="25">
        <v>0</v>
      </c>
      <c r="E73" s="42"/>
      <c r="F73" s="40"/>
      <c r="G73" s="24">
        <f>D73/I73</f>
        <v>0</v>
      </c>
      <c r="H73" s="24">
        <f>G73/12</f>
        <v>0</v>
      </c>
      <c r="I73" s="12">
        <v>4151.8</v>
      </c>
      <c r="J73" s="12"/>
      <c r="K73" s="13"/>
    </row>
    <row r="74" spans="1:11" s="20" customFormat="1" ht="30">
      <c r="A74" s="39" t="s">
        <v>45</v>
      </c>
      <c r="B74" s="34"/>
      <c r="C74" s="47"/>
      <c r="D74" s="24">
        <v>0</v>
      </c>
      <c r="E74" s="47"/>
      <c r="F74" s="49"/>
      <c r="G74" s="24">
        <f>D74/I74</f>
        <v>0</v>
      </c>
      <c r="H74" s="24">
        <f>G74/12</f>
        <v>0</v>
      </c>
      <c r="I74" s="12">
        <v>4151.8</v>
      </c>
      <c r="J74" s="12">
        <v>1.07</v>
      </c>
      <c r="K74" s="13">
        <v>0.06420000000000001</v>
      </c>
    </row>
    <row r="75" spans="1:11" s="20" customFormat="1" ht="15" hidden="1">
      <c r="A75" s="46"/>
      <c r="B75" s="34"/>
      <c r="C75" s="47"/>
      <c r="D75" s="48"/>
      <c r="E75" s="47"/>
      <c r="F75" s="49"/>
      <c r="G75" s="47"/>
      <c r="H75" s="47"/>
      <c r="I75" s="12">
        <v>4151.8</v>
      </c>
      <c r="J75" s="12"/>
      <c r="K75" s="13"/>
    </row>
    <row r="76" spans="1:11" s="20" customFormat="1" ht="15" hidden="1">
      <c r="A76" s="46" t="s">
        <v>64</v>
      </c>
      <c r="B76" s="34" t="s">
        <v>9</v>
      </c>
      <c r="C76" s="47"/>
      <c r="D76" s="48">
        <f>G76*I76</f>
        <v>0</v>
      </c>
      <c r="E76" s="47"/>
      <c r="F76" s="49"/>
      <c r="G76" s="47">
        <f>H76*12</f>
        <v>0</v>
      </c>
      <c r="H76" s="47">
        <v>0</v>
      </c>
      <c r="I76" s="12">
        <v>4151.8</v>
      </c>
      <c r="J76" s="12">
        <v>1.07</v>
      </c>
      <c r="K76" s="13">
        <v>0</v>
      </c>
    </row>
    <row r="77" spans="1:11" s="20" customFormat="1" ht="15">
      <c r="A77" s="39" t="s">
        <v>46</v>
      </c>
      <c r="B77" s="34"/>
      <c r="C77" s="47"/>
      <c r="D77" s="24">
        <f>D78+D79+D80+D90</f>
        <v>14385.439999999999</v>
      </c>
      <c r="E77" s="47"/>
      <c r="F77" s="49"/>
      <c r="G77" s="24">
        <f>D77/I77</f>
        <v>3.464868249915699</v>
      </c>
      <c r="H77" s="24">
        <f>G77/12</f>
        <v>0.28873902082630826</v>
      </c>
      <c r="I77" s="12">
        <v>4151.8</v>
      </c>
      <c r="J77" s="12">
        <v>1.07</v>
      </c>
      <c r="K77" s="13">
        <v>0.18190000000000003</v>
      </c>
    </row>
    <row r="78" spans="1:11" s="20" customFormat="1" ht="15">
      <c r="A78" s="46" t="s">
        <v>42</v>
      </c>
      <c r="B78" s="34" t="s">
        <v>9</v>
      </c>
      <c r="C78" s="47"/>
      <c r="D78" s="48">
        <v>1104.48</v>
      </c>
      <c r="E78" s="47"/>
      <c r="F78" s="49"/>
      <c r="G78" s="47"/>
      <c r="H78" s="47"/>
      <c r="I78" s="12">
        <v>4151.8</v>
      </c>
      <c r="J78" s="12">
        <v>1.07</v>
      </c>
      <c r="K78" s="13">
        <v>0.021400000000000002</v>
      </c>
    </row>
    <row r="79" spans="1:11" s="20" customFormat="1" ht="15">
      <c r="A79" s="46" t="s">
        <v>84</v>
      </c>
      <c r="B79" s="34" t="s">
        <v>17</v>
      </c>
      <c r="C79" s="47"/>
      <c r="D79" s="48">
        <v>8283.19</v>
      </c>
      <c r="E79" s="47"/>
      <c r="F79" s="49"/>
      <c r="G79" s="47"/>
      <c r="H79" s="47"/>
      <c r="I79" s="12">
        <v>4151.8</v>
      </c>
      <c r="J79" s="12">
        <v>1.07</v>
      </c>
      <c r="K79" s="13">
        <v>0.14980000000000002</v>
      </c>
    </row>
    <row r="80" spans="1:11" s="20" customFormat="1" ht="15">
      <c r="A80" s="46" t="s">
        <v>43</v>
      </c>
      <c r="B80" s="34" t="s">
        <v>17</v>
      </c>
      <c r="C80" s="47"/>
      <c r="D80" s="48">
        <v>828.31</v>
      </c>
      <c r="E80" s="47"/>
      <c r="F80" s="49"/>
      <c r="G80" s="47"/>
      <c r="H80" s="47"/>
      <c r="I80" s="12">
        <v>4151.8</v>
      </c>
      <c r="J80" s="12">
        <v>1.07</v>
      </c>
      <c r="K80" s="13">
        <v>0.010700000000000001</v>
      </c>
    </row>
    <row r="81" spans="1:11" s="20" customFormat="1" ht="27.75" customHeight="1" hidden="1">
      <c r="A81" s="46" t="s">
        <v>50</v>
      </c>
      <c r="B81" s="34" t="s">
        <v>12</v>
      </c>
      <c r="C81" s="47"/>
      <c r="D81" s="48">
        <f>G81*I81</f>
        <v>0</v>
      </c>
      <c r="E81" s="47"/>
      <c r="F81" s="49"/>
      <c r="G81" s="47">
        <f>H81*12</f>
        <v>0</v>
      </c>
      <c r="H81" s="47">
        <v>0</v>
      </c>
      <c r="I81" s="12">
        <v>4151.8</v>
      </c>
      <c r="J81" s="12">
        <v>1.07</v>
      </c>
      <c r="K81" s="13">
        <v>0</v>
      </c>
    </row>
    <row r="82" spans="1:11" s="20" customFormat="1" ht="25.5" hidden="1">
      <c r="A82" s="46" t="s">
        <v>80</v>
      </c>
      <c r="B82" s="34" t="s">
        <v>12</v>
      </c>
      <c r="C82" s="47"/>
      <c r="D82" s="48">
        <f>G82*I82</f>
        <v>0</v>
      </c>
      <c r="E82" s="47"/>
      <c r="F82" s="49"/>
      <c r="G82" s="47">
        <f>H82*12</f>
        <v>0</v>
      </c>
      <c r="H82" s="47">
        <v>0</v>
      </c>
      <c r="I82" s="12">
        <v>4151.8</v>
      </c>
      <c r="J82" s="12">
        <v>1.07</v>
      </c>
      <c r="K82" s="13">
        <v>0</v>
      </c>
    </row>
    <row r="83" spans="1:11" s="20" customFormat="1" ht="25.5" hidden="1">
      <c r="A83" s="46" t="s">
        <v>74</v>
      </c>
      <c r="B83" s="34" t="s">
        <v>12</v>
      </c>
      <c r="C83" s="47"/>
      <c r="D83" s="48">
        <f>G83*I83</f>
        <v>0</v>
      </c>
      <c r="E83" s="47"/>
      <c r="F83" s="49"/>
      <c r="G83" s="47">
        <f>H83*12</f>
        <v>0</v>
      </c>
      <c r="H83" s="47">
        <v>0</v>
      </c>
      <c r="I83" s="12">
        <v>4151.8</v>
      </c>
      <c r="J83" s="12">
        <v>1.07</v>
      </c>
      <c r="K83" s="13">
        <v>0</v>
      </c>
    </row>
    <row r="84" spans="1:11" s="20" customFormat="1" ht="25.5" hidden="1">
      <c r="A84" s="46" t="s">
        <v>81</v>
      </c>
      <c r="B84" s="34" t="s">
        <v>12</v>
      </c>
      <c r="C84" s="47"/>
      <c r="D84" s="48">
        <f>G84*I84</f>
        <v>0</v>
      </c>
      <c r="E84" s="47"/>
      <c r="F84" s="49"/>
      <c r="G84" s="47">
        <f>H84*12</f>
        <v>0</v>
      </c>
      <c r="H84" s="47">
        <v>0</v>
      </c>
      <c r="I84" s="12">
        <v>4151.8</v>
      </c>
      <c r="J84" s="12">
        <v>1.07</v>
      </c>
      <c r="K84" s="13">
        <v>0</v>
      </c>
    </row>
    <row r="85" spans="1:11" s="20" customFormat="1" ht="15" hidden="1">
      <c r="A85" s="46"/>
      <c r="B85" s="34"/>
      <c r="C85" s="47"/>
      <c r="D85" s="48"/>
      <c r="E85" s="47"/>
      <c r="F85" s="49"/>
      <c r="G85" s="47"/>
      <c r="H85" s="47"/>
      <c r="I85" s="12">
        <v>4151.8</v>
      </c>
      <c r="J85" s="12"/>
      <c r="K85" s="13"/>
    </row>
    <row r="86" spans="1:11" s="20" customFormat="1" ht="15" hidden="1">
      <c r="A86" s="39"/>
      <c r="B86" s="34"/>
      <c r="C86" s="47"/>
      <c r="D86" s="24"/>
      <c r="E86" s="47"/>
      <c r="F86" s="49"/>
      <c r="G86" s="24"/>
      <c r="H86" s="24"/>
      <c r="I86" s="12">
        <v>4151.8</v>
      </c>
      <c r="J86" s="12"/>
      <c r="K86" s="13"/>
    </row>
    <row r="87" spans="1:11" s="20" customFormat="1" ht="15" hidden="1">
      <c r="A87" s="46"/>
      <c r="B87" s="34"/>
      <c r="C87" s="47"/>
      <c r="D87" s="48"/>
      <c r="E87" s="47"/>
      <c r="F87" s="49"/>
      <c r="G87" s="47"/>
      <c r="H87" s="47"/>
      <c r="I87" s="12">
        <v>4151.8</v>
      </c>
      <c r="J87" s="12"/>
      <c r="K87" s="13"/>
    </row>
    <row r="88" spans="1:11" s="20" customFormat="1" ht="15" hidden="1">
      <c r="A88" s="46"/>
      <c r="B88" s="34"/>
      <c r="C88" s="47"/>
      <c r="D88" s="48"/>
      <c r="E88" s="47"/>
      <c r="F88" s="49"/>
      <c r="G88" s="47"/>
      <c r="H88" s="47"/>
      <c r="I88" s="12">
        <v>4151.8</v>
      </c>
      <c r="J88" s="12"/>
      <c r="K88" s="13"/>
    </row>
    <row r="89" spans="1:11" s="20" customFormat="1" ht="15" hidden="1">
      <c r="A89" s="46" t="s">
        <v>44</v>
      </c>
      <c r="B89" s="34" t="s">
        <v>17</v>
      </c>
      <c r="C89" s="47"/>
      <c r="D89" s="48">
        <f>G89*I89</f>
        <v>0</v>
      </c>
      <c r="E89" s="47"/>
      <c r="F89" s="49"/>
      <c r="G89" s="47">
        <f>H89*12</f>
        <v>0</v>
      </c>
      <c r="H89" s="47">
        <v>0</v>
      </c>
      <c r="I89" s="12">
        <v>4151.8</v>
      </c>
      <c r="J89" s="12">
        <v>1.07</v>
      </c>
      <c r="K89" s="13">
        <v>0</v>
      </c>
    </row>
    <row r="90" spans="1:11" s="20" customFormat="1" ht="25.5">
      <c r="A90" s="46" t="s">
        <v>78</v>
      </c>
      <c r="B90" s="57" t="s">
        <v>12</v>
      </c>
      <c r="C90" s="50"/>
      <c r="D90" s="81">
        <v>4169.46</v>
      </c>
      <c r="E90" s="50"/>
      <c r="F90" s="49"/>
      <c r="G90" s="50"/>
      <c r="H90" s="50"/>
      <c r="I90" s="12">
        <v>4151.8</v>
      </c>
      <c r="J90" s="12"/>
      <c r="K90" s="13"/>
    </row>
    <row r="91" spans="1:11" s="12" customFormat="1" ht="15">
      <c r="A91" s="39" t="s">
        <v>59</v>
      </c>
      <c r="B91" s="23"/>
      <c r="C91" s="24"/>
      <c r="D91" s="24">
        <f>D92+D93</f>
        <v>26950.8</v>
      </c>
      <c r="E91" s="24"/>
      <c r="F91" s="40"/>
      <c r="G91" s="24">
        <f>D91/I91</f>
        <v>6.491353148032179</v>
      </c>
      <c r="H91" s="24">
        <f>G91/12</f>
        <v>0.5409460956693483</v>
      </c>
      <c r="I91" s="12">
        <v>4151.8</v>
      </c>
      <c r="J91" s="12">
        <v>1.07</v>
      </c>
      <c r="K91" s="13">
        <v>0.021400000000000002</v>
      </c>
    </row>
    <row r="92" spans="1:11" s="12" customFormat="1" ht="15">
      <c r="A92" s="94" t="s">
        <v>145</v>
      </c>
      <c r="B92" s="95" t="s">
        <v>146</v>
      </c>
      <c r="C92" s="29"/>
      <c r="D92" s="30">
        <f>35640/3</f>
        <v>11880</v>
      </c>
      <c r="E92" s="29"/>
      <c r="F92" s="106"/>
      <c r="G92" s="29"/>
      <c r="H92" s="29"/>
      <c r="I92" s="12">
        <v>4151.8</v>
      </c>
      <c r="K92" s="13"/>
    </row>
    <row r="93" spans="1:11" s="20" customFormat="1" ht="15">
      <c r="A93" s="46" t="s">
        <v>75</v>
      </c>
      <c r="B93" s="57" t="s">
        <v>22</v>
      </c>
      <c r="C93" s="47"/>
      <c r="D93" s="48">
        <v>15070.8</v>
      </c>
      <c r="E93" s="47"/>
      <c r="F93" s="49"/>
      <c r="G93" s="47"/>
      <c r="H93" s="47"/>
      <c r="I93" s="12">
        <v>4151.8</v>
      </c>
      <c r="J93" s="12">
        <v>1.07</v>
      </c>
      <c r="K93" s="13">
        <v>0.021400000000000002</v>
      </c>
    </row>
    <row r="94" spans="1:11" s="20" customFormat="1" ht="15" hidden="1">
      <c r="A94" s="46"/>
      <c r="B94" s="34"/>
      <c r="C94" s="47"/>
      <c r="D94" s="48"/>
      <c r="E94" s="47"/>
      <c r="F94" s="49"/>
      <c r="G94" s="47"/>
      <c r="H94" s="47"/>
      <c r="I94" s="12">
        <v>4151.8</v>
      </c>
      <c r="J94" s="12"/>
      <c r="K94" s="13"/>
    </row>
    <row r="95" spans="1:11" s="12" customFormat="1" ht="15" hidden="1">
      <c r="A95" s="39" t="s">
        <v>58</v>
      </c>
      <c r="B95" s="23"/>
      <c r="C95" s="24"/>
      <c r="D95" s="24">
        <f>D96+D97+D98+D99</f>
        <v>0</v>
      </c>
      <c r="E95" s="24">
        <f>E96+E97+E98+E99</f>
        <v>0</v>
      </c>
      <c r="F95" s="24">
        <f>F96+F97+F98+F99</f>
        <v>0</v>
      </c>
      <c r="G95" s="24">
        <f>G96+G97+G98+G99</f>
        <v>0</v>
      </c>
      <c r="H95" s="24">
        <f>H96+H97+H98+H99</f>
        <v>0</v>
      </c>
      <c r="I95" s="12">
        <v>4151.8</v>
      </c>
      <c r="J95" s="12">
        <v>1.07</v>
      </c>
      <c r="K95" s="13">
        <v>0.14980000000000002</v>
      </c>
    </row>
    <row r="96" spans="1:11" s="20" customFormat="1" ht="15" hidden="1">
      <c r="A96" s="46"/>
      <c r="B96" s="34"/>
      <c r="C96" s="47"/>
      <c r="D96" s="48"/>
      <c r="E96" s="47"/>
      <c r="F96" s="49"/>
      <c r="G96" s="47"/>
      <c r="H96" s="47"/>
      <c r="I96" s="12">
        <v>4151.8</v>
      </c>
      <c r="J96" s="12"/>
      <c r="K96" s="13"/>
    </row>
    <row r="97" spans="1:11" s="20" customFormat="1" ht="15" hidden="1">
      <c r="A97" s="46"/>
      <c r="B97" s="34"/>
      <c r="C97" s="47"/>
      <c r="D97" s="48"/>
      <c r="E97" s="47"/>
      <c r="F97" s="49"/>
      <c r="G97" s="47"/>
      <c r="H97" s="47"/>
      <c r="I97" s="12">
        <v>4151.8</v>
      </c>
      <c r="J97" s="12"/>
      <c r="K97" s="13"/>
    </row>
    <row r="98" spans="1:11" s="20" customFormat="1" ht="25.5" customHeight="1" hidden="1">
      <c r="A98" s="46"/>
      <c r="B98" s="34"/>
      <c r="C98" s="47"/>
      <c r="D98" s="48"/>
      <c r="E98" s="47"/>
      <c r="F98" s="49"/>
      <c r="G98" s="47"/>
      <c r="H98" s="47"/>
      <c r="I98" s="12">
        <v>4151.8</v>
      </c>
      <c r="J98" s="12"/>
      <c r="K98" s="13"/>
    </row>
    <row r="99" spans="1:11" s="20" customFormat="1" ht="25.5" customHeight="1" hidden="1">
      <c r="A99" s="46"/>
      <c r="B99" s="34"/>
      <c r="C99" s="51"/>
      <c r="D99" s="48"/>
      <c r="E99" s="51"/>
      <c r="F99" s="52"/>
      <c r="G99" s="51"/>
      <c r="H99" s="51"/>
      <c r="I99" s="12">
        <v>4151.8</v>
      </c>
      <c r="J99" s="12"/>
      <c r="K99" s="13"/>
    </row>
    <row r="100" spans="1:11" s="12" customFormat="1" ht="30" hidden="1">
      <c r="A100" s="53" t="s">
        <v>35</v>
      </c>
      <c r="B100" s="23" t="s">
        <v>12</v>
      </c>
      <c r="C100" s="44">
        <f>F100*12</f>
        <v>0</v>
      </c>
      <c r="D100" s="44">
        <f>G100*I100</f>
        <v>0</v>
      </c>
      <c r="E100" s="44">
        <f>H100*12</f>
        <v>0</v>
      </c>
      <c r="F100" s="45"/>
      <c r="G100" s="44">
        <f>H100*12</f>
        <v>0</v>
      </c>
      <c r="H100" s="45">
        <v>0</v>
      </c>
      <c r="I100" s="12">
        <v>4151.8</v>
      </c>
      <c r="K100" s="13"/>
    </row>
    <row r="101" spans="1:11" s="12" customFormat="1" ht="18.75" hidden="1">
      <c r="A101" s="54" t="s">
        <v>33</v>
      </c>
      <c r="B101" s="43"/>
      <c r="C101" s="44">
        <f>F101*12</f>
        <v>0</v>
      </c>
      <c r="D101" s="44"/>
      <c r="E101" s="44"/>
      <c r="F101" s="45"/>
      <c r="G101" s="44"/>
      <c r="H101" s="45"/>
      <c r="I101" s="12">
        <v>4151.8</v>
      </c>
      <c r="K101" s="13"/>
    </row>
    <row r="102" spans="1:11" s="20" customFormat="1" ht="15" hidden="1">
      <c r="A102" s="46" t="s">
        <v>85</v>
      </c>
      <c r="B102" s="34"/>
      <c r="C102" s="47"/>
      <c r="D102" s="48"/>
      <c r="E102" s="47"/>
      <c r="F102" s="49"/>
      <c r="G102" s="47"/>
      <c r="H102" s="49"/>
      <c r="I102" s="12">
        <v>4151.8</v>
      </c>
      <c r="K102" s="21"/>
    </row>
    <row r="103" spans="1:11" s="20" customFormat="1" ht="15" hidden="1">
      <c r="A103" s="46" t="s">
        <v>86</v>
      </c>
      <c r="B103" s="34"/>
      <c r="C103" s="47"/>
      <c r="D103" s="48"/>
      <c r="E103" s="47"/>
      <c r="F103" s="49"/>
      <c r="G103" s="47"/>
      <c r="H103" s="49"/>
      <c r="I103" s="12">
        <v>4151.8</v>
      </c>
      <c r="K103" s="21"/>
    </row>
    <row r="104" spans="1:11" s="20" customFormat="1" ht="15" hidden="1">
      <c r="A104" s="46" t="s">
        <v>87</v>
      </c>
      <c r="B104" s="34"/>
      <c r="C104" s="47"/>
      <c r="D104" s="48"/>
      <c r="E104" s="47"/>
      <c r="F104" s="49"/>
      <c r="G104" s="47"/>
      <c r="H104" s="49"/>
      <c r="I104" s="12">
        <v>4151.8</v>
      </c>
      <c r="K104" s="21"/>
    </row>
    <row r="105" spans="1:11" s="20" customFormat="1" ht="15" hidden="1">
      <c r="A105" s="46" t="s">
        <v>88</v>
      </c>
      <c r="B105" s="34"/>
      <c r="C105" s="47"/>
      <c r="D105" s="48"/>
      <c r="E105" s="47"/>
      <c r="F105" s="49"/>
      <c r="G105" s="47"/>
      <c r="H105" s="49"/>
      <c r="I105" s="12">
        <v>4151.8</v>
      </c>
      <c r="K105" s="21"/>
    </row>
    <row r="106" spans="1:11" s="20" customFormat="1" ht="15" hidden="1">
      <c r="A106" s="46" t="s">
        <v>89</v>
      </c>
      <c r="B106" s="34"/>
      <c r="C106" s="47"/>
      <c r="D106" s="48"/>
      <c r="E106" s="47"/>
      <c r="F106" s="49"/>
      <c r="G106" s="47"/>
      <c r="H106" s="49"/>
      <c r="I106" s="12">
        <v>4151.8</v>
      </c>
      <c r="K106" s="21"/>
    </row>
    <row r="107" spans="1:11" s="20" customFormat="1" ht="15" hidden="1">
      <c r="A107" s="46" t="s">
        <v>90</v>
      </c>
      <c r="B107" s="34"/>
      <c r="C107" s="47"/>
      <c r="D107" s="48"/>
      <c r="E107" s="47"/>
      <c r="F107" s="49"/>
      <c r="G107" s="47"/>
      <c r="H107" s="49"/>
      <c r="I107" s="12">
        <v>4151.8</v>
      </c>
      <c r="K107" s="21"/>
    </row>
    <row r="108" spans="1:11" s="20" customFormat="1" ht="15" hidden="1">
      <c r="A108" s="46" t="s">
        <v>91</v>
      </c>
      <c r="B108" s="34"/>
      <c r="C108" s="47"/>
      <c r="D108" s="48"/>
      <c r="E108" s="47"/>
      <c r="F108" s="49"/>
      <c r="G108" s="47"/>
      <c r="H108" s="49"/>
      <c r="I108" s="12">
        <v>4151.8</v>
      </c>
      <c r="K108" s="21"/>
    </row>
    <row r="109" spans="1:11" s="20" customFormat="1" ht="15" hidden="1">
      <c r="A109" s="46" t="s">
        <v>92</v>
      </c>
      <c r="B109" s="34"/>
      <c r="C109" s="47"/>
      <c r="D109" s="48"/>
      <c r="E109" s="47"/>
      <c r="F109" s="49"/>
      <c r="G109" s="47"/>
      <c r="H109" s="49"/>
      <c r="I109" s="12">
        <v>4151.8</v>
      </c>
      <c r="K109" s="21"/>
    </row>
    <row r="110" spans="1:11" s="20" customFormat="1" ht="15" hidden="1">
      <c r="A110" s="46" t="s">
        <v>93</v>
      </c>
      <c r="B110" s="34"/>
      <c r="C110" s="47"/>
      <c r="D110" s="48"/>
      <c r="E110" s="47"/>
      <c r="F110" s="49"/>
      <c r="G110" s="47"/>
      <c r="H110" s="49"/>
      <c r="I110" s="12">
        <v>4151.8</v>
      </c>
      <c r="K110" s="21"/>
    </row>
    <row r="111" spans="1:11" s="20" customFormat="1" ht="15" hidden="1">
      <c r="A111" s="46" t="s">
        <v>94</v>
      </c>
      <c r="B111" s="34"/>
      <c r="C111" s="47"/>
      <c r="D111" s="48"/>
      <c r="E111" s="47"/>
      <c r="F111" s="49"/>
      <c r="G111" s="47"/>
      <c r="H111" s="49"/>
      <c r="I111" s="12">
        <v>4151.8</v>
      </c>
      <c r="K111" s="21"/>
    </row>
    <row r="112" spans="1:11" s="20" customFormat="1" ht="15" hidden="1">
      <c r="A112" s="46" t="s">
        <v>95</v>
      </c>
      <c r="B112" s="34"/>
      <c r="C112" s="47"/>
      <c r="D112" s="48"/>
      <c r="E112" s="47"/>
      <c r="F112" s="49"/>
      <c r="G112" s="47"/>
      <c r="H112" s="49"/>
      <c r="I112" s="12">
        <v>4151.8</v>
      </c>
      <c r="K112" s="21"/>
    </row>
    <row r="113" spans="1:11" s="20" customFormat="1" ht="15" hidden="1">
      <c r="A113" s="55" t="s">
        <v>96</v>
      </c>
      <c r="B113" s="36"/>
      <c r="C113" s="51"/>
      <c r="D113" s="56"/>
      <c r="E113" s="51"/>
      <c r="F113" s="52"/>
      <c r="G113" s="51"/>
      <c r="H113" s="52"/>
      <c r="I113" s="12">
        <v>4151.8</v>
      </c>
      <c r="K113" s="21"/>
    </row>
    <row r="114" spans="1:10" s="12" customFormat="1" ht="29.25" customHeight="1" hidden="1">
      <c r="A114" s="53"/>
      <c r="B114" s="57"/>
      <c r="C114" s="44"/>
      <c r="D114" s="44"/>
      <c r="E114" s="44"/>
      <c r="F114" s="45"/>
      <c r="G114" s="44"/>
      <c r="H114" s="44"/>
      <c r="I114" s="12">
        <v>4151.8</v>
      </c>
      <c r="J114" s="13"/>
    </row>
    <row r="115" spans="1:10" s="12" customFormat="1" ht="20.25" customHeight="1">
      <c r="A115" s="39" t="s">
        <v>136</v>
      </c>
      <c r="B115" s="57"/>
      <c r="C115" s="44"/>
      <c r="D115" s="44">
        <f>D116</f>
        <v>993.79</v>
      </c>
      <c r="E115" s="44"/>
      <c r="F115" s="45"/>
      <c r="G115" s="44">
        <f>D115/I115</f>
        <v>0.23936364950142106</v>
      </c>
      <c r="H115" s="44">
        <f>G115/12</f>
        <v>0.019946970791785087</v>
      </c>
      <c r="I115" s="12">
        <v>4151.8</v>
      </c>
      <c r="J115" s="13"/>
    </row>
    <row r="116" spans="1:10" s="12" customFormat="1" ht="17.25" customHeight="1">
      <c r="A116" s="94" t="s">
        <v>137</v>
      </c>
      <c r="B116" s="95" t="s">
        <v>17</v>
      </c>
      <c r="C116" s="100"/>
      <c r="D116" s="100">
        <v>993.79</v>
      </c>
      <c r="E116" s="100"/>
      <c r="F116" s="107"/>
      <c r="G116" s="100"/>
      <c r="H116" s="100"/>
      <c r="I116" s="12">
        <v>4151.8</v>
      </c>
      <c r="J116" s="13"/>
    </row>
    <row r="117" spans="1:10" s="12" customFormat="1" ht="17.25" customHeight="1">
      <c r="A117" s="39" t="s">
        <v>138</v>
      </c>
      <c r="B117" s="95"/>
      <c r="C117" s="100"/>
      <c r="D117" s="44">
        <f>D118+D119+D120+D121</f>
        <v>13460.779999999999</v>
      </c>
      <c r="E117" s="44"/>
      <c r="F117" s="45"/>
      <c r="G117" s="44">
        <f>D117/I117</f>
        <v>3.242155209788525</v>
      </c>
      <c r="H117" s="44">
        <f>G117/12</f>
        <v>0.2701796008157104</v>
      </c>
      <c r="I117" s="12">
        <v>4151.8</v>
      </c>
      <c r="J117" s="13"/>
    </row>
    <row r="118" spans="1:10" s="12" customFormat="1" ht="17.25" customHeight="1">
      <c r="A118" s="46" t="s">
        <v>158</v>
      </c>
      <c r="B118" s="95" t="s">
        <v>66</v>
      </c>
      <c r="C118" s="100"/>
      <c r="D118" s="100">
        <v>3317.17</v>
      </c>
      <c r="E118" s="100"/>
      <c r="F118" s="107"/>
      <c r="G118" s="100"/>
      <c r="H118" s="100"/>
      <c r="I118" s="12">
        <v>4151.8</v>
      </c>
      <c r="J118" s="13"/>
    </row>
    <row r="119" spans="1:10" s="12" customFormat="1" ht="17.25" customHeight="1">
      <c r="A119" s="46" t="s">
        <v>114</v>
      </c>
      <c r="B119" s="95" t="s">
        <v>66</v>
      </c>
      <c r="C119" s="100"/>
      <c r="D119" s="100">
        <v>5450.61</v>
      </c>
      <c r="E119" s="100"/>
      <c r="F119" s="107"/>
      <c r="G119" s="100"/>
      <c r="H119" s="100"/>
      <c r="I119" s="12">
        <v>4151.8</v>
      </c>
      <c r="J119" s="13"/>
    </row>
    <row r="120" spans="1:10" s="12" customFormat="1" ht="17.25" customHeight="1">
      <c r="A120" s="46" t="s">
        <v>76</v>
      </c>
      <c r="B120" s="95" t="s">
        <v>66</v>
      </c>
      <c r="C120" s="100"/>
      <c r="D120" s="100">
        <v>2208.87</v>
      </c>
      <c r="E120" s="100"/>
      <c r="F120" s="107"/>
      <c r="G120" s="100"/>
      <c r="H120" s="100"/>
      <c r="I120" s="12">
        <v>4151.8</v>
      </c>
      <c r="J120" s="13"/>
    </row>
    <row r="121" spans="1:10" s="12" customFormat="1" ht="29.25" customHeight="1">
      <c r="A121" s="46" t="s">
        <v>77</v>
      </c>
      <c r="B121" s="95" t="s">
        <v>17</v>
      </c>
      <c r="C121" s="100"/>
      <c r="D121" s="100">
        <v>2484.13</v>
      </c>
      <c r="E121" s="100"/>
      <c r="F121" s="107"/>
      <c r="G121" s="100"/>
      <c r="H121" s="100"/>
      <c r="I121" s="12">
        <v>4151.8</v>
      </c>
      <c r="J121" s="13"/>
    </row>
    <row r="122" spans="1:10" s="12" customFormat="1" ht="29.25" customHeight="1" thickBot="1">
      <c r="A122" s="53" t="s">
        <v>120</v>
      </c>
      <c r="B122" s="23" t="s">
        <v>12</v>
      </c>
      <c r="C122" s="44">
        <f>F122*12</f>
        <v>0</v>
      </c>
      <c r="D122" s="44">
        <f>G122*I122</f>
        <v>56796.624</v>
      </c>
      <c r="E122" s="44">
        <f>H122*12</f>
        <v>13.68</v>
      </c>
      <c r="F122" s="45"/>
      <c r="G122" s="44">
        <f>H122*12</f>
        <v>13.68</v>
      </c>
      <c r="H122" s="44">
        <v>1.14</v>
      </c>
      <c r="I122" s="12">
        <v>4151.8</v>
      </c>
      <c r="J122" s="13">
        <v>0.29960000000000003</v>
      </c>
    </row>
    <row r="123" spans="1:9" s="12" customFormat="1" ht="26.25" hidden="1" thickBot="1">
      <c r="A123" s="58" t="s">
        <v>118</v>
      </c>
      <c r="B123" s="57" t="s">
        <v>119</v>
      </c>
      <c r="C123" s="59"/>
      <c r="D123" s="60"/>
      <c r="E123" s="59"/>
      <c r="F123" s="61"/>
      <c r="G123" s="104">
        <f>H123*12</f>
        <v>0</v>
      </c>
      <c r="H123" s="101"/>
      <c r="I123" s="12">
        <v>4151.8</v>
      </c>
    </row>
    <row r="124" spans="1:9" s="12" customFormat="1" ht="28.5" customHeight="1" thickBot="1">
      <c r="A124" s="70" t="s">
        <v>141</v>
      </c>
      <c r="B124" s="71" t="s">
        <v>11</v>
      </c>
      <c r="C124" s="59"/>
      <c r="D124" s="60">
        <f>G124*I124</f>
        <v>91173.528</v>
      </c>
      <c r="E124" s="103"/>
      <c r="F124" s="60"/>
      <c r="G124" s="105">
        <f>12*H124</f>
        <v>21.96</v>
      </c>
      <c r="H124" s="101">
        <v>1.83</v>
      </c>
      <c r="I124" s="12">
        <v>4151.8</v>
      </c>
    </row>
    <row r="125" spans="1:11" s="66" customFormat="1" ht="24" customHeight="1" thickBot="1">
      <c r="A125" s="62" t="s">
        <v>34</v>
      </c>
      <c r="B125" s="63"/>
      <c r="C125" s="64"/>
      <c r="D125" s="65">
        <f>D14+D23+D32+D33+D34+D35+D36+D41+D42+D43+D44+D45+D74+D77+D91+D122+D115+D117+D73+D124+D40</f>
        <v>701897.9060000001</v>
      </c>
      <c r="E125" s="65">
        <f>E14+E23+E32+E33+E34+E35+E36+E41+E42+E43+E44+E45+E74+E77+E91+E122+E115+E117+E73+E124+E40</f>
        <v>105.36000000000001</v>
      </c>
      <c r="F125" s="65">
        <f>F14+F23+F32+F33+F34+F35+F36+F41+F42+F43+F44+F45+F74+F77+F91+F122+F115+F117+F73+F124+F40</f>
        <v>0</v>
      </c>
      <c r="G125" s="65">
        <f>G14+G23+G32+G33+G34+G35+G36+G41+G42+G43+G44+G45+G74+G77+G91+G122+G115+G117+G73+G124+G40</f>
        <v>169.0586988775953</v>
      </c>
      <c r="H125" s="65">
        <f>H14+H23+H32+H33+H34+H35+H36+H41+H42+H43+H44+H45+H74+H77+H91+H122+H115+H117+H73+H124+H40</f>
        <v>14.09112955023524</v>
      </c>
      <c r="I125" s="66">
        <v>4151.8</v>
      </c>
      <c r="K125" s="67"/>
    </row>
    <row r="126" spans="1:11" s="20" customFormat="1" ht="18.75" hidden="1">
      <c r="A126" s="68" t="s">
        <v>116</v>
      </c>
      <c r="B126" s="32"/>
      <c r="C126" s="24"/>
      <c r="D126" s="24"/>
      <c r="E126" s="24"/>
      <c r="F126" s="24"/>
      <c r="G126" s="24"/>
      <c r="H126" s="69"/>
      <c r="I126" s="12">
        <v>4151.8</v>
      </c>
      <c r="K126" s="21"/>
    </row>
    <row r="127" spans="1:11" s="12" customFormat="1" ht="19.5" hidden="1" thickBot="1">
      <c r="A127" s="58" t="s">
        <v>34</v>
      </c>
      <c r="B127" s="10"/>
      <c r="C127" s="59" t="e">
        <f>F127*12</f>
        <v>#REF!</v>
      </c>
      <c r="D127" s="61">
        <f>D125+D126</f>
        <v>701897.9060000001</v>
      </c>
      <c r="E127" s="59">
        <f>H127*12</f>
        <v>169.09355460282288</v>
      </c>
      <c r="F127" s="61" t="e">
        <f>F14+F23+F32+F33+#REF!+#REF!+#REF!+#REF!+#REF!+F101+F100</f>
        <v>#REF!</v>
      </c>
      <c r="G127" s="59">
        <f>G125+G126</f>
        <v>169.0586988775953</v>
      </c>
      <c r="H127" s="61">
        <f>H125+H126</f>
        <v>14.09112955023524</v>
      </c>
      <c r="I127" s="12">
        <v>4151.8</v>
      </c>
      <c r="K127" s="13"/>
    </row>
    <row r="128" spans="1:11" s="74" customFormat="1" ht="20.25" hidden="1" thickBot="1">
      <c r="A128" s="70" t="s">
        <v>29</v>
      </c>
      <c r="B128" s="71" t="s">
        <v>11</v>
      </c>
      <c r="C128" s="71" t="s">
        <v>30</v>
      </c>
      <c r="D128" s="72"/>
      <c r="E128" s="71" t="s">
        <v>30</v>
      </c>
      <c r="F128" s="73"/>
      <c r="G128" s="71" t="s">
        <v>30</v>
      </c>
      <c r="H128" s="73"/>
      <c r="K128" s="75"/>
    </row>
    <row r="129" spans="1:11" s="77" customFormat="1" ht="12.75">
      <c r="A129" s="76"/>
      <c r="K129" s="78"/>
    </row>
    <row r="130" spans="1:11" s="77" customFormat="1" ht="12.75">
      <c r="A130" s="76"/>
      <c r="K130" s="78"/>
    </row>
    <row r="131" spans="1:11" s="77" customFormat="1" ht="13.5" thickBot="1">
      <c r="A131" s="76"/>
      <c r="K131" s="78"/>
    </row>
    <row r="132" spans="1:11" s="77" customFormat="1" ht="19.5" thickBot="1">
      <c r="A132" s="70" t="s">
        <v>117</v>
      </c>
      <c r="B132" s="10"/>
      <c r="C132" s="59">
        <f>F132*12</f>
        <v>0</v>
      </c>
      <c r="D132" s="59">
        <f>D134+D143+D145+D146+D163+D165+D164+D166+D172+D170+D171+D173+D175+D174+D176+D177+D167+D168+D169</f>
        <v>854443.3700000001</v>
      </c>
      <c r="E132" s="59">
        <f>E134+E143+E145+E146+E163+E165+E164+E166+E172+E170+E171+E173+E175+E174+E176+E177+E167+E168+E169</f>
        <v>0</v>
      </c>
      <c r="F132" s="59">
        <f>F134+F143+F145+F146+F163+F165+F164+F166+F172+F170+F171+F173+F175+F174+F176+F177+F167+F168+F169</f>
        <v>0</v>
      </c>
      <c r="G132" s="59">
        <f>G134+G143+G145+G146+G163+G165+G164+G166+G172+G170+G171+G173+G175+G174+G176+G177+G167+G168+G169</f>
        <v>205.8007057180018</v>
      </c>
      <c r="H132" s="59">
        <v>17.15</v>
      </c>
      <c r="I132" s="59"/>
      <c r="K132" s="78"/>
    </row>
    <row r="133" spans="1:11" s="77" customFormat="1" ht="15" hidden="1">
      <c r="A133" s="79" t="s">
        <v>85</v>
      </c>
      <c r="B133" s="80"/>
      <c r="C133" s="50"/>
      <c r="D133" s="81"/>
      <c r="E133" s="50"/>
      <c r="F133" s="82"/>
      <c r="G133" s="50"/>
      <c r="H133" s="82"/>
      <c r="I133" s="12">
        <v>4151.8</v>
      </c>
      <c r="K133" s="78"/>
    </row>
    <row r="134" spans="1:11" s="77" customFormat="1" ht="15">
      <c r="A134" s="46" t="s">
        <v>124</v>
      </c>
      <c r="B134" s="34"/>
      <c r="C134" s="47"/>
      <c r="D134" s="48">
        <v>40967.54</v>
      </c>
      <c r="E134" s="47"/>
      <c r="F134" s="49"/>
      <c r="G134" s="47">
        <f>D134/I134</f>
        <v>9.86741654222265</v>
      </c>
      <c r="H134" s="47">
        <f>G134/12</f>
        <v>0.8222847118518875</v>
      </c>
      <c r="I134" s="12">
        <v>4151.8</v>
      </c>
      <c r="K134" s="78"/>
    </row>
    <row r="135" spans="1:11" s="77" customFormat="1" ht="15" hidden="1">
      <c r="A135" s="46"/>
      <c r="B135" s="34"/>
      <c r="C135" s="47"/>
      <c r="D135" s="48"/>
      <c r="E135" s="47"/>
      <c r="F135" s="49"/>
      <c r="G135" s="47">
        <f aca="true" t="shared" si="4" ref="G135:G177">D135/I135</f>
        <v>0</v>
      </c>
      <c r="H135" s="47">
        <f aca="true" t="shared" si="5" ref="H135:H176">G135/12</f>
        <v>0</v>
      </c>
      <c r="I135" s="12">
        <v>4151.8</v>
      </c>
      <c r="K135" s="78"/>
    </row>
    <row r="136" spans="1:11" s="77" customFormat="1" ht="15" hidden="1">
      <c r="A136" s="46"/>
      <c r="B136" s="34"/>
      <c r="C136" s="47"/>
      <c r="D136" s="48"/>
      <c r="E136" s="47"/>
      <c r="F136" s="49"/>
      <c r="G136" s="47">
        <f t="shared" si="4"/>
        <v>0</v>
      </c>
      <c r="H136" s="47">
        <f t="shared" si="5"/>
        <v>0</v>
      </c>
      <c r="I136" s="12">
        <v>4151.8</v>
      </c>
      <c r="K136" s="78"/>
    </row>
    <row r="137" spans="1:11" s="77" customFormat="1" ht="15" hidden="1">
      <c r="A137" s="46"/>
      <c r="B137" s="34"/>
      <c r="C137" s="47"/>
      <c r="D137" s="48"/>
      <c r="E137" s="47"/>
      <c r="F137" s="49"/>
      <c r="G137" s="47">
        <f t="shared" si="4"/>
        <v>0</v>
      </c>
      <c r="H137" s="47">
        <f t="shared" si="5"/>
        <v>0</v>
      </c>
      <c r="I137" s="12">
        <v>4151.8</v>
      </c>
      <c r="K137" s="78"/>
    </row>
    <row r="138" spans="1:11" s="77" customFormat="1" ht="15" hidden="1">
      <c r="A138" s="46"/>
      <c r="B138" s="34"/>
      <c r="C138" s="47"/>
      <c r="D138" s="48"/>
      <c r="E138" s="47"/>
      <c r="F138" s="49"/>
      <c r="G138" s="47">
        <f t="shared" si="4"/>
        <v>0</v>
      </c>
      <c r="H138" s="47">
        <f t="shared" si="5"/>
        <v>0</v>
      </c>
      <c r="I138" s="12">
        <v>4151.8</v>
      </c>
      <c r="K138" s="78"/>
    </row>
    <row r="139" spans="1:11" s="77" customFormat="1" ht="15" hidden="1">
      <c r="A139" s="46"/>
      <c r="B139" s="34"/>
      <c r="C139" s="47"/>
      <c r="D139" s="48"/>
      <c r="E139" s="47"/>
      <c r="F139" s="49"/>
      <c r="G139" s="47">
        <f t="shared" si="4"/>
        <v>0</v>
      </c>
      <c r="H139" s="47">
        <f t="shared" si="5"/>
        <v>0</v>
      </c>
      <c r="I139" s="12">
        <v>4151.8</v>
      </c>
      <c r="K139" s="78"/>
    </row>
    <row r="140" spans="1:11" s="77" customFormat="1" ht="15" hidden="1">
      <c r="A140" s="46"/>
      <c r="B140" s="34"/>
      <c r="C140" s="47"/>
      <c r="D140" s="48"/>
      <c r="E140" s="47"/>
      <c r="F140" s="49"/>
      <c r="G140" s="47">
        <f t="shared" si="4"/>
        <v>0</v>
      </c>
      <c r="H140" s="47">
        <f t="shared" si="5"/>
        <v>0</v>
      </c>
      <c r="I140" s="12">
        <v>4151.8</v>
      </c>
      <c r="K140" s="78"/>
    </row>
    <row r="141" spans="1:11" s="77" customFormat="1" ht="15" hidden="1">
      <c r="A141" s="46"/>
      <c r="B141" s="34"/>
      <c r="C141" s="47"/>
      <c r="D141" s="48"/>
      <c r="E141" s="47"/>
      <c r="F141" s="49"/>
      <c r="G141" s="47">
        <f t="shared" si="4"/>
        <v>0</v>
      </c>
      <c r="H141" s="47">
        <f t="shared" si="5"/>
        <v>0</v>
      </c>
      <c r="I141" s="12">
        <v>4151.8</v>
      </c>
      <c r="K141" s="78"/>
    </row>
    <row r="142" spans="1:11" s="77" customFormat="1" ht="15" hidden="1">
      <c r="A142" s="46"/>
      <c r="B142" s="34"/>
      <c r="C142" s="47"/>
      <c r="D142" s="48"/>
      <c r="E142" s="47"/>
      <c r="F142" s="49"/>
      <c r="G142" s="47">
        <f t="shared" si="4"/>
        <v>0</v>
      </c>
      <c r="H142" s="47">
        <f t="shared" si="5"/>
        <v>0</v>
      </c>
      <c r="I142" s="12">
        <v>4151.8</v>
      </c>
      <c r="K142" s="78"/>
    </row>
    <row r="143" spans="1:11" s="77" customFormat="1" ht="15">
      <c r="A143" s="46" t="s">
        <v>148</v>
      </c>
      <c r="B143" s="34"/>
      <c r="C143" s="47"/>
      <c r="D143" s="48">
        <v>115265.52</v>
      </c>
      <c r="E143" s="47"/>
      <c r="F143" s="49"/>
      <c r="G143" s="47">
        <f t="shared" si="4"/>
        <v>27.762782407630425</v>
      </c>
      <c r="H143" s="47">
        <f t="shared" si="5"/>
        <v>2.313565200635869</v>
      </c>
      <c r="I143" s="12">
        <v>4151.8</v>
      </c>
      <c r="K143" s="78"/>
    </row>
    <row r="144" spans="1:11" s="77" customFormat="1" ht="15" hidden="1">
      <c r="A144" s="46"/>
      <c r="B144" s="34"/>
      <c r="C144" s="47"/>
      <c r="D144" s="48"/>
      <c r="E144" s="47"/>
      <c r="F144" s="49"/>
      <c r="G144" s="47">
        <f t="shared" si="4"/>
        <v>0</v>
      </c>
      <c r="H144" s="47">
        <f t="shared" si="5"/>
        <v>0</v>
      </c>
      <c r="I144" s="12">
        <v>4151.8</v>
      </c>
      <c r="K144" s="78"/>
    </row>
    <row r="145" spans="1:11" s="77" customFormat="1" ht="15">
      <c r="A145" s="46" t="s">
        <v>125</v>
      </c>
      <c r="B145" s="34"/>
      <c r="C145" s="47"/>
      <c r="D145" s="48">
        <v>7348.3</v>
      </c>
      <c r="E145" s="47"/>
      <c r="F145" s="49"/>
      <c r="G145" s="47">
        <f t="shared" si="4"/>
        <v>1.7699070282768918</v>
      </c>
      <c r="H145" s="47">
        <f t="shared" si="5"/>
        <v>0.14749225235640764</v>
      </c>
      <c r="I145" s="12">
        <v>4151.8</v>
      </c>
      <c r="K145" s="78"/>
    </row>
    <row r="146" spans="1:11" s="77" customFormat="1" ht="15">
      <c r="A146" s="46" t="s">
        <v>149</v>
      </c>
      <c r="B146" s="34"/>
      <c r="C146" s="47"/>
      <c r="D146" s="48">
        <v>524.85</v>
      </c>
      <c r="E146" s="47"/>
      <c r="F146" s="49"/>
      <c r="G146" s="47">
        <f t="shared" si="4"/>
        <v>0.12641504889445543</v>
      </c>
      <c r="H146" s="47">
        <f t="shared" si="5"/>
        <v>0.010534587407871285</v>
      </c>
      <c r="I146" s="12">
        <v>4151.8</v>
      </c>
      <c r="K146" s="78"/>
    </row>
    <row r="147" spans="1:11" s="77" customFormat="1" ht="15" hidden="1">
      <c r="A147" s="46"/>
      <c r="B147" s="34"/>
      <c r="C147" s="47"/>
      <c r="D147" s="48"/>
      <c r="E147" s="47"/>
      <c r="F147" s="49"/>
      <c r="G147" s="47">
        <f t="shared" si="4"/>
        <v>0</v>
      </c>
      <c r="H147" s="47">
        <f t="shared" si="5"/>
        <v>0</v>
      </c>
      <c r="I147" s="12">
        <v>4151.8</v>
      </c>
      <c r="K147" s="78"/>
    </row>
    <row r="148" spans="1:11" s="77" customFormat="1" ht="15" hidden="1">
      <c r="A148" s="46"/>
      <c r="B148" s="34"/>
      <c r="C148" s="47"/>
      <c r="D148" s="48"/>
      <c r="E148" s="47"/>
      <c r="F148" s="49"/>
      <c r="G148" s="47">
        <f t="shared" si="4"/>
        <v>0</v>
      </c>
      <c r="H148" s="47">
        <f t="shared" si="5"/>
        <v>0</v>
      </c>
      <c r="I148" s="12">
        <v>4151.8</v>
      </c>
      <c r="K148" s="78"/>
    </row>
    <row r="149" spans="1:11" s="77" customFormat="1" ht="38.25" customHeight="1" hidden="1">
      <c r="A149" s="46"/>
      <c r="B149" s="34"/>
      <c r="C149" s="47"/>
      <c r="D149" s="48"/>
      <c r="E149" s="47"/>
      <c r="F149" s="49"/>
      <c r="G149" s="47">
        <f t="shared" si="4"/>
        <v>0</v>
      </c>
      <c r="H149" s="47">
        <f t="shared" si="5"/>
        <v>0</v>
      </c>
      <c r="I149" s="12">
        <v>4151.8</v>
      </c>
      <c r="K149" s="78"/>
    </row>
    <row r="150" spans="1:11" s="77" customFormat="1" ht="15" hidden="1">
      <c r="A150" s="46"/>
      <c r="B150" s="34"/>
      <c r="C150" s="47"/>
      <c r="D150" s="48"/>
      <c r="E150" s="47"/>
      <c r="F150" s="49"/>
      <c r="G150" s="47">
        <f t="shared" si="4"/>
        <v>0</v>
      </c>
      <c r="H150" s="47">
        <f t="shared" si="5"/>
        <v>0</v>
      </c>
      <c r="I150" s="12">
        <v>4151.8</v>
      </c>
      <c r="K150" s="78"/>
    </row>
    <row r="151" spans="1:11" s="77" customFormat="1" ht="15" hidden="1">
      <c r="A151" s="46"/>
      <c r="B151" s="34"/>
      <c r="C151" s="47"/>
      <c r="D151" s="48"/>
      <c r="E151" s="47"/>
      <c r="F151" s="49"/>
      <c r="G151" s="47">
        <f t="shared" si="4"/>
        <v>0</v>
      </c>
      <c r="H151" s="47">
        <f t="shared" si="5"/>
        <v>0</v>
      </c>
      <c r="I151" s="12">
        <v>4151.8</v>
      </c>
      <c r="K151" s="78"/>
    </row>
    <row r="152" spans="1:11" s="77" customFormat="1" ht="15" hidden="1">
      <c r="A152" s="55"/>
      <c r="B152" s="36"/>
      <c r="C152" s="51"/>
      <c r="D152" s="56"/>
      <c r="E152" s="51"/>
      <c r="F152" s="52"/>
      <c r="G152" s="47">
        <f t="shared" si="4"/>
        <v>0</v>
      </c>
      <c r="H152" s="47">
        <f t="shared" si="5"/>
        <v>0</v>
      </c>
      <c r="I152" s="12">
        <v>4151.8</v>
      </c>
      <c r="K152" s="78"/>
    </row>
    <row r="153" spans="1:11" s="77" customFormat="1" ht="15" hidden="1">
      <c r="A153" s="55"/>
      <c r="B153" s="36"/>
      <c r="C153" s="51"/>
      <c r="D153" s="56"/>
      <c r="E153" s="51"/>
      <c r="F153" s="52"/>
      <c r="G153" s="47">
        <f t="shared" si="4"/>
        <v>0</v>
      </c>
      <c r="H153" s="47">
        <f t="shared" si="5"/>
        <v>0</v>
      </c>
      <c r="I153" s="12">
        <v>4151.8</v>
      </c>
      <c r="K153" s="78"/>
    </row>
    <row r="154" spans="1:11" s="77" customFormat="1" ht="15" hidden="1">
      <c r="A154" s="55"/>
      <c r="B154" s="36"/>
      <c r="C154" s="51"/>
      <c r="D154" s="56"/>
      <c r="E154" s="51"/>
      <c r="F154" s="52"/>
      <c r="G154" s="47">
        <f t="shared" si="4"/>
        <v>0</v>
      </c>
      <c r="H154" s="47">
        <f t="shared" si="5"/>
        <v>0</v>
      </c>
      <c r="I154" s="12">
        <v>4151.8</v>
      </c>
      <c r="K154" s="78"/>
    </row>
    <row r="155" spans="1:11" s="77" customFormat="1" ht="15" hidden="1">
      <c r="A155" s="55"/>
      <c r="B155" s="36"/>
      <c r="C155" s="51"/>
      <c r="D155" s="56"/>
      <c r="E155" s="51"/>
      <c r="F155" s="52"/>
      <c r="G155" s="47">
        <f t="shared" si="4"/>
        <v>0</v>
      </c>
      <c r="H155" s="47">
        <f t="shared" si="5"/>
        <v>0</v>
      </c>
      <c r="I155" s="12">
        <v>4151.8</v>
      </c>
      <c r="K155" s="78"/>
    </row>
    <row r="156" spans="1:11" s="77" customFormat="1" ht="15" hidden="1">
      <c r="A156" s="55"/>
      <c r="B156" s="36"/>
      <c r="C156" s="51"/>
      <c r="D156" s="56"/>
      <c r="E156" s="51"/>
      <c r="F156" s="52"/>
      <c r="G156" s="47">
        <f t="shared" si="4"/>
        <v>0</v>
      </c>
      <c r="H156" s="47">
        <f t="shared" si="5"/>
        <v>0</v>
      </c>
      <c r="I156" s="12">
        <v>4151.8</v>
      </c>
      <c r="K156" s="78"/>
    </row>
    <row r="157" spans="1:11" s="77" customFormat="1" ht="15" hidden="1">
      <c r="A157" s="55"/>
      <c r="B157" s="36"/>
      <c r="C157" s="51"/>
      <c r="D157" s="56"/>
      <c r="E157" s="51"/>
      <c r="F157" s="52"/>
      <c r="G157" s="47">
        <f t="shared" si="4"/>
        <v>0</v>
      </c>
      <c r="H157" s="47">
        <f t="shared" si="5"/>
        <v>0</v>
      </c>
      <c r="I157" s="12">
        <v>4151.8</v>
      </c>
      <c r="K157" s="78"/>
    </row>
    <row r="158" spans="1:11" s="77" customFormat="1" ht="15" hidden="1">
      <c r="A158" s="55"/>
      <c r="B158" s="36"/>
      <c r="C158" s="51"/>
      <c r="D158" s="56"/>
      <c r="E158" s="51"/>
      <c r="F158" s="52"/>
      <c r="G158" s="47">
        <f t="shared" si="4"/>
        <v>0</v>
      </c>
      <c r="H158" s="47">
        <f t="shared" si="5"/>
        <v>0</v>
      </c>
      <c r="I158" s="12">
        <v>4151.8</v>
      </c>
      <c r="K158" s="78"/>
    </row>
    <row r="159" spans="1:11" s="77" customFormat="1" ht="15" hidden="1">
      <c r="A159" s="55"/>
      <c r="B159" s="36"/>
      <c r="C159" s="51"/>
      <c r="D159" s="83"/>
      <c r="E159" s="51"/>
      <c r="F159" s="52"/>
      <c r="G159" s="47">
        <f t="shared" si="4"/>
        <v>0</v>
      </c>
      <c r="H159" s="47">
        <f t="shared" si="5"/>
        <v>0</v>
      </c>
      <c r="I159" s="12">
        <v>4151.8</v>
      </c>
      <c r="K159" s="78"/>
    </row>
    <row r="160" spans="1:11" s="77" customFormat="1" ht="15" hidden="1">
      <c r="A160" s="55"/>
      <c r="B160" s="36"/>
      <c r="C160" s="51"/>
      <c r="D160" s="56"/>
      <c r="E160" s="51"/>
      <c r="F160" s="52"/>
      <c r="G160" s="47">
        <f t="shared" si="4"/>
        <v>0</v>
      </c>
      <c r="H160" s="47">
        <f t="shared" si="5"/>
        <v>0</v>
      </c>
      <c r="I160" s="12">
        <v>4151.8</v>
      </c>
      <c r="K160" s="78"/>
    </row>
    <row r="161" spans="1:11" s="77" customFormat="1" ht="30.75" customHeight="1" hidden="1">
      <c r="A161" s="55"/>
      <c r="B161" s="36"/>
      <c r="C161" s="51"/>
      <c r="D161" s="56"/>
      <c r="E161" s="51"/>
      <c r="F161" s="52"/>
      <c r="G161" s="47">
        <f t="shared" si="4"/>
        <v>0</v>
      </c>
      <c r="H161" s="47">
        <f t="shared" si="5"/>
        <v>0</v>
      </c>
      <c r="I161" s="12">
        <v>4151.8</v>
      </c>
      <c r="K161" s="78"/>
    </row>
    <row r="162" spans="1:11" s="77" customFormat="1" ht="15" hidden="1">
      <c r="A162" s="55"/>
      <c r="B162" s="36"/>
      <c r="C162" s="51"/>
      <c r="D162" s="56"/>
      <c r="E162" s="51"/>
      <c r="F162" s="52"/>
      <c r="G162" s="47">
        <f t="shared" si="4"/>
        <v>0</v>
      </c>
      <c r="H162" s="47">
        <f t="shared" si="5"/>
        <v>0</v>
      </c>
      <c r="I162" s="12">
        <v>4151.8</v>
      </c>
      <c r="K162" s="78"/>
    </row>
    <row r="163" spans="1:11" s="77" customFormat="1" ht="15">
      <c r="A163" s="98" t="s">
        <v>147</v>
      </c>
      <c r="B163" s="36"/>
      <c r="C163" s="51"/>
      <c r="D163" s="56">
        <v>61094.67</v>
      </c>
      <c r="E163" s="51"/>
      <c r="F163" s="56"/>
      <c r="G163" s="47">
        <f t="shared" si="4"/>
        <v>14.715224721807408</v>
      </c>
      <c r="H163" s="47">
        <f>G163/12</f>
        <v>1.226268726817284</v>
      </c>
      <c r="I163" s="12">
        <v>4151.8</v>
      </c>
      <c r="K163" s="78"/>
    </row>
    <row r="164" spans="1:11" s="77" customFormat="1" ht="15">
      <c r="A164" s="98" t="s">
        <v>126</v>
      </c>
      <c r="B164" s="36"/>
      <c r="C164" s="51"/>
      <c r="D164" s="56">
        <v>32218.81</v>
      </c>
      <c r="E164" s="51"/>
      <c r="F164" s="56"/>
      <c r="G164" s="47">
        <f t="shared" si="4"/>
        <v>7.760202803603256</v>
      </c>
      <c r="H164" s="47">
        <f t="shared" si="5"/>
        <v>0.6466835669669381</v>
      </c>
      <c r="I164" s="12">
        <v>4151.8</v>
      </c>
      <c r="K164" s="78"/>
    </row>
    <row r="165" spans="1:11" s="77" customFormat="1" ht="25.5">
      <c r="A165" s="98" t="s">
        <v>150</v>
      </c>
      <c r="B165" s="36"/>
      <c r="C165" s="51"/>
      <c r="D165" s="56">
        <v>103398.46</v>
      </c>
      <c r="E165" s="51"/>
      <c r="F165" s="56"/>
      <c r="G165" s="47">
        <f t="shared" si="4"/>
        <v>24.90448961896045</v>
      </c>
      <c r="H165" s="47">
        <v>2.07</v>
      </c>
      <c r="I165" s="12">
        <v>4151.8</v>
      </c>
      <c r="K165" s="78"/>
    </row>
    <row r="166" spans="1:11" s="77" customFormat="1" ht="15">
      <c r="A166" s="98" t="s">
        <v>127</v>
      </c>
      <c r="B166" s="36"/>
      <c r="C166" s="51"/>
      <c r="D166" s="56">
        <v>10269.94</v>
      </c>
      <c r="E166" s="51"/>
      <c r="F166" s="56"/>
      <c r="G166" s="47">
        <f t="shared" si="4"/>
        <v>2.4736114456380367</v>
      </c>
      <c r="H166" s="47">
        <f t="shared" si="5"/>
        <v>0.20613428713650306</v>
      </c>
      <c r="I166" s="12">
        <v>4151.8</v>
      </c>
      <c r="K166" s="78"/>
    </row>
    <row r="167" spans="1:11" s="77" customFormat="1" ht="15">
      <c r="A167" s="98" t="s">
        <v>151</v>
      </c>
      <c r="B167" s="109"/>
      <c r="C167" s="51"/>
      <c r="D167" s="47">
        <v>7749.06</v>
      </c>
      <c r="E167" s="51"/>
      <c r="F167" s="56"/>
      <c r="G167" s="47">
        <f t="shared" si="4"/>
        <v>1.8664338359265862</v>
      </c>
      <c r="H167" s="47">
        <f t="shared" si="5"/>
        <v>0.15553615299388218</v>
      </c>
      <c r="I167" s="12">
        <v>4151.8</v>
      </c>
      <c r="K167" s="78"/>
    </row>
    <row r="168" spans="1:11" s="77" customFormat="1" ht="15">
      <c r="A168" s="98" t="s">
        <v>152</v>
      </c>
      <c r="B168" s="109"/>
      <c r="C168" s="51"/>
      <c r="D168" s="47">
        <v>240995.68</v>
      </c>
      <c r="E168" s="51"/>
      <c r="F168" s="56"/>
      <c r="G168" s="47">
        <f t="shared" si="4"/>
        <v>58.0460715834096</v>
      </c>
      <c r="H168" s="47">
        <v>4.83</v>
      </c>
      <c r="I168" s="12">
        <v>4151.8</v>
      </c>
      <c r="K168" s="78"/>
    </row>
    <row r="169" spans="1:11" s="77" customFormat="1" ht="15">
      <c r="A169" s="98" t="s">
        <v>153</v>
      </c>
      <c r="B169" s="109"/>
      <c r="C169" s="51"/>
      <c r="D169" s="47">
        <v>31767.44</v>
      </c>
      <c r="E169" s="51"/>
      <c r="F169" s="56"/>
      <c r="G169" s="47">
        <f t="shared" si="4"/>
        <v>7.65148610241341</v>
      </c>
      <c r="H169" s="47">
        <f t="shared" si="5"/>
        <v>0.6376238418677842</v>
      </c>
      <c r="I169" s="12">
        <v>4151.8</v>
      </c>
      <c r="K169" s="78"/>
    </row>
    <row r="170" spans="1:11" s="77" customFormat="1" ht="15">
      <c r="A170" s="98" t="s">
        <v>129</v>
      </c>
      <c r="B170" s="36"/>
      <c r="C170" s="51"/>
      <c r="D170" s="56">
        <v>8262.69</v>
      </c>
      <c r="E170" s="51"/>
      <c r="F170" s="56"/>
      <c r="G170" s="47">
        <f t="shared" si="4"/>
        <v>1.9901464425068645</v>
      </c>
      <c r="H170" s="47">
        <f t="shared" si="5"/>
        <v>0.16584553687557205</v>
      </c>
      <c r="I170" s="12">
        <v>4151.8</v>
      </c>
      <c r="K170" s="78"/>
    </row>
    <row r="171" spans="1:11" s="77" customFormat="1" ht="15">
      <c r="A171" s="98" t="s">
        <v>130</v>
      </c>
      <c r="B171" s="36"/>
      <c r="C171" s="51"/>
      <c r="D171" s="56">
        <v>1482.71</v>
      </c>
      <c r="E171" s="51"/>
      <c r="F171" s="56"/>
      <c r="G171" s="47">
        <f t="shared" si="4"/>
        <v>0.3571246206464666</v>
      </c>
      <c r="H171" s="47">
        <f t="shared" si="5"/>
        <v>0.029760385053872216</v>
      </c>
      <c r="I171" s="12">
        <v>4151.8</v>
      </c>
      <c r="K171" s="78"/>
    </row>
    <row r="172" spans="1:11" s="77" customFormat="1" ht="15">
      <c r="A172" s="98" t="s">
        <v>131</v>
      </c>
      <c r="B172" s="36"/>
      <c r="C172" s="51"/>
      <c r="D172" s="56">
        <v>778.55</v>
      </c>
      <c r="E172" s="51"/>
      <c r="F172" s="56"/>
      <c r="G172" s="47">
        <f t="shared" si="4"/>
        <v>0.18752107519630037</v>
      </c>
      <c r="H172" s="47">
        <f t="shared" si="5"/>
        <v>0.015626756266358365</v>
      </c>
      <c r="I172" s="12">
        <v>4151.8</v>
      </c>
      <c r="K172" s="78"/>
    </row>
    <row r="173" spans="1:11" s="77" customFormat="1" ht="15">
      <c r="A173" s="98" t="s">
        <v>132</v>
      </c>
      <c r="B173" s="36"/>
      <c r="C173" s="51"/>
      <c r="D173" s="56">
        <v>31799.19</v>
      </c>
      <c r="E173" s="51"/>
      <c r="F173" s="56"/>
      <c r="G173" s="47">
        <f t="shared" si="4"/>
        <v>7.659133387928127</v>
      </c>
      <c r="H173" s="47">
        <f t="shared" si="5"/>
        <v>0.6382611156606772</v>
      </c>
      <c r="I173" s="12">
        <v>4151.8</v>
      </c>
      <c r="K173" s="78"/>
    </row>
    <row r="174" spans="1:11" s="77" customFormat="1" ht="15">
      <c r="A174" s="98" t="s">
        <v>133</v>
      </c>
      <c r="B174" s="36"/>
      <c r="C174" s="51"/>
      <c r="D174" s="56">
        <v>5898.49</v>
      </c>
      <c r="E174" s="51"/>
      <c r="F174" s="56"/>
      <c r="G174" s="47">
        <f t="shared" si="4"/>
        <v>1.4207066814393756</v>
      </c>
      <c r="H174" s="47">
        <f t="shared" si="5"/>
        <v>0.1183922234532813</v>
      </c>
      <c r="I174" s="12">
        <v>4151.8</v>
      </c>
      <c r="K174" s="78"/>
    </row>
    <row r="175" spans="1:11" s="77" customFormat="1" ht="15">
      <c r="A175" s="98" t="s">
        <v>134</v>
      </c>
      <c r="B175" s="36"/>
      <c r="C175" s="51"/>
      <c r="D175" s="56">
        <v>27007.91</v>
      </c>
      <c r="E175" s="51"/>
      <c r="F175" s="56"/>
      <c r="G175" s="47">
        <f t="shared" si="4"/>
        <v>6.505108627583216</v>
      </c>
      <c r="H175" s="47">
        <f t="shared" si="5"/>
        <v>0.5420923856319347</v>
      </c>
      <c r="I175" s="12">
        <v>4151.8</v>
      </c>
      <c r="K175" s="78"/>
    </row>
    <row r="176" spans="1:11" s="77" customFormat="1" ht="15">
      <c r="A176" s="98" t="s">
        <v>135</v>
      </c>
      <c r="B176" s="36"/>
      <c r="C176" s="51"/>
      <c r="D176" s="56">
        <v>79233.15</v>
      </c>
      <c r="E176" s="51"/>
      <c r="F176" s="56"/>
      <c r="G176" s="47">
        <f t="shared" si="4"/>
        <v>19.084047882845994</v>
      </c>
      <c r="H176" s="47">
        <f t="shared" si="5"/>
        <v>1.5903373235704994</v>
      </c>
      <c r="I176" s="12">
        <v>4151.8</v>
      </c>
      <c r="K176" s="78"/>
    </row>
    <row r="177" spans="1:11" s="77" customFormat="1" ht="15">
      <c r="A177" s="96" t="s">
        <v>123</v>
      </c>
      <c r="B177" s="97"/>
      <c r="C177" s="97"/>
      <c r="D177" s="110">
        <f>45385*1.066</f>
        <v>48380.41</v>
      </c>
      <c r="E177" s="97"/>
      <c r="F177" s="97"/>
      <c r="G177" s="47">
        <f t="shared" si="4"/>
        <v>11.652875861072307</v>
      </c>
      <c r="H177" s="47">
        <v>0.96</v>
      </c>
      <c r="I177" s="12">
        <v>4151.8</v>
      </c>
      <c r="K177" s="78"/>
    </row>
    <row r="178" spans="1:11" s="77" customFormat="1" ht="12.75">
      <c r="A178" s="76"/>
      <c r="K178" s="78"/>
    </row>
    <row r="179" spans="1:11" s="77" customFormat="1" ht="13.5" thickBot="1">
      <c r="A179" s="76"/>
      <c r="K179" s="78"/>
    </row>
    <row r="180" spans="1:11" s="77" customFormat="1" ht="19.5" thickBot="1">
      <c r="A180" s="70" t="s">
        <v>115</v>
      </c>
      <c r="B180" s="71"/>
      <c r="C180" s="71" t="s">
        <v>30</v>
      </c>
      <c r="D180" s="84">
        <f>D125+D132</f>
        <v>1556341.276</v>
      </c>
      <c r="E180" s="84">
        <f>E125+E132</f>
        <v>105.36000000000001</v>
      </c>
      <c r="F180" s="84">
        <f>F125+F132</f>
        <v>0</v>
      </c>
      <c r="G180" s="84">
        <f>G125+G132</f>
        <v>374.8594045955971</v>
      </c>
      <c r="H180" s="99">
        <f>H125+H132</f>
        <v>31.241129550235236</v>
      </c>
      <c r="K180" s="78"/>
    </row>
    <row r="181" spans="1:11" s="77" customFormat="1" ht="12.75">
      <c r="A181" s="76"/>
      <c r="K181" s="78"/>
    </row>
    <row r="182" spans="1:11" s="77" customFormat="1" ht="12.75">
      <c r="A182" s="76"/>
      <c r="K182" s="78"/>
    </row>
    <row r="183" spans="1:11" s="77" customFormat="1" ht="12.75">
      <c r="A183" s="76"/>
      <c r="K183" s="78"/>
    </row>
    <row r="184" spans="1:11" s="77" customFormat="1" ht="12.75">
      <c r="A184" s="76"/>
      <c r="K184" s="78"/>
    </row>
    <row r="185" spans="1:11" s="77" customFormat="1" ht="12.75">
      <c r="A185" s="76"/>
      <c r="K185" s="78"/>
    </row>
    <row r="186" spans="1:11" s="77" customFormat="1" ht="12.75">
      <c r="A186" s="76"/>
      <c r="K186" s="78"/>
    </row>
    <row r="187" spans="1:11" s="77" customFormat="1" ht="12.75">
      <c r="A187" s="76"/>
      <c r="K187" s="78"/>
    </row>
    <row r="188" spans="1:11" s="77" customFormat="1" ht="12.75">
      <c r="A188" s="76"/>
      <c r="K188" s="78"/>
    </row>
    <row r="189" spans="1:11" s="88" customFormat="1" ht="18.75">
      <c r="A189" s="85"/>
      <c r="B189" s="86"/>
      <c r="C189" s="87"/>
      <c r="D189" s="87"/>
      <c r="E189" s="87"/>
      <c r="F189" s="87"/>
      <c r="G189" s="87"/>
      <c r="H189" s="87"/>
      <c r="K189" s="89"/>
    </row>
    <row r="190" spans="1:11" s="74" customFormat="1" ht="19.5">
      <c r="A190" s="90"/>
      <c r="B190" s="91"/>
      <c r="C190" s="92"/>
      <c r="D190" s="92"/>
      <c r="E190" s="92"/>
      <c r="F190" s="92"/>
      <c r="G190" s="92"/>
      <c r="H190" s="92"/>
      <c r="K190" s="75"/>
    </row>
    <row r="191" spans="1:11" s="77" customFormat="1" ht="14.25">
      <c r="A191" s="127" t="s">
        <v>31</v>
      </c>
      <c r="B191" s="127"/>
      <c r="C191" s="127"/>
      <c r="D191" s="127"/>
      <c r="E191" s="127"/>
      <c r="F191" s="127"/>
      <c r="K191" s="78"/>
    </row>
    <row r="192" s="77" customFormat="1" ht="12.75">
      <c r="K192" s="78"/>
    </row>
    <row r="193" spans="1:11" s="77" customFormat="1" ht="12.75">
      <c r="A193" s="76" t="s">
        <v>32</v>
      </c>
      <c r="K193" s="78"/>
    </row>
    <row r="194" s="77" customFormat="1" ht="12.75">
      <c r="K194" s="78"/>
    </row>
    <row r="195" s="77" customFormat="1" ht="12.75">
      <c r="K195" s="78"/>
    </row>
    <row r="196" s="77" customFormat="1" ht="12.75">
      <c r="K196" s="78"/>
    </row>
    <row r="197" s="77" customFormat="1" ht="12.75">
      <c r="K197" s="78"/>
    </row>
    <row r="198" s="77" customFormat="1" ht="12.75">
      <c r="K198" s="78"/>
    </row>
    <row r="199" s="77" customFormat="1" ht="12.75">
      <c r="K199" s="78"/>
    </row>
    <row r="200" s="77" customFormat="1" ht="12.75">
      <c r="K200" s="78"/>
    </row>
    <row r="201" s="77" customFormat="1" ht="12.75">
      <c r="K201" s="78"/>
    </row>
    <row r="202" s="77" customFormat="1" ht="12.75">
      <c r="K202" s="78"/>
    </row>
    <row r="203" s="77" customFormat="1" ht="12.75">
      <c r="K203" s="78"/>
    </row>
    <row r="204" s="77" customFormat="1" ht="12.75">
      <c r="K204" s="78"/>
    </row>
    <row r="205" s="77" customFormat="1" ht="12.75">
      <c r="K205" s="78"/>
    </row>
    <row r="206" s="77" customFormat="1" ht="12.75">
      <c r="K206" s="78"/>
    </row>
    <row r="207" s="77" customFormat="1" ht="12.75">
      <c r="K207" s="78"/>
    </row>
    <row r="208" s="77" customFormat="1" ht="12.75">
      <c r="K208" s="78"/>
    </row>
    <row r="209" s="77" customFormat="1" ht="12.75">
      <c r="K209" s="78"/>
    </row>
    <row r="210" s="77" customFormat="1" ht="12.75">
      <c r="K210" s="78"/>
    </row>
    <row r="211" s="77" customFormat="1" ht="12.75">
      <c r="K211" s="78"/>
    </row>
  </sheetData>
  <sheetProtection/>
  <mergeCells count="12">
    <mergeCell ref="A7:H7"/>
    <mergeCell ref="A8:H8"/>
    <mergeCell ref="A9:H9"/>
    <mergeCell ref="A10:H10"/>
    <mergeCell ref="A13:H13"/>
    <mergeCell ref="A191:F191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="75" zoomScaleNormal="75" zoomScalePageLayoutView="0" workbookViewId="0" topLeftCell="A75">
      <selection activeCell="A1" sqref="A1:H16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13" t="s">
        <v>0</v>
      </c>
      <c r="B1" s="114"/>
      <c r="C1" s="114"/>
      <c r="D1" s="114"/>
      <c r="E1" s="114"/>
      <c r="F1" s="114"/>
      <c r="G1" s="114"/>
      <c r="H1" s="114"/>
    </row>
    <row r="2" spans="2:8" ht="12.75" customHeight="1">
      <c r="B2" s="115" t="s">
        <v>1</v>
      </c>
      <c r="C2" s="115"/>
      <c r="D2" s="115"/>
      <c r="E2" s="115"/>
      <c r="F2" s="115"/>
      <c r="G2" s="114"/>
      <c r="H2" s="114"/>
    </row>
    <row r="3" spans="1:8" ht="14.25" customHeight="1">
      <c r="A3" s="102" t="s">
        <v>142</v>
      </c>
      <c r="B3" s="115" t="s">
        <v>2</v>
      </c>
      <c r="C3" s="115"/>
      <c r="D3" s="115"/>
      <c r="E3" s="115"/>
      <c r="F3" s="115"/>
      <c r="G3" s="114"/>
      <c r="H3" s="114"/>
    </row>
    <row r="4" spans="2:8" ht="14.25" customHeight="1">
      <c r="B4" s="115" t="s">
        <v>36</v>
      </c>
      <c r="C4" s="115"/>
      <c r="D4" s="115"/>
      <c r="E4" s="115"/>
      <c r="F4" s="115"/>
      <c r="G4" s="114"/>
      <c r="H4" s="114"/>
    </row>
    <row r="5" spans="1:9" ht="35.25" customHeight="1">
      <c r="A5" s="116"/>
      <c r="B5" s="116"/>
      <c r="C5" s="116"/>
      <c r="D5" s="116"/>
      <c r="E5" s="116"/>
      <c r="F5" s="116"/>
      <c r="G5" s="116"/>
      <c r="H5" s="116"/>
      <c r="I5" s="3"/>
    </row>
    <row r="6" spans="1:9" ht="27" customHeight="1">
      <c r="A6" s="116" t="s">
        <v>161</v>
      </c>
      <c r="B6" s="116"/>
      <c r="C6" s="116"/>
      <c r="D6" s="116"/>
      <c r="E6" s="116"/>
      <c r="F6" s="116"/>
      <c r="G6" s="116"/>
      <c r="H6" s="116"/>
      <c r="I6" s="3"/>
    </row>
    <row r="7" spans="1:11" s="4" customFormat="1" ht="22.5" customHeight="1">
      <c r="A7" s="117" t="s">
        <v>3</v>
      </c>
      <c r="B7" s="117"/>
      <c r="C7" s="117"/>
      <c r="D7" s="117"/>
      <c r="E7" s="118"/>
      <c r="F7" s="118"/>
      <c r="G7" s="118"/>
      <c r="H7" s="118"/>
      <c r="K7" s="5"/>
    </row>
    <row r="8" spans="1:8" s="6" customFormat="1" ht="18.75" customHeight="1">
      <c r="A8" s="117" t="s">
        <v>98</v>
      </c>
      <c r="B8" s="117"/>
      <c r="C8" s="117"/>
      <c r="D8" s="117"/>
      <c r="E8" s="118"/>
      <c r="F8" s="118"/>
      <c r="G8" s="118"/>
      <c r="H8" s="118"/>
    </row>
    <row r="9" spans="1:8" s="7" customFormat="1" ht="17.25" customHeight="1">
      <c r="A9" s="119" t="s">
        <v>83</v>
      </c>
      <c r="B9" s="119"/>
      <c r="C9" s="119"/>
      <c r="D9" s="119"/>
      <c r="E9" s="120"/>
      <c r="F9" s="120"/>
      <c r="G9" s="120"/>
      <c r="H9" s="120"/>
    </row>
    <row r="10" spans="1:8" s="6" customFormat="1" ht="30" customHeight="1" thickBot="1">
      <c r="A10" s="121" t="s">
        <v>113</v>
      </c>
      <c r="B10" s="121"/>
      <c r="C10" s="121"/>
      <c r="D10" s="121"/>
      <c r="E10" s="122"/>
      <c r="F10" s="122"/>
      <c r="G10" s="122"/>
      <c r="H10" s="122"/>
    </row>
    <row r="11" spans="1:11" s="12" customFormat="1" ht="139.5" customHeight="1" thickBot="1">
      <c r="A11" s="8" t="s">
        <v>4</v>
      </c>
      <c r="B11" s="9" t="s">
        <v>5</v>
      </c>
      <c r="C11" s="10" t="s">
        <v>6</v>
      </c>
      <c r="D11" s="10" t="s">
        <v>37</v>
      </c>
      <c r="E11" s="10" t="s">
        <v>6</v>
      </c>
      <c r="F11" s="11" t="s">
        <v>7</v>
      </c>
      <c r="G11" s="10" t="s">
        <v>6</v>
      </c>
      <c r="H11" s="11" t="s">
        <v>7</v>
      </c>
      <c r="K11" s="13"/>
    </row>
    <row r="12" spans="1:11" s="20" customFormat="1" ht="12.75">
      <c r="A12" s="14">
        <v>1</v>
      </c>
      <c r="B12" s="15">
        <v>2</v>
      </c>
      <c r="C12" s="15">
        <v>3</v>
      </c>
      <c r="D12" s="16"/>
      <c r="E12" s="15">
        <v>3</v>
      </c>
      <c r="F12" s="17">
        <v>4</v>
      </c>
      <c r="G12" s="18">
        <v>3</v>
      </c>
      <c r="H12" s="19">
        <v>4</v>
      </c>
      <c r="K12" s="21"/>
    </row>
    <row r="13" spans="1:11" s="20" customFormat="1" ht="49.5" customHeight="1">
      <c r="A13" s="123" t="s">
        <v>8</v>
      </c>
      <c r="B13" s="124"/>
      <c r="C13" s="124"/>
      <c r="D13" s="124"/>
      <c r="E13" s="124"/>
      <c r="F13" s="124"/>
      <c r="G13" s="125"/>
      <c r="H13" s="126"/>
      <c r="K13" s="21"/>
    </row>
    <row r="14" spans="1:11" s="12" customFormat="1" ht="15">
      <c r="A14" s="22" t="s">
        <v>157</v>
      </c>
      <c r="B14" s="23"/>
      <c r="C14" s="24">
        <f>F14*12</f>
        <v>0</v>
      </c>
      <c r="D14" s="25">
        <f>G14*I14</f>
        <v>133023.672</v>
      </c>
      <c r="E14" s="24">
        <f>H14*12</f>
        <v>32.04</v>
      </c>
      <c r="F14" s="26"/>
      <c r="G14" s="24">
        <f>H14*12</f>
        <v>32.04</v>
      </c>
      <c r="H14" s="24">
        <f>H19+H21</f>
        <v>2.67</v>
      </c>
      <c r="I14" s="12">
        <v>4151.8</v>
      </c>
      <c r="J14" s="12">
        <v>1.07</v>
      </c>
      <c r="K14" s="13">
        <v>2.2363</v>
      </c>
    </row>
    <row r="15" spans="1:11" s="12" customFormat="1" ht="29.25" customHeight="1">
      <c r="A15" s="27" t="s">
        <v>99</v>
      </c>
      <c r="B15" s="28" t="s">
        <v>100</v>
      </c>
      <c r="C15" s="29"/>
      <c r="D15" s="30"/>
      <c r="E15" s="29"/>
      <c r="F15" s="31"/>
      <c r="G15" s="29"/>
      <c r="H15" s="29"/>
      <c r="K15" s="13"/>
    </row>
    <row r="16" spans="1:11" s="12" customFormat="1" ht="15">
      <c r="A16" s="27" t="s">
        <v>101</v>
      </c>
      <c r="B16" s="28" t="s">
        <v>100</v>
      </c>
      <c r="C16" s="29"/>
      <c r="D16" s="30"/>
      <c r="E16" s="29"/>
      <c r="F16" s="31"/>
      <c r="G16" s="29"/>
      <c r="H16" s="29"/>
      <c r="K16" s="13"/>
    </row>
    <row r="17" spans="1:11" s="12" customFormat="1" ht="15">
      <c r="A17" s="27" t="s">
        <v>102</v>
      </c>
      <c r="B17" s="28" t="s">
        <v>103</v>
      </c>
      <c r="C17" s="29"/>
      <c r="D17" s="30"/>
      <c r="E17" s="29"/>
      <c r="F17" s="31"/>
      <c r="G17" s="29"/>
      <c r="H17" s="29"/>
      <c r="K17" s="13"/>
    </row>
    <row r="18" spans="1:11" s="12" customFormat="1" ht="15">
      <c r="A18" s="27" t="s">
        <v>104</v>
      </c>
      <c r="B18" s="28" t="s">
        <v>100</v>
      </c>
      <c r="C18" s="29"/>
      <c r="D18" s="30"/>
      <c r="E18" s="29"/>
      <c r="F18" s="31"/>
      <c r="G18" s="29"/>
      <c r="H18" s="29"/>
      <c r="K18" s="13"/>
    </row>
    <row r="19" spans="1:11" s="12" customFormat="1" ht="15">
      <c r="A19" s="22" t="s">
        <v>156</v>
      </c>
      <c r="B19" s="32"/>
      <c r="C19" s="24"/>
      <c r="D19" s="25"/>
      <c r="E19" s="24"/>
      <c r="F19" s="26"/>
      <c r="G19" s="24"/>
      <c r="H19" s="24">
        <v>2.56</v>
      </c>
      <c r="K19" s="13"/>
    </row>
    <row r="20" spans="1:11" s="12" customFormat="1" ht="15">
      <c r="A20" s="27" t="s">
        <v>143</v>
      </c>
      <c r="B20" s="28" t="s">
        <v>100</v>
      </c>
      <c r="C20" s="29"/>
      <c r="D20" s="30"/>
      <c r="E20" s="29"/>
      <c r="F20" s="31"/>
      <c r="G20" s="29"/>
      <c r="H20" s="29"/>
      <c r="K20" s="13"/>
    </row>
    <row r="21" spans="1:11" s="12" customFormat="1" ht="15">
      <c r="A21" s="22" t="s">
        <v>156</v>
      </c>
      <c r="B21" s="32"/>
      <c r="C21" s="24"/>
      <c r="D21" s="25"/>
      <c r="E21" s="24"/>
      <c r="F21" s="26"/>
      <c r="G21" s="24"/>
      <c r="H21" s="24">
        <v>0.11</v>
      </c>
      <c r="K21" s="13"/>
    </row>
    <row r="22" spans="1:11" s="12" customFormat="1" ht="30">
      <c r="A22" s="22" t="s">
        <v>10</v>
      </c>
      <c r="B22" s="32"/>
      <c r="C22" s="24">
        <f>F22*12</f>
        <v>0</v>
      </c>
      <c r="D22" s="25">
        <f>G22*I22</f>
        <v>82703.856</v>
      </c>
      <c r="E22" s="24">
        <f>H22*12</f>
        <v>19.919999999999998</v>
      </c>
      <c r="F22" s="26"/>
      <c r="G22" s="24">
        <f>H22*12</f>
        <v>19.919999999999998</v>
      </c>
      <c r="H22" s="24">
        <v>1.66</v>
      </c>
      <c r="I22" s="12">
        <v>4151.8</v>
      </c>
      <c r="J22" s="12">
        <v>1.07</v>
      </c>
      <c r="K22" s="13">
        <v>1.4659000000000002</v>
      </c>
    </row>
    <row r="23" spans="1:11" s="12" customFormat="1" ht="15">
      <c r="A23" s="33" t="s">
        <v>105</v>
      </c>
      <c r="B23" s="34" t="s">
        <v>11</v>
      </c>
      <c r="C23" s="24"/>
      <c r="D23" s="25"/>
      <c r="E23" s="24"/>
      <c r="F23" s="26"/>
      <c r="G23" s="24"/>
      <c r="H23" s="24"/>
      <c r="K23" s="13"/>
    </row>
    <row r="24" spans="1:11" s="12" customFormat="1" ht="15">
      <c r="A24" s="33" t="s">
        <v>106</v>
      </c>
      <c r="B24" s="34" t="s">
        <v>11</v>
      </c>
      <c r="C24" s="24"/>
      <c r="D24" s="25"/>
      <c r="E24" s="24"/>
      <c r="F24" s="26"/>
      <c r="G24" s="24"/>
      <c r="H24" s="24"/>
      <c r="K24" s="13"/>
    </row>
    <row r="25" spans="1:11" s="12" customFormat="1" ht="15">
      <c r="A25" s="93" t="s">
        <v>121</v>
      </c>
      <c r="B25" s="57" t="s">
        <v>122</v>
      </c>
      <c r="C25" s="24"/>
      <c r="D25" s="25"/>
      <c r="E25" s="24"/>
      <c r="F25" s="26"/>
      <c r="G25" s="24"/>
      <c r="H25" s="24"/>
      <c r="K25" s="13"/>
    </row>
    <row r="26" spans="1:11" s="12" customFormat="1" ht="15">
      <c r="A26" s="33" t="s">
        <v>107</v>
      </c>
      <c r="B26" s="34" t="s">
        <v>11</v>
      </c>
      <c r="C26" s="24"/>
      <c r="D26" s="25"/>
      <c r="E26" s="24"/>
      <c r="F26" s="26"/>
      <c r="G26" s="24"/>
      <c r="H26" s="24"/>
      <c r="K26" s="13"/>
    </row>
    <row r="27" spans="1:11" s="12" customFormat="1" ht="25.5">
      <c r="A27" s="33" t="s">
        <v>108</v>
      </c>
      <c r="B27" s="34" t="s">
        <v>12</v>
      </c>
      <c r="C27" s="24"/>
      <c r="D27" s="25"/>
      <c r="E27" s="24"/>
      <c r="F27" s="26"/>
      <c r="G27" s="24"/>
      <c r="H27" s="24"/>
      <c r="K27" s="13"/>
    </row>
    <row r="28" spans="1:11" s="12" customFormat="1" ht="15">
      <c r="A28" s="33" t="s">
        <v>109</v>
      </c>
      <c r="B28" s="34" t="s">
        <v>11</v>
      </c>
      <c r="C28" s="24"/>
      <c r="D28" s="25"/>
      <c r="E28" s="24"/>
      <c r="F28" s="26"/>
      <c r="G28" s="24"/>
      <c r="H28" s="24"/>
      <c r="K28" s="13"/>
    </row>
    <row r="29" spans="1:11" s="12" customFormat="1" ht="15">
      <c r="A29" s="35" t="s">
        <v>110</v>
      </c>
      <c r="B29" s="36" t="s">
        <v>11</v>
      </c>
      <c r="C29" s="24"/>
      <c r="D29" s="25"/>
      <c r="E29" s="24"/>
      <c r="F29" s="26"/>
      <c r="G29" s="24"/>
      <c r="H29" s="24"/>
      <c r="K29" s="13"/>
    </row>
    <row r="30" spans="1:11" s="12" customFormat="1" ht="26.25" thickBot="1">
      <c r="A30" s="37" t="s">
        <v>111</v>
      </c>
      <c r="B30" s="38" t="s">
        <v>112</v>
      </c>
      <c r="C30" s="24"/>
      <c r="D30" s="25"/>
      <c r="E30" s="24"/>
      <c r="F30" s="26"/>
      <c r="G30" s="24"/>
      <c r="H30" s="24"/>
      <c r="K30" s="13"/>
    </row>
    <row r="31" spans="1:11" s="41" customFormat="1" ht="15">
      <c r="A31" s="39" t="s">
        <v>13</v>
      </c>
      <c r="B31" s="23" t="s">
        <v>14</v>
      </c>
      <c r="C31" s="24">
        <f>F31*12</f>
        <v>0</v>
      </c>
      <c r="D31" s="25">
        <f>G31*I31</f>
        <v>33878.688</v>
      </c>
      <c r="E31" s="24">
        <f>H31*12</f>
        <v>8.16</v>
      </c>
      <c r="F31" s="40"/>
      <c r="G31" s="24">
        <f>H31*12</f>
        <v>8.16</v>
      </c>
      <c r="H31" s="24">
        <v>0.68</v>
      </c>
      <c r="I31" s="12">
        <v>4151.8</v>
      </c>
      <c r="J31" s="12">
        <v>1.07</v>
      </c>
      <c r="K31" s="13">
        <v>0.5992000000000001</v>
      </c>
    </row>
    <row r="32" spans="1:11" s="12" customFormat="1" ht="15">
      <c r="A32" s="39" t="s">
        <v>15</v>
      </c>
      <c r="B32" s="23" t="s">
        <v>16</v>
      </c>
      <c r="C32" s="24">
        <f>F32*12</f>
        <v>0</v>
      </c>
      <c r="D32" s="25">
        <f>G32*I32</f>
        <v>110603.952</v>
      </c>
      <c r="E32" s="24">
        <f>H32*12</f>
        <v>26.64</v>
      </c>
      <c r="F32" s="40"/>
      <c r="G32" s="24">
        <f>H32*12</f>
        <v>26.64</v>
      </c>
      <c r="H32" s="24">
        <v>2.22</v>
      </c>
      <c r="I32" s="12">
        <v>4151.8</v>
      </c>
      <c r="J32" s="12">
        <v>1.07</v>
      </c>
      <c r="K32" s="13">
        <v>1.9367</v>
      </c>
    </row>
    <row r="33" spans="1:11" s="20" customFormat="1" ht="30">
      <c r="A33" s="39" t="s">
        <v>53</v>
      </c>
      <c r="B33" s="23" t="s">
        <v>9</v>
      </c>
      <c r="C33" s="42"/>
      <c r="D33" s="25">
        <v>1848.15</v>
      </c>
      <c r="E33" s="42"/>
      <c r="F33" s="40"/>
      <c r="G33" s="24">
        <f aca="true" t="shared" si="0" ref="G33:G39">D33/I33</f>
        <v>0.4451442747723879</v>
      </c>
      <c r="H33" s="24">
        <v>0.04</v>
      </c>
      <c r="I33" s="12">
        <v>4151.8</v>
      </c>
      <c r="J33" s="12">
        <v>1.07</v>
      </c>
      <c r="K33" s="13">
        <v>0.032100000000000004</v>
      </c>
    </row>
    <row r="34" spans="1:12" s="20" customFormat="1" ht="30">
      <c r="A34" s="39" t="s">
        <v>82</v>
      </c>
      <c r="B34" s="23" t="s">
        <v>9</v>
      </c>
      <c r="C34" s="42"/>
      <c r="D34" s="25">
        <v>3696.3</v>
      </c>
      <c r="E34" s="42"/>
      <c r="F34" s="40"/>
      <c r="G34" s="24">
        <f t="shared" si="0"/>
        <v>0.8902885495447758</v>
      </c>
      <c r="H34" s="24">
        <f aca="true" t="shared" si="1" ref="H34:H39">G34/12</f>
        <v>0.07419071246206464</v>
      </c>
      <c r="I34" s="108">
        <v>4151.8</v>
      </c>
      <c r="J34" s="12">
        <v>1.07</v>
      </c>
      <c r="K34" s="13">
        <v>0.06420000000000001</v>
      </c>
      <c r="L34" s="20">
        <v>0.08</v>
      </c>
    </row>
    <row r="35" spans="1:11" s="20" customFormat="1" ht="15">
      <c r="A35" s="39" t="s">
        <v>54</v>
      </c>
      <c r="B35" s="23" t="s">
        <v>9</v>
      </c>
      <c r="C35" s="42"/>
      <c r="D35" s="25">
        <v>11670.68</v>
      </c>
      <c r="E35" s="42"/>
      <c r="F35" s="40"/>
      <c r="G35" s="24">
        <f t="shared" si="0"/>
        <v>2.8109928223902885</v>
      </c>
      <c r="H35" s="24">
        <f t="shared" si="1"/>
        <v>0.23424940186585738</v>
      </c>
      <c r="I35" s="12">
        <v>4151.8</v>
      </c>
      <c r="J35" s="12">
        <v>1.07</v>
      </c>
      <c r="K35" s="13">
        <v>0.2033</v>
      </c>
    </row>
    <row r="36" spans="1:11" s="20" customFormat="1" ht="30" hidden="1">
      <c r="A36" s="39" t="s">
        <v>55</v>
      </c>
      <c r="B36" s="23" t="s">
        <v>12</v>
      </c>
      <c r="C36" s="42"/>
      <c r="D36" s="25">
        <f>G36*I36</f>
        <v>0</v>
      </c>
      <c r="E36" s="42"/>
      <c r="F36" s="40"/>
      <c r="G36" s="24">
        <f t="shared" si="0"/>
        <v>2.8109928223902885</v>
      </c>
      <c r="H36" s="24">
        <f t="shared" si="1"/>
        <v>0.23424940186585738</v>
      </c>
      <c r="I36" s="12">
        <v>4151.8</v>
      </c>
      <c r="J36" s="12">
        <v>1.07</v>
      </c>
      <c r="K36" s="13">
        <v>0.053500000000000006</v>
      </c>
    </row>
    <row r="37" spans="1:11" s="20" customFormat="1" ht="30" hidden="1">
      <c r="A37" s="39" t="s">
        <v>56</v>
      </c>
      <c r="B37" s="23" t="s">
        <v>12</v>
      </c>
      <c r="C37" s="42"/>
      <c r="D37" s="25">
        <f>G37*I37</f>
        <v>0</v>
      </c>
      <c r="E37" s="42"/>
      <c r="F37" s="40"/>
      <c r="G37" s="24">
        <f t="shared" si="0"/>
        <v>2.8109928223902885</v>
      </c>
      <c r="H37" s="24">
        <f t="shared" si="1"/>
        <v>0.23424940186585738</v>
      </c>
      <c r="I37" s="12">
        <v>4151.8</v>
      </c>
      <c r="J37" s="12">
        <v>1.07</v>
      </c>
      <c r="K37" s="13">
        <v>0</v>
      </c>
    </row>
    <row r="38" spans="1:11" s="20" customFormat="1" ht="30" hidden="1">
      <c r="A38" s="39" t="s">
        <v>57</v>
      </c>
      <c r="B38" s="23" t="s">
        <v>12</v>
      </c>
      <c r="C38" s="42"/>
      <c r="D38" s="25">
        <f>G38*I38</f>
        <v>0</v>
      </c>
      <c r="E38" s="42"/>
      <c r="F38" s="40"/>
      <c r="G38" s="24">
        <f t="shared" si="0"/>
        <v>2.8109928223902885</v>
      </c>
      <c r="H38" s="24">
        <f t="shared" si="1"/>
        <v>0.23424940186585738</v>
      </c>
      <c r="I38" s="12">
        <v>4151.8</v>
      </c>
      <c r="J38" s="12">
        <v>1.07</v>
      </c>
      <c r="K38" s="13">
        <v>0.1926</v>
      </c>
    </row>
    <row r="39" spans="1:11" s="20" customFormat="1" ht="30">
      <c r="A39" s="39" t="s">
        <v>55</v>
      </c>
      <c r="B39" s="23" t="s">
        <v>12</v>
      </c>
      <c r="C39" s="42"/>
      <c r="D39" s="25">
        <v>3305.23</v>
      </c>
      <c r="E39" s="42"/>
      <c r="F39" s="40"/>
      <c r="G39" s="24">
        <f t="shared" si="0"/>
        <v>0.7960956693482345</v>
      </c>
      <c r="H39" s="24">
        <f t="shared" si="1"/>
        <v>0.06634130577901955</v>
      </c>
      <c r="I39" s="12">
        <v>4151.8</v>
      </c>
      <c r="J39" s="12"/>
      <c r="K39" s="13"/>
    </row>
    <row r="40" spans="1:11" s="20" customFormat="1" ht="30">
      <c r="A40" s="39" t="s">
        <v>23</v>
      </c>
      <c r="B40" s="23"/>
      <c r="C40" s="42">
        <f>F40*12</f>
        <v>0</v>
      </c>
      <c r="D40" s="25">
        <f>G40*I40</f>
        <v>9466.104000000001</v>
      </c>
      <c r="E40" s="42">
        <f>H40*12</f>
        <v>2.2800000000000002</v>
      </c>
      <c r="F40" s="40"/>
      <c r="G40" s="24">
        <f>H40*12</f>
        <v>2.2800000000000002</v>
      </c>
      <c r="H40" s="24">
        <v>0.19</v>
      </c>
      <c r="I40" s="12">
        <v>4151.8</v>
      </c>
      <c r="J40" s="12">
        <v>1.07</v>
      </c>
      <c r="K40" s="13">
        <v>0.1391</v>
      </c>
    </row>
    <row r="41" spans="1:11" s="12" customFormat="1" ht="15">
      <c r="A41" s="39" t="s">
        <v>25</v>
      </c>
      <c r="B41" s="23" t="s">
        <v>26</v>
      </c>
      <c r="C41" s="42">
        <f>F41*12</f>
        <v>0</v>
      </c>
      <c r="D41" s="25">
        <f>G41*I41</f>
        <v>1992.864</v>
      </c>
      <c r="E41" s="42">
        <f>H41*12</f>
        <v>0.48</v>
      </c>
      <c r="F41" s="40"/>
      <c r="G41" s="24">
        <f>H41*12</f>
        <v>0.48</v>
      </c>
      <c r="H41" s="24">
        <v>0.04</v>
      </c>
      <c r="I41" s="12">
        <v>4151.8</v>
      </c>
      <c r="J41" s="12">
        <v>1.07</v>
      </c>
      <c r="K41" s="13">
        <v>0.032100000000000004</v>
      </c>
    </row>
    <row r="42" spans="1:11" s="12" customFormat="1" ht="15">
      <c r="A42" s="39" t="s">
        <v>27</v>
      </c>
      <c r="B42" s="43" t="s">
        <v>28</v>
      </c>
      <c r="C42" s="44">
        <f>F42*12</f>
        <v>0</v>
      </c>
      <c r="D42" s="25">
        <f>G42*I42</f>
        <v>1494.648</v>
      </c>
      <c r="E42" s="44">
        <f>H42*12</f>
        <v>0.36</v>
      </c>
      <c r="F42" s="45"/>
      <c r="G42" s="24">
        <f>12*H42</f>
        <v>0.36</v>
      </c>
      <c r="H42" s="24">
        <v>0.03</v>
      </c>
      <c r="I42" s="12">
        <v>4151.8</v>
      </c>
      <c r="J42" s="12">
        <v>1.07</v>
      </c>
      <c r="K42" s="13">
        <v>0.021400000000000002</v>
      </c>
    </row>
    <row r="43" spans="1:11" s="41" customFormat="1" ht="30">
      <c r="A43" s="39" t="s">
        <v>24</v>
      </c>
      <c r="B43" s="23" t="s">
        <v>97</v>
      </c>
      <c r="C43" s="42">
        <f>F43*12</f>
        <v>0</v>
      </c>
      <c r="D43" s="25">
        <f>G43*I43</f>
        <v>1992.864</v>
      </c>
      <c r="E43" s="42">
        <f>H43*12</f>
        <v>0.48</v>
      </c>
      <c r="F43" s="40"/>
      <c r="G43" s="24">
        <f>12*H43</f>
        <v>0.48</v>
      </c>
      <c r="H43" s="24">
        <v>0.04</v>
      </c>
      <c r="I43" s="12">
        <v>4151.8</v>
      </c>
      <c r="J43" s="12">
        <v>1.07</v>
      </c>
      <c r="K43" s="13">
        <v>0.032100000000000004</v>
      </c>
    </row>
    <row r="44" spans="1:11" s="41" customFormat="1" ht="15">
      <c r="A44" s="39" t="s">
        <v>38</v>
      </c>
      <c r="B44" s="23"/>
      <c r="C44" s="24"/>
      <c r="D44" s="24">
        <f>D46+D47+D48+D49+D50+D51+D52+D53+D54+D55+D56+D59</f>
        <v>46276.38</v>
      </c>
      <c r="E44" s="24">
        <f>E46+E47+E48+E49+E50+E51+E52+E53+E54+E55+E56+E59</f>
        <v>0</v>
      </c>
      <c r="F44" s="24">
        <f>F46+F47+F48+F49+F50+F51+F52+F53+F54+F55+F56+F59</f>
        <v>0</v>
      </c>
      <c r="G44" s="24">
        <f>D44/I44</f>
        <v>11.146100486535959</v>
      </c>
      <c r="H44" s="24">
        <f>G44/12</f>
        <v>0.9288417072113299</v>
      </c>
      <c r="I44" s="12">
        <v>4151.8</v>
      </c>
      <c r="J44" s="12">
        <v>1.07</v>
      </c>
      <c r="K44" s="13">
        <v>1.2365789597283108</v>
      </c>
    </row>
    <row r="45" spans="1:11" s="20" customFormat="1" ht="15" hidden="1">
      <c r="A45" s="46" t="s">
        <v>67</v>
      </c>
      <c r="B45" s="34" t="s">
        <v>17</v>
      </c>
      <c r="C45" s="47"/>
      <c r="D45" s="48">
        <f>G45*I45</f>
        <v>0</v>
      </c>
      <c r="E45" s="47"/>
      <c r="F45" s="49"/>
      <c r="G45" s="47">
        <f>H45*12</f>
        <v>0</v>
      </c>
      <c r="H45" s="47">
        <v>0</v>
      </c>
      <c r="I45" s="12">
        <v>4151.8</v>
      </c>
      <c r="J45" s="12">
        <v>1.07</v>
      </c>
      <c r="K45" s="13">
        <v>0</v>
      </c>
    </row>
    <row r="46" spans="1:11" s="20" customFormat="1" ht="15">
      <c r="A46" s="46" t="s">
        <v>47</v>
      </c>
      <c r="B46" s="34" t="s">
        <v>17</v>
      </c>
      <c r="C46" s="47"/>
      <c r="D46" s="48">
        <v>392.99</v>
      </c>
      <c r="E46" s="47"/>
      <c r="F46" s="49"/>
      <c r="G46" s="47"/>
      <c r="H46" s="47"/>
      <c r="I46" s="12">
        <v>4151.8</v>
      </c>
      <c r="J46" s="12">
        <v>1.07</v>
      </c>
      <c r="K46" s="13">
        <v>0.010700000000000001</v>
      </c>
    </row>
    <row r="47" spans="1:11" s="20" customFormat="1" ht="15">
      <c r="A47" s="46" t="s">
        <v>18</v>
      </c>
      <c r="B47" s="34" t="s">
        <v>22</v>
      </c>
      <c r="C47" s="47">
        <f>F47*12</f>
        <v>0</v>
      </c>
      <c r="D47" s="48">
        <v>1247.46</v>
      </c>
      <c r="E47" s="47">
        <f>H47*12</f>
        <v>0</v>
      </c>
      <c r="F47" s="49"/>
      <c r="G47" s="47"/>
      <c r="H47" s="47"/>
      <c r="I47" s="12">
        <v>4151.8</v>
      </c>
      <c r="J47" s="12">
        <v>1.07</v>
      </c>
      <c r="K47" s="13">
        <v>0.021400000000000002</v>
      </c>
    </row>
    <row r="48" spans="1:11" s="20" customFormat="1" ht="15">
      <c r="A48" s="46" t="s">
        <v>159</v>
      </c>
      <c r="B48" s="57" t="s">
        <v>17</v>
      </c>
      <c r="C48" s="47"/>
      <c r="D48" s="48">
        <v>2222.82</v>
      </c>
      <c r="E48" s="47"/>
      <c r="F48" s="49"/>
      <c r="G48" s="47"/>
      <c r="H48" s="47"/>
      <c r="I48" s="12">
        <v>4151.8</v>
      </c>
      <c r="J48" s="12"/>
      <c r="K48" s="13"/>
    </row>
    <row r="49" spans="1:11" s="20" customFormat="1" ht="15">
      <c r="A49" s="46" t="s">
        <v>162</v>
      </c>
      <c r="B49" s="34" t="s">
        <v>17</v>
      </c>
      <c r="C49" s="47">
        <f>F49*12</f>
        <v>0</v>
      </c>
      <c r="D49" s="48">
        <v>5300.88</v>
      </c>
      <c r="E49" s="47">
        <f>H49*12</f>
        <v>0</v>
      </c>
      <c r="F49" s="49"/>
      <c r="G49" s="47"/>
      <c r="H49" s="47"/>
      <c r="I49" s="12">
        <v>4151.8</v>
      </c>
      <c r="J49" s="12">
        <v>1.07</v>
      </c>
      <c r="K49" s="13">
        <v>0.21400000000000002</v>
      </c>
    </row>
    <row r="50" spans="1:11" s="20" customFormat="1" ht="15">
      <c r="A50" s="46" t="s">
        <v>65</v>
      </c>
      <c r="B50" s="34" t="s">
        <v>17</v>
      </c>
      <c r="C50" s="47">
        <f>F50*12</f>
        <v>0</v>
      </c>
      <c r="D50" s="48">
        <v>2377.23</v>
      </c>
      <c r="E50" s="47">
        <f>H50*12</f>
        <v>0</v>
      </c>
      <c r="F50" s="49"/>
      <c r="G50" s="47"/>
      <c r="H50" s="47"/>
      <c r="I50" s="12">
        <v>4151.8</v>
      </c>
      <c r="J50" s="12">
        <v>1.07</v>
      </c>
      <c r="K50" s="13">
        <v>0.042800000000000005</v>
      </c>
    </row>
    <row r="51" spans="1:11" s="20" customFormat="1" ht="15">
      <c r="A51" s="46" t="s">
        <v>19</v>
      </c>
      <c r="B51" s="34" t="s">
        <v>17</v>
      </c>
      <c r="C51" s="47">
        <f>F51*12</f>
        <v>0</v>
      </c>
      <c r="D51" s="48">
        <v>7065.55</v>
      </c>
      <c r="E51" s="47">
        <f>H51*12</f>
        <v>0</v>
      </c>
      <c r="F51" s="49"/>
      <c r="G51" s="47"/>
      <c r="H51" s="47"/>
      <c r="I51" s="12">
        <v>4151.8</v>
      </c>
      <c r="J51" s="12">
        <v>1.07</v>
      </c>
      <c r="K51" s="13">
        <v>0.12840000000000001</v>
      </c>
    </row>
    <row r="52" spans="1:11" s="20" customFormat="1" ht="15">
      <c r="A52" s="46" t="s">
        <v>20</v>
      </c>
      <c r="B52" s="34" t="s">
        <v>17</v>
      </c>
      <c r="C52" s="47">
        <f>F52*12</f>
        <v>0</v>
      </c>
      <c r="D52" s="48">
        <v>831.63</v>
      </c>
      <c r="E52" s="47">
        <f>H52*12</f>
        <v>0</v>
      </c>
      <c r="F52" s="49"/>
      <c r="G52" s="47"/>
      <c r="H52" s="47"/>
      <c r="I52" s="12">
        <v>4151.8</v>
      </c>
      <c r="J52" s="12">
        <v>1.07</v>
      </c>
      <c r="K52" s="13">
        <v>0.010700000000000001</v>
      </c>
    </row>
    <row r="53" spans="1:11" s="20" customFormat="1" ht="15">
      <c r="A53" s="46" t="s">
        <v>60</v>
      </c>
      <c r="B53" s="34" t="s">
        <v>17</v>
      </c>
      <c r="C53" s="47"/>
      <c r="D53" s="48">
        <v>1188.57</v>
      </c>
      <c r="E53" s="47"/>
      <c r="F53" s="49"/>
      <c r="G53" s="47"/>
      <c r="H53" s="47"/>
      <c r="I53" s="12">
        <v>4151.8</v>
      </c>
      <c r="J53" s="12">
        <v>1.07</v>
      </c>
      <c r="K53" s="13">
        <v>0.021400000000000002</v>
      </c>
    </row>
    <row r="54" spans="1:11" s="20" customFormat="1" ht="15">
      <c r="A54" s="46" t="s">
        <v>61</v>
      </c>
      <c r="B54" s="34" t="s">
        <v>22</v>
      </c>
      <c r="C54" s="47"/>
      <c r="D54" s="48">
        <v>4754.46</v>
      </c>
      <c r="E54" s="47"/>
      <c r="F54" s="49"/>
      <c r="G54" s="47"/>
      <c r="H54" s="47"/>
      <c r="I54" s="12">
        <v>4151.8</v>
      </c>
      <c r="J54" s="12">
        <v>1.07</v>
      </c>
      <c r="K54" s="13">
        <v>0.08560000000000001</v>
      </c>
    </row>
    <row r="55" spans="1:11" s="20" customFormat="1" ht="25.5">
      <c r="A55" s="46" t="s">
        <v>21</v>
      </c>
      <c r="B55" s="34" t="s">
        <v>17</v>
      </c>
      <c r="C55" s="47">
        <f>F55*12</f>
        <v>0</v>
      </c>
      <c r="D55" s="48">
        <v>3263.51</v>
      </c>
      <c r="E55" s="47">
        <f>H55*12</f>
        <v>0</v>
      </c>
      <c r="F55" s="49"/>
      <c r="G55" s="47"/>
      <c r="H55" s="47"/>
      <c r="I55" s="12">
        <v>4151.8</v>
      </c>
      <c r="J55" s="12">
        <v>1.07</v>
      </c>
      <c r="K55" s="13">
        <v>0.053500000000000006</v>
      </c>
    </row>
    <row r="56" spans="1:11" s="20" customFormat="1" ht="15">
      <c r="A56" s="46" t="s">
        <v>140</v>
      </c>
      <c r="B56" s="34" t="s">
        <v>17</v>
      </c>
      <c r="C56" s="47"/>
      <c r="D56" s="48">
        <v>8173.64</v>
      </c>
      <c r="E56" s="47"/>
      <c r="F56" s="49"/>
      <c r="G56" s="47"/>
      <c r="H56" s="47"/>
      <c r="I56" s="12">
        <v>4151.8</v>
      </c>
      <c r="J56" s="12">
        <v>1.07</v>
      </c>
      <c r="K56" s="13">
        <v>0.010700000000000001</v>
      </c>
    </row>
    <row r="57" spans="1:11" s="20" customFormat="1" ht="15" hidden="1">
      <c r="A57" s="46" t="s">
        <v>68</v>
      </c>
      <c r="B57" s="34" t="s">
        <v>17</v>
      </c>
      <c r="C57" s="50"/>
      <c r="D57" s="48">
        <f>G57*I57</f>
        <v>0</v>
      </c>
      <c r="E57" s="50"/>
      <c r="F57" s="49"/>
      <c r="G57" s="47"/>
      <c r="H57" s="47"/>
      <c r="I57" s="12">
        <v>4151.8</v>
      </c>
      <c r="J57" s="12">
        <v>1.07</v>
      </c>
      <c r="K57" s="13">
        <v>0</v>
      </c>
    </row>
    <row r="58" spans="1:11" s="20" customFormat="1" ht="15" hidden="1">
      <c r="A58" s="46"/>
      <c r="B58" s="34"/>
      <c r="C58" s="47"/>
      <c r="D58" s="48"/>
      <c r="E58" s="47"/>
      <c r="F58" s="49"/>
      <c r="G58" s="47"/>
      <c r="H58" s="47"/>
      <c r="I58" s="12"/>
      <c r="J58" s="12"/>
      <c r="K58" s="13"/>
    </row>
    <row r="59" spans="1:11" s="20" customFormat="1" ht="25.5">
      <c r="A59" s="46" t="s">
        <v>154</v>
      </c>
      <c r="B59" s="57" t="s">
        <v>12</v>
      </c>
      <c r="C59" s="47"/>
      <c r="D59" s="48">
        <v>9457.64</v>
      </c>
      <c r="E59" s="47"/>
      <c r="F59" s="49"/>
      <c r="G59" s="47"/>
      <c r="H59" s="47"/>
      <c r="I59" s="12">
        <v>4151.8</v>
      </c>
      <c r="J59" s="12">
        <v>1.07</v>
      </c>
      <c r="K59" s="13">
        <v>0.48757895972831067</v>
      </c>
    </row>
    <row r="60" spans="1:11" s="20" customFormat="1" ht="15" hidden="1">
      <c r="A60" s="46" t="s">
        <v>39</v>
      </c>
      <c r="B60" s="34" t="s">
        <v>66</v>
      </c>
      <c r="C60" s="47"/>
      <c r="D60" s="48">
        <f aca="true" t="shared" si="2" ref="D60:D70">G60*I60</f>
        <v>0</v>
      </c>
      <c r="E60" s="47"/>
      <c r="F60" s="49"/>
      <c r="G60" s="47">
        <f aca="true" t="shared" si="3" ref="G60:G70">H60*12</f>
        <v>0</v>
      </c>
      <c r="H60" s="47">
        <v>0</v>
      </c>
      <c r="I60" s="12">
        <v>4151.8</v>
      </c>
      <c r="J60" s="12">
        <v>1.07</v>
      </c>
      <c r="K60" s="13">
        <v>0</v>
      </c>
    </row>
    <row r="61" spans="1:11" s="20" customFormat="1" ht="25.5" hidden="1">
      <c r="A61" s="46" t="s">
        <v>40</v>
      </c>
      <c r="B61" s="34" t="s">
        <v>48</v>
      </c>
      <c r="C61" s="47"/>
      <c r="D61" s="48">
        <f t="shared" si="2"/>
        <v>0</v>
      </c>
      <c r="E61" s="47"/>
      <c r="F61" s="49"/>
      <c r="G61" s="47">
        <f t="shared" si="3"/>
        <v>0</v>
      </c>
      <c r="H61" s="47">
        <v>0</v>
      </c>
      <c r="I61" s="12">
        <v>4151.8</v>
      </c>
      <c r="J61" s="12">
        <v>1.07</v>
      </c>
      <c r="K61" s="13">
        <v>0</v>
      </c>
    </row>
    <row r="62" spans="1:11" s="20" customFormat="1" ht="15" hidden="1">
      <c r="A62" s="46" t="s">
        <v>73</v>
      </c>
      <c r="B62" s="34" t="s">
        <v>72</v>
      </c>
      <c r="C62" s="47"/>
      <c r="D62" s="48">
        <f t="shared" si="2"/>
        <v>0</v>
      </c>
      <c r="E62" s="47"/>
      <c r="F62" s="49"/>
      <c r="G62" s="47">
        <f t="shared" si="3"/>
        <v>0</v>
      </c>
      <c r="H62" s="47">
        <v>0</v>
      </c>
      <c r="I62" s="12">
        <v>4151.8</v>
      </c>
      <c r="J62" s="12">
        <v>1.07</v>
      </c>
      <c r="K62" s="13">
        <v>0</v>
      </c>
    </row>
    <row r="63" spans="1:11" s="20" customFormat="1" ht="25.5" hidden="1">
      <c r="A63" s="46" t="s">
        <v>69</v>
      </c>
      <c r="B63" s="34" t="s">
        <v>70</v>
      </c>
      <c r="C63" s="47"/>
      <c r="D63" s="48">
        <f t="shared" si="2"/>
        <v>0</v>
      </c>
      <c r="E63" s="47"/>
      <c r="F63" s="49"/>
      <c r="G63" s="47">
        <f t="shared" si="3"/>
        <v>0</v>
      </c>
      <c r="H63" s="47">
        <v>0</v>
      </c>
      <c r="I63" s="12">
        <v>4151.8</v>
      </c>
      <c r="J63" s="12">
        <v>1.07</v>
      </c>
      <c r="K63" s="13">
        <v>0</v>
      </c>
    </row>
    <row r="64" spans="1:11" s="20" customFormat="1" ht="15" hidden="1">
      <c r="A64" s="46" t="s">
        <v>41</v>
      </c>
      <c r="B64" s="34" t="s">
        <v>71</v>
      </c>
      <c r="C64" s="47"/>
      <c r="D64" s="48">
        <f t="shared" si="2"/>
        <v>0</v>
      </c>
      <c r="E64" s="47"/>
      <c r="F64" s="49"/>
      <c r="G64" s="47">
        <f t="shared" si="3"/>
        <v>0</v>
      </c>
      <c r="H64" s="47">
        <v>0</v>
      </c>
      <c r="I64" s="12">
        <v>4151.8</v>
      </c>
      <c r="J64" s="12">
        <v>1.07</v>
      </c>
      <c r="K64" s="13">
        <v>0</v>
      </c>
    </row>
    <row r="65" spans="1:11" s="20" customFormat="1" ht="15" hidden="1">
      <c r="A65" s="46" t="s">
        <v>51</v>
      </c>
      <c r="B65" s="34" t="s">
        <v>72</v>
      </c>
      <c r="C65" s="47"/>
      <c r="D65" s="48">
        <f t="shared" si="2"/>
        <v>0</v>
      </c>
      <c r="E65" s="47"/>
      <c r="F65" s="49"/>
      <c r="G65" s="47">
        <f t="shared" si="3"/>
        <v>0</v>
      </c>
      <c r="H65" s="47">
        <v>0</v>
      </c>
      <c r="I65" s="12">
        <v>4151.8</v>
      </c>
      <c r="J65" s="12">
        <v>1.07</v>
      </c>
      <c r="K65" s="13">
        <v>0</v>
      </c>
    </row>
    <row r="66" spans="1:11" s="20" customFormat="1" ht="15" hidden="1">
      <c r="A66" s="46" t="s">
        <v>52</v>
      </c>
      <c r="B66" s="34" t="s">
        <v>17</v>
      </c>
      <c r="C66" s="47"/>
      <c r="D66" s="48">
        <f t="shared" si="2"/>
        <v>0</v>
      </c>
      <c r="E66" s="47"/>
      <c r="F66" s="49"/>
      <c r="G66" s="47">
        <f t="shared" si="3"/>
        <v>0</v>
      </c>
      <c r="H66" s="47">
        <v>0</v>
      </c>
      <c r="I66" s="12">
        <v>4151.8</v>
      </c>
      <c r="J66" s="12">
        <v>1.07</v>
      </c>
      <c r="K66" s="13">
        <v>0</v>
      </c>
    </row>
    <row r="67" spans="1:11" s="20" customFormat="1" ht="25.5" hidden="1">
      <c r="A67" s="46" t="s">
        <v>49</v>
      </c>
      <c r="B67" s="34" t="s">
        <v>17</v>
      </c>
      <c r="C67" s="47"/>
      <c r="D67" s="48">
        <f t="shared" si="2"/>
        <v>0</v>
      </c>
      <c r="E67" s="47"/>
      <c r="F67" s="49"/>
      <c r="G67" s="47">
        <f t="shared" si="3"/>
        <v>0</v>
      </c>
      <c r="H67" s="47">
        <v>0</v>
      </c>
      <c r="I67" s="12">
        <v>4151.8</v>
      </c>
      <c r="J67" s="12">
        <v>1.07</v>
      </c>
      <c r="K67" s="13">
        <v>0</v>
      </c>
    </row>
    <row r="68" spans="1:11" s="20" customFormat="1" ht="15" hidden="1">
      <c r="A68" s="46" t="s">
        <v>63</v>
      </c>
      <c r="B68" s="34" t="s">
        <v>9</v>
      </c>
      <c r="C68" s="47"/>
      <c r="D68" s="48">
        <f t="shared" si="2"/>
        <v>0</v>
      </c>
      <c r="E68" s="47"/>
      <c r="F68" s="49"/>
      <c r="G68" s="47">
        <f t="shared" si="3"/>
        <v>0</v>
      </c>
      <c r="H68" s="47">
        <v>0</v>
      </c>
      <c r="I68" s="12">
        <v>4151.8</v>
      </c>
      <c r="J68" s="12">
        <v>1.07</v>
      </c>
      <c r="K68" s="13">
        <v>0</v>
      </c>
    </row>
    <row r="69" spans="1:11" s="20" customFormat="1" ht="15" hidden="1">
      <c r="A69" s="46" t="s">
        <v>62</v>
      </c>
      <c r="B69" s="34" t="s">
        <v>9</v>
      </c>
      <c r="C69" s="50"/>
      <c r="D69" s="48">
        <f t="shared" si="2"/>
        <v>0</v>
      </c>
      <c r="E69" s="50"/>
      <c r="F69" s="49"/>
      <c r="G69" s="47">
        <f t="shared" si="3"/>
        <v>0</v>
      </c>
      <c r="H69" s="47">
        <v>0</v>
      </c>
      <c r="I69" s="12">
        <v>4151.8</v>
      </c>
      <c r="J69" s="12">
        <v>1.07</v>
      </c>
      <c r="K69" s="13">
        <v>0</v>
      </c>
    </row>
    <row r="70" spans="1:11" s="20" customFormat="1" ht="15" hidden="1">
      <c r="A70" s="46" t="s">
        <v>79</v>
      </c>
      <c r="B70" s="34" t="s">
        <v>17</v>
      </c>
      <c r="C70" s="47"/>
      <c r="D70" s="48">
        <f t="shared" si="2"/>
        <v>0</v>
      </c>
      <c r="E70" s="47"/>
      <c r="F70" s="49"/>
      <c r="G70" s="47">
        <f t="shared" si="3"/>
        <v>0</v>
      </c>
      <c r="H70" s="47">
        <v>0</v>
      </c>
      <c r="I70" s="12">
        <v>4151.8</v>
      </c>
      <c r="J70" s="12">
        <v>1.07</v>
      </c>
      <c r="K70" s="13">
        <v>0</v>
      </c>
    </row>
    <row r="71" spans="1:11" s="20" customFormat="1" ht="30">
      <c r="A71" s="39" t="s">
        <v>139</v>
      </c>
      <c r="B71" s="34"/>
      <c r="C71" s="47"/>
      <c r="D71" s="25">
        <v>0</v>
      </c>
      <c r="E71" s="42"/>
      <c r="F71" s="40"/>
      <c r="G71" s="24">
        <f>D71/I71</f>
        <v>0</v>
      </c>
      <c r="H71" s="24">
        <f>G71/12</f>
        <v>0</v>
      </c>
      <c r="I71" s="12">
        <v>4151.8</v>
      </c>
      <c r="J71" s="12"/>
      <c r="K71" s="13"/>
    </row>
    <row r="72" spans="1:11" s="20" customFormat="1" ht="30">
      <c r="A72" s="39" t="s">
        <v>45</v>
      </c>
      <c r="B72" s="34"/>
      <c r="C72" s="47"/>
      <c r="D72" s="24">
        <v>0</v>
      </c>
      <c r="E72" s="47"/>
      <c r="F72" s="49"/>
      <c r="G72" s="24">
        <f>D72/I72</f>
        <v>0</v>
      </c>
      <c r="H72" s="24">
        <f>G72/12</f>
        <v>0</v>
      </c>
      <c r="I72" s="12">
        <v>4151.8</v>
      </c>
      <c r="J72" s="12">
        <v>1.07</v>
      </c>
      <c r="K72" s="13">
        <v>0.06420000000000001</v>
      </c>
    </row>
    <row r="73" spans="1:11" s="20" customFormat="1" ht="15" hidden="1">
      <c r="A73" s="46"/>
      <c r="B73" s="34"/>
      <c r="C73" s="47"/>
      <c r="D73" s="48"/>
      <c r="E73" s="47"/>
      <c r="F73" s="49"/>
      <c r="G73" s="47"/>
      <c r="H73" s="47"/>
      <c r="I73" s="12">
        <v>4151.8</v>
      </c>
      <c r="J73" s="12"/>
      <c r="K73" s="13"/>
    </row>
    <row r="74" spans="1:11" s="20" customFormat="1" ht="15" hidden="1">
      <c r="A74" s="46" t="s">
        <v>64</v>
      </c>
      <c r="B74" s="34" t="s">
        <v>9</v>
      </c>
      <c r="C74" s="47"/>
      <c r="D74" s="48">
        <f>G74*I74</f>
        <v>0</v>
      </c>
      <c r="E74" s="47"/>
      <c r="F74" s="49"/>
      <c r="G74" s="47">
        <f>H74*12</f>
        <v>0</v>
      </c>
      <c r="H74" s="47">
        <v>0</v>
      </c>
      <c r="I74" s="12">
        <v>4151.8</v>
      </c>
      <c r="J74" s="12">
        <v>1.07</v>
      </c>
      <c r="K74" s="13">
        <v>0</v>
      </c>
    </row>
    <row r="75" spans="1:11" s="20" customFormat="1" ht="15">
      <c r="A75" s="39" t="s">
        <v>46</v>
      </c>
      <c r="B75" s="34"/>
      <c r="C75" s="47"/>
      <c r="D75" s="24">
        <f>D76+D77+D78</f>
        <v>10215.98</v>
      </c>
      <c r="E75" s="47"/>
      <c r="F75" s="49"/>
      <c r="G75" s="24">
        <f>D75/I75</f>
        <v>2.4606146731538128</v>
      </c>
      <c r="H75" s="24">
        <f>G75/12</f>
        <v>0.20505122276281773</v>
      </c>
      <c r="I75" s="12">
        <v>4151.8</v>
      </c>
      <c r="J75" s="12">
        <v>1.07</v>
      </c>
      <c r="K75" s="13">
        <v>0.18190000000000003</v>
      </c>
    </row>
    <row r="76" spans="1:11" s="20" customFormat="1" ht="15">
      <c r="A76" s="46" t="s">
        <v>42</v>
      </c>
      <c r="B76" s="34" t="s">
        <v>9</v>
      </c>
      <c r="C76" s="47"/>
      <c r="D76" s="48">
        <v>1104.48</v>
      </c>
      <c r="E76" s="47"/>
      <c r="F76" s="49"/>
      <c r="G76" s="47"/>
      <c r="H76" s="47"/>
      <c r="I76" s="12">
        <v>4151.8</v>
      </c>
      <c r="J76" s="12">
        <v>1.07</v>
      </c>
      <c r="K76" s="13">
        <v>0.021400000000000002</v>
      </c>
    </row>
    <row r="77" spans="1:11" s="20" customFormat="1" ht="15">
      <c r="A77" s="46" t="s">
        <v>84</v>
      </c>
      <c r="B77" s="34" t="s">
        <v>17</v>
      </c>
      <c r="C77" s="47"/>
      <c r="D77" s="48">
        <v>8283.19</v>
      </c>
      <c r="E77" s="47"/>
      <c r="F77" s="49"/>
      <c r="G77" s="47"/>
      <c r="H77" s="47"/>
      <c r="I77" s="12">
        <v>4151.8</v>
      </c>
      <c r="J77" s="12">
        <v>1.07</v>
      </c>
      <c r="K77" s="13">
        <v>0.14980000000000002</v>
      </c>
    </row>
    <row r="78" spans="1:11" s="20" customFormat="1" ht="15">
      <c r="A78" s="46" t="s">
        <v>43</v>
      </c>
      <c r="B78" s="34" t="s">
        <v>17</v>
      </c>
      <c r="C78" s="47"/>
      <c r="D78" s="48">
        <v>828.31</v>
      </c>
      <c r="E78" s="47"/>
      <c r="F78" s="49"/>
      <c r="G78" s="47"/>
      <c r="H78" s="47"/>
      <c r="I78" s="12">
        <v>4151.8</v>
      </c>
      <c r="J78" s="12">
        <v>1.07</v>
      </c>
      <c r="K78" s="13">
        <v>0.010700000000000001</v>
      </c>
    </row>
    <row r="79" spans="1:11" s="20" customFormat="1" ht="27.75" customHeight="1" hidden="1">
      <c r="A79" s="46" t="s">
        <v>50</v>
      </c>
      <c r="B79" s="34" t="s">
        <v>12</v>
      </c>
      <c r="C79" s="47"/>
      <c r="D79" s="48">
        <f>G79*I79</f>
        <v>0</v>
      </c>
      <c r="E79" s="47"/>
      <c r="F79" s="49"/>
      <c r="G79" s="47">
        <f>H79*12</f>
        <v>0</v>
      </c>
      <c r="H79" s="47">
        <v>0</v>
      </c>
      <c r="I79" s="12">
        <v>4151.8</v>
      </c>
      <c r="J79" s="12">
        <v>1.07</v>
      </c>
      <c r="K79" s="13">
        <v>0</v>
      </c>
    </row>
    <row r="80" spans="1:11" s="20" customFormat="1" ht="25.5" hidden="1">
      <c r="A80" s="46" t="s">
        <v>80</v>
      </c>
      <c r="B80" s="34" t="s">
        <v>12</v>
      </c>
      <c r="C80" s="47"/>
      <c r="D80" s="48">
        <f>G80*I80</f>
        <v>0</v>
      </c>
      <c r="E80" s="47"/>
      <c r="F80" s="49"/>
      <c r="G80" s="47">
        <f>H80*12</f>
        <v>0</v>
      </c>
      <c r="H80" s="47">
        <v>0</v>
      </c>
      <c r="I80" s="12">
        <v>4151.8</v>
      </c>
      <c r="J80" s="12">
        <v>1.07</v>
      </c>
      <c r="K80" s="13">
        <v>0</v>
      </c>
    </row>
    <row r="81" spans="1:11" s="20" customFormat="1" ht="25.5" hidden="1">
      <c r="A81" s="46" t="s">
        <v>74</v>
      </c>
      <c r="B81" s="34" t="s">
        <v>12</v>
      </c>
      <c r="C81" s="47"/>
      <c r="D81" s="48">
        <f>G81*I81</f>
        <v>0</v>
      </c>
      <c r="E81" s="47"/>
      <c r="F81" s="49"/>
      <c r="G81" s="47">
        <f>H81*12</f>
        <v>0</v>
      </c>
      <c r="H81" s="47">
        <v>0</v>
      </c>
      <c r="I81" s="12">
        <v>4151.8</v>
      </c>
      <c r="J81" s="12">
        <v>1.07</v>
      </c>
      <c r="K81" s="13">
        <v>0</v>
      </c>
    </row>
    <row r="82" spans="1:11" s="20" customFormat="1" ht="25.5" hidden="1">
      <c r="A82" s="46" t="s">
        <v>81</v>
      </c>
      <c r="B82" s="34" t="s">
        <v>12</v>
      </c>
      <c r="C82" s="47"/>
      <c r="D82" s="48">
        <f>G82*I82</f>
        <v>0</v>
      </c>
      <c r="E82" s="47"/>
      <c r="F82" s="49"/>
      <c r="G82" s="47">
        <f>H82*12</f>
        <v>0</v>
      </c>
      <c r="H82" s="47">
        <v>0</v>
      </c>
      <c r="I82" s="12">
        <v>4151.8</v>
      </c>
      <c r="J82" s="12">
        <v>1.07</v>
      </c>
      <c r="K82" s="13">
        <v>0</v>
      </c>
    </row>
    <row r="83" spans="1:11" s="20" customFormat="1" ht="15" hidden="1">
      <c r="A83" s="46"/>
      <c r="B83" s="34"/>
      <c r="C83" s="47"/>
      <c r="D83" s="48"/>
      <c r="E83" s="47"/>
      <c r="F83" s="49"/>
      <c r="G83" s="47"/>
      <c r="H83" s="47"/>
      <c r="I83" s="12">
        <v>4151.8</v>
      </c>
      <c r="J83" s="12"/>
      <c r="K83" s="13"/>
    </row>
    <row r="84" spans="1:11" s="20" customFormat="1" ht="15" hidden="1">
      <c r="A84" s="39"/>
      <c r="B84" s="34"/>
      <c r="C84" s="47"/>
      <c r="D84" s="24"/>
      <c r="E84" s="47"/>
      <c r="F84" s="49"/>
      <c r="G84" s="24"/>
      <c r="H84" s="24"/>
      <c r="I84" s="12">
        <v>4151.8</v>
      </c>
      <c r="J84" s="12"/>
      <c r="K84" s="13"/>
    </row>
    <row r="85" spans="1:11" s="20" customFormat="1" ht="15" hidden="1">
      <c r="A85" s="46"/>
      <c r="B85" s="34"/>
      <c r="C85" s="47"/>
      <c r="D85" s="48"/>
      <c r="E85" s="47"/>
      <c r="F85" s="49"/>
      <c r="G85" s="47"/>
      <c r="H85" s="47"/>
      <c r="I85" s="12">
        <v>4151.8</v>
      </c>
      <c r="J85" s="12"/>
      <c r="K85" s="13"/>
    </row>
    <row r="86" spans="1:11" s="20" customFormat="1" ht="15" hidden="1">
      <c r="A86" s="46"/>
      <c r="B86" s="34"/>
      <c r="C86" s="47"/>
      <c r="D86" s="48"/>
      <c r="E86" s="47"/>
      <c r="F86" s="49"/>
      <c r="G86" s="47"/>
      <c r="H86" s="47"/>
      <c r="I86" s="12">
        <v>4151.8</v>
      </c>
      <c r="J86" s="12"/>
      <c r="K86" s="13"/>
    </row>
    <row r="87" spans="1:11" s="20" customFormat="1" ht="15" hidden="1">
      <c r="A87" s="46" t="s">
        <v>44</v>
      </c>
      <c r="B87" s="34" t="s">
        <v>17</v>
      </c>
      <c r="C87" s="47"/>
      <c r="D87" s="48">
        <f>G87*I87</f>
        <v>0</v>
      </c>
      <c r="E87" s="47"/>
      <c r="F87" s="49"/>
      <c r="G87" s="47">
        <f>H87*12</f>
        <v>0</v>
      </c>
      <c r="H87" s="47">
        <v>0</v>
      </c>
      <c r="I87" s="12">
        <v>4151.8</v>
      </c>
      <c r="J87" s="12">
        <v>1.07</v>
      </c>
      <c r="K87" s="13">
        <v>0</v>
      </c>
    </row>
    <row r="88" spans="1:11" s="12" customFormat="1" ht="15">
      <c r="A88" s="39" t="s">
        <v>59</v>
      </c>
      <c r="B88" s="23"/>
      <c r="C88" s="24"/>
      <c r="D88" s="24">
        <v>0</v>
      </c>
      <c r="E88" s="24"/>
      <c r="F88" s="40"/>
      <c r="G88" s="24">
        <f>D88/I88</f>
        <v>0</v>
      </c>
      <c r="H88" s="24">
        <f>G88/12</f>
        <v>0</v>
      </c>
      <c r="I88" s="12">
        <v>4151.8</v>
      </c>
      <c r="J88" s="12">
        <v>1.07</v>
      </c>
      <c r="K88" s="13">
        <v>0.021400000000000002</v>
      </c>
    </row>
    <row r="89" spans="1:11" s="20" customFormat="1" ht="15" hidden="1">
      <c r="A89" s="46"/>
      <c r="B89" s="34"/>
      <c r="C89" s="47"/>
      <c r="D89" s="48"/>
      <c r="E89" s="47"/>
      <c r="F89" s="49"/>
      <c r="G89" s="47"/>
      <c r="H89" s="47"/>
      <c r="I89" s="12">
        <v>4151.8</v>
      </c>
      <c r="J89" s="12"/>
      <c r="K89" s="13"/>
    </row>
    <row r="90" spans="1:11" s="12" customFormat="1" ht="15" hidden="1">
      <c r="A90" s="39" t="s">
        <v>58</v>
      </c>
      <c r="B90" s="23"/>
      <c r="C90" s="24"/>
      <c r="D90" s="24">
        <f>D91+D92+D93+D94</f>
        <v>0</v>
      </c>
      <c r="E90" s="24">
        <f>E91+E92+E93+E94</f>
        <v>0</v>
      </c>
      <c r="F90" s="24">
        <f>F91+F92+F93+F94</f>
        <v>0</v>
      </c>
      <c r="G90" s="24">
        <f>G91+G92+G93+G94</f>
        <v>0</v>
      </c>
      <c r="H90" s="24">
        <f>H91+H92+H93+H94</f>
        <v>0</v>
      </c>
      <c r="I90" s="12">
        <v>4151.8</v>
      </c>
      <c r="J90" s="12">
        <v>1.07</v>
      </c>
      <c r="K90" s="13">
        <v>0.14980000000000002</v>
      </c>
    </row>
    <row r="91" spans="1:11" s="20" customFormat="1" ht="15" hidden="1">
      <c r="A91" s="46"/>
      <c r="B91" s="34"/>
      <c r="C91" s="47"/>
      <c r="D91" s="48"/>
      <c r="E91" s="47"/>
      <c r="F91" s="49"/>
      <c r="G91" s="47"/>
      <c r="H91" s="47"/>
      <c r="I91" s="12">
        <v>4151.8</v>
      </c>
      <c r="J91" s="12"/>
      <c r="K91" s="13"/>
    </row>
    <row r="92" spans="1:11" s="20" customFormat="1" ht="15" hidden="1">
      <c r="A92" s="46"/>
      <c r="B92" s="34"/>
      <c r="C92" s="47"/>
      <c r="D92" s="48"/>
      <c r="E92" s="47"/>
      <c r="F92" s="49"/>
      <c r="G92" s="47"/>
      <c r="H92" s="47"/>
      <c r="I92" s="12">
        <v>4151.8</v>
      </c>
      <c r="J92" s="12"/>
      <c r="K92" s="13"/>
    </row>
    <row r="93" spans="1:11" s="20" customFormat="1" ht="25.5" customHeight="1" hidden="1">
      <c r="A93" s="46"/>
      <c r="B93" s="34"/>
      <c r="C93" s="47"/>
      <c r="D93" s="48"/>
      <c r="E93" s="47"/>
      <c r="F93" s="49"/>
      <c r="G93" s="47"/>
      <c r="H93" s="47"/>
      <c r="I93" s="12">
        <v>4151.8</v>
      </c>
      <c r="J93" s="12"/>
      <c r="K93" s="13"/>
    </row>
    <row r="94" spans="1:11" s="20" customFormat="1" ht="25.5" customHeight="1" hidden="1">
      <c r="A94" s="46"/>
      <c r="B94" s="34"/>
      <c r="C94" s="51"/>
      <c r="D94" s="48"/>
      <c r="E94" s="51"/>
      <c r="F94" s="52"/>
      <c r="G94" s="51"/>
      <c r="H94" s="51"/>
      <c r="I94" s="12">
        <v>4151.8</v>
      </c>
      <c r="J94" s="12"/>
      <c r="K94" s="13"/>
    </row>
    <row r="95" spans="1:11" s="12" customFormat="1" ht="30" hidden="1">
      <c r="A95" s="53" t="s">
        <v>35</v>
      </c>
      <c r="B95" s="23" t="s">
        <v>12</v>
      </c>
      <c r="C95" s="44">
        <f>F95*12</f>
        <v>0</v>
      </c>
      <c r="D95" s="44">
        <f>G95*I95</f>
        <v>0</v>
      </c>
      <c r="E95" s="44">
        <f>H95*12</f>
        <v>0</v>
      </c>
      <c r="F95" s="45"/>
      <c r="G95" s="44">
        <f>H95*12</f>
        <v>0</v>
      </c>
      <c r="H95" s="45">
        <v>0</v>
      </c>
      <c r="I95" s="12">
        <v>4151.8</v>
      </c>
      <c r="K95" s="13"/>
    </row>
    <row r="96" spans="1:11" s="12" customFormat="1" ht="18.75" hidden="1">
      <c r="A96" s="54" t="s">
        <v>33</v>
      </c>
      <c r="B96" s="43"/>
      <c r="C96" s="44">
        <f>F96*12</f>
        <v>0</v>
      </c>
      <c r="D96" s="44"/>
      <c r="E96" s="44"/>
      <c r="F96" s="45"/>
      <c r="G96" s="44"/>
      <c r="H96" s="45"/>
      <c r="I96" s="12">
        <v>4151.8</v>
      </c>
      <c r="K96" s="13"/>
    </row>
    <row r="97" spans="1:11" s="20" customFormat="1" ht="15" hidden="1">
      <c r="A97" s="46" t="s">
        <v>85</v>
      </c>
      <c r="B97" s="34"/>
      <c r="C97" s="47"/>
      <c r="D97" s="48"/>
      <c r="E97" s="47"/>
      <c r="F97" s="49"/>
      <c r="G97" s="47"/>
      <c r="H97" s="49"/>
      <c r="I97" s="12">
        <v>4151.8</v>
      </c>
      <c r="K97" s="21"/>
    </row>
    <row r="98" spans="1:11" s="20" customFormat="1" ht="15" hidden="1">
      <c r="A98" s="46" t="s">
        <v>86</v>
      </c>
      <c r="B98" s="34"/>
      <c r="C98" s="47"/>
      <c r="D98" s="48"/>
      <c r="E98" s="47"/>
      <c r="F98" s="49"/>
      <c r="G98" s="47"/>
      <c r="H98" s="49"/>
      <c r="I98" s="12">
        <v>4151.8</v>
      </c>
      <c r="K98" s="21"/>
    </row>
    <row r="99" spans="1:11" s="20" customFormat="1" ht="15" hidden="1">
      <c r="A99" s="46" t="s">
        <v>87</v>
      </c>
      <c r="B99" s="34"/>
      <c r="C99" s="47"/>
      <c r="D99" s="48"/>
      <c r="E99" s="47"/>
      <c r="F99" s="49"/>
      <c r="G99" s="47"/>
      <c r="H99" s="49"/>
      <c r="I99" s="12">
        <v>4151.8</v>
      </c>
      <c r="K99" s="21"/>
    </row>
    <row r="100" spans="1:11" s="20" customFormat="1" ht="15" hidden="1">
      <c r="A100" s="46" t="s">
        <v>88</v>
      </c>
      <c r="B100" s="34"/>
      <c r="C100" s="47"/>
      <c r="D100" s="48"/>
      <c r="E100" s="47"/>
      <c r="F100" s="49"/>
      <c r="G100" s="47"/>
      <c r="H100" s="49"/>
      <c r="I100" s="12">
        <v>4151.8</v>
      </c>
      <c r="K100" s="21"/>
    </row>
    <row r="101" spans="1:11" s="20" customFormat="1" ht="15" hidden="1">
      <c r="A101" s="46" t="s">
        <v>89</v>
      </c>
      <c r="B101" s="34"/>
      <c r="C101" s="47"/>
      <c r="D101" s="48"/>
      <c r="E101" s="47"/>
      <c r="F101" s="49"/>
      <c r="G101" s="47"/>
      <c r="H101" s="49"/>
      <c r="I101" s="12">
        <v>4151.8</v>
      </c>
      <c r="K101" s="21"/>
    </row>
    <row r="102" spans="1:11" s="20" customFormat="1" ht="15" hidden="1">
      <c r="A102" s="46" t="s">
        <v>90</v>
      </c>
      <c r="B102" s="34"/>
      <c r="C102" s="47"/>
      <c r="D102" s="48"/>
      <c r="E102" s="47"/>
      <c r="F102" s="49"/>
      <c r="G102" s="47"/>
      <c r="H102" s="49"/>
      <c r="I102" s="12">
        <v>4151.8</v>
      </c>
      <c r="K102" s="21"/>
    </row>
    <row r="103" spans="1:11" s="20" customFormat="1" ht="15" hidden="1">
      <c r="A103" s="46" t="s">
        <v>91</v>
      </c>
      <c r="B103" s="34"/>
      <c r="C103" s="47"/>
      <c r="D103" s="48"/>
      <c r="E103" s="47"/>
      <c r="F103" s="49"/>
      <c r="G103" s="47"/>
      <c r="H103" s="49"/>
      <c r="I103" s="12">
        <v>4151.8</v>
      </c>
      <c r="K103" s="21"/>
    </row>
    <row r="104" spans="1:11" s="20" customFormat="1" ht="15" hidden="1">
      <c r="A104" s="46" t="s">
        <v>92</v>
      </c>
      <c r="B104" s="34"/>
      <c r="C104" s="47"/>
      <c r="D104" s="48"/>
      <c r="E104" s="47"/>
      <c r="F104" s="49"/>
      <c r="G104" s="47"/>
      <c r="H104" s="49"/>
      <c r="I104" s="12">
        <v>4151.8</v>
      </c>
      <c r="K104" s="21"/>
    </row>
    <row r="105" spans="1:11" s="20" customFormat="1" ht="15" hidden="1">
      <c r="A105" s="46" t="s">
        <v>93</v>
      </c>
      <c r="B105" s="34"/>
      <c r="C105" s="47"/>
      <c r="D105" s="48"/>
      <c r="E105" s="47"/>
      <c r="F105" s="49"/>
      <c r="G105" s="47"/>
      <c r="H105" s="49"/>
      <c r="I105" s="12">
        <v>4151.8</v>
      </c>
      <c r="K105" s="21"/>
    </row>
    <row r="106" spans="1:11" s="20" customFormat="1" ht="15" hidden="1">
      <c r="A106" s="46" t="s">
        <v>94</v>
      </c>
      <c r="B106" s="34"/>
      <c r="C106" s="47"/>
      <c r="D106" s="48"/>
      <c r="E106" s="47"/>
      <c r="F106" s="49"/>
      <c r="G106" s="47"/>
      <c r="H106" s="49"/>
      <c r="I106" s="12">
        <v>4151.8</v>
      </c>
      <c r="K106" s="21"/>
    </row>
    <row r="107" spans="1:11" s="20" customFormat="1" ht="15" hidden="1">
      <c r="A107" s="46" t="s">
        <v>95</v>
      </c>
      <c r="B107" s="34"/>
      <c r="C107" s="47"/>
      <c r="D107" s="48"/>
      <c r="E107" s="47"/>
      <c r="F107" s="49"/>
      <c r="G107" s="47"/>
      <c r="H107" s="49"/>
      <c r="I107" s="12">
        <v>4151.8</v>
      </c>
      <c r="K107" s="21"/>
    </row>
    <row r="108" spans="1:11" s="20" customFormat="1" ht="15" hidden="1">
      <c r="A108" s="55" t="s">
        <v>96</v>
      </c>
      <c r="B108" s="36"/>
      <c r="C108" s="51"/>
      <c r="D108" s="56"/>
      <c r="E108" s="51"/>
      <c r="F108" s="52"/>
      <c r="G108" s="51"/>
      <c r="H108" s="52"/>
      <c r="I108" s="12">
        <v>4151.8</v>
      </c>
      <c r="K108" s="21"/>
    </row>
    <row r="109" spans="1:10" s="12" customFormat="1" ht="29.25" customHeight="1" hidden="1">
      <c r="A109" s="53"/>
      <c r="B109" s="57"/>
      <c r="C109" s="44"/>
      <c r="D109" s="44"/>
      <c r="E109" s="44"/>
      <c r="F109" s="45"/>
      <c r="G109" s="44"/>
      <c r="H109" s="44"/>
      <c r="I109" s="12">
        <v>4151.8</v>
      </c>
      <c r="J109" s="13"/>
    </row>
    <row r="110" spans="1:10" s="12" customFormat="1" ht="20.25" customHeight="1">
      <c r="A110" s="39" t="s">
        <v>136</v>
      </c>
      <c r="B110" s="57"/>
      <c r="C110" s="44"/>
      <c r="D110" s="44">
        <v>0</v>
      </c>
      <c r="E110" s="44"/>
      <c r="F110" s="45"/>
      <c r="G110" s="44">
        <f>D110/I110</f>
        <v>0</v>
      </c>
      <c r="H110" s="44">
        <f>G110/12</f>
        <v>0</v>
      </c>
      <c r="I110" s="12">
        <v>4151.8</v>
      </c>
      <c r="J110" s="13"/>
    </row>
    <row r="111" spans="1:10" s="12" customFormat="1" ht="17.25" customHeight="1">
      <c r="A111" s="39" t="s">
        <v>138</v>
      </c>
      <c r="B111" s="95"/>
      <c r="C111" s="100"/>
      <c r="D111" s="44">
        <f>D112</f>
        <v>3317.17</v>
      </c>
      <c r="E111" s="44"/>
      <c r="F111" s="45"/>
      <c r="G111" s="44">
        <f>D111/I111</f>
        <v>0.7989715304205405</v>
      </c>
      <c r="H111" s="44">
        <f>G111/12</f>
        <v>0.06658096086837838</v>
      </c>
      <c r="I111" s="12">
        <v>4151.8</v>
      </c>
      <c r="J111" s="13"/>
    </row>
    <row r="112" spans="1:10" s="12" customFormat="1" ht="17.25" customHeight="1">
      <c r="A112" s="46" t="s">
        <v>158</v>
      </c>
      <c r="B112" s="95" t="s">
        <v>66</v>
      </c>
      <c r="C112" s="100"/>
      <c r="D112" s="100">
        <v>3317.17</v>
      </c>
      <c r="E112" s="100"/>
      <c r="F112" s="107"/>
      <c r="G112" s="100"/>
      <c r="H112" s="100"/>
      <c r="I112" s="12">
        <v>4151.8</v>
      </c>
      <c r="J112" s="13"/>
    </row>
    <row r="113" spans="1:10" s="12" customFormat="1" ht="82.5" customHeight="1" thickBot="1">
      <c r="A113" s="53" t="s">
        <v>165</v>
      </c>
      <c r="B113" s="23" t="s">
        <v>12</v>
      </c>
      <c r="C113" s="44">
        <f>F113*12</f>
        <v>0</v>
      </c>
      <c r="D113" s="44">
        <f>G113*I113</f>
        <v>49821.600000000006</v>
      </c>
      <c r="E113" s="44">
        <f>H113*12</f>
        <v>12</v>
      </c>
      <c r="F113" s="45"/>
      <c r="G113" s="44">
        <f>H113*12</f>
        <v>12</v>
      </c>
      <c r="H113" s="44">
        <v>1</v>
      </c>
      <c r="I113" s="12">
        <v>4151.8</v>
      </c>
      <c r="J113" s="13">
        <v>0.29960000000000003</v>
      </c>
    </row>
    <row r="114" spans="1:9" s="12" customFormat="1" ht="26.25" hidden="1" thickBot="1">
      <c r="A114" s="58" t="s">
        <v>118</v>
      </c>
      <c r="B114" s="57" t="s">
        <v>119</v>
      </c>
      <c r="C114" s="59"/>
      <c r="D114" s="60"/>
      <c r="E114" s="59"/>
      <c r="F114" s="61"/>
      <c r="G114" s="104">
        <f>H114*12</f>
        <v>0</v>
      </c>
      <c r="H114" s="101"/>
      <c r="I114" s="12">
        <v>4151.8</v>
      </c>
    </row>
    <row r="115" spans="1:9" s="12" customFormat="1" ht="28.5" customHeight="1" thickBot="1">
      <c r="A115" s="70" t="s">
        <v>141</v>
      </c>
      <c r="B115" s="71" t="s">
        <v>11</v>
      </c>
      <c r="C115" s="59"/>
      <c r="D115" s="60">
        <f>G115*I115</f>
        <v>85693.152</v>
      </c>
      <c r="E115" s="103"/>
      <c r="F115" s="60"/>
      <c r="G115" s="105">
        <f>12*H115</f>
        <v>20.64</v>
      </c>
      <c r="H115" s="101">
        <v>1.72</v>
      </c>
      <c r="I115" s="12">
        <v>4151.8</v>
      </c>
    </row>
    <row r="116" spans="1:11" s="66" customFormat="1" ht="24" customHeight="1" thickBot="1">
      <c r="A116" s="62" t="s">
        <v>34</v>
      </c>
      <c r="B116" s="63"/>
      <c r="C116" s="64"/>
      <c r="D116" s="65">
        <v>591001.28</v>
      </c>
      <c r="E116" s="65">
        <f>E115+E113+E111+E110+E88+E75+E72+E71+E44+E43+E42+E41+E40+E39+E35+E34+E33+E32+E31+E22+E14</f>
        <v>102.36000000000001</v>
      </c>
      <c r="F116" s="65">
        <f>F115+F113+F111+F110+F88+F75+F72+F71+F44+F43+F42+F41+F40+F39+F35+F34+F33+F32+F31+F22+F14</f>
        <v>0</v>
      </c>
      <c r="G116" s="65">
        <v>142.36</v>
      </c>
      <c r="H116" s="65">
        <f>H115+H113+H111+H110+H88+H75+H72+H71+H44+H43+H42+H41+H40+H39+H35+H34+H33+H32+H31+H22+H14</f>
        <v>11.865255310949467</v>
      </c>
      <c r="I116" s="66">
        <v>4151.8</v>
      </c>
      <c r="K116" s="67"/>
    </row>
    <row r="117" spans="1:11" s="20" customFormat="1" ht="18.75" hidden="1">
      <c r="A117" s="68" t="s">
        <v>116</v>
      </c>
      <c r="B117" s="32"/>
      <c r="C117" s="24"/>
      <c r="D117" s="24"/>
      <c r="E117" s="24"/>
      <c r="F117" s="24"/>
      <c r="G117" s="24"/>
      <c r="H117" s="69"/>
      <c r="I117" s="12">
        <v>4151.8</v>
      </c>
      <c r="K117" s="21"/>
    </row>
    <row r="118" spans="1:11" s="12" customFormat="1" ht="19.5" hidden="1" thickBot="1">
      <c r="A118" s="58" t="s">
        <v>34</v>
      </c>
      <c r="B118" s="10"/>
      <c r="C118" s="59" t="e">
        <f>F118*12</f>
        <v>#REF!</v>
      </c>
      <c r="D118" s="61">
        <f>D116+D117</f>
        <v>591001.28</v>
      </c>
      <c r="E118" s="59">
        <f>H118*12</f>
        <v>142.3830637313936</v>
      </c>
      <c r="F118" s="61" t="e">
        <f>F14+F22+F31+F32+#REF!+#REF!+#REF!+#REF!+#REF!+F96+F95</f>
        <v>#REF!</v>
      </c>
      <c r="G118" s="59">
        <f>G116+G117</f>
        <v>142.36</v>
      </c>
      <c r="H118" s="61">
        <f>H116+H117</f>
        <v>11.865255310949467</v>
      </c>
      <c r="I118" s="12">
        <v>4151.8</v>
      </c>
      <c r="K118" s="13"/>
    </row>
    <row r="119" spans="1:11" s="74" customFormat="1" ht="20.25" hidden="1" thickBot="1">
      <c r="A119" s="70" t="s">
        <v>29</v>
      </c>
      <c r="B119" s="71" t="s">
        <v>11</v>
      </c>
      <c r="C119" s="71" t="s">
        <v>30</v>
      </c>
      <c r="D119" s="72"/>
      <c r="E119" s="71" t="s">
        <v>30</v>
      </c>
      <c r="F119" s="73"/>
      <c r="G119" s="71" t="s">
        <v>30</v>
      </c>
      <c r="H119" s="73"/>
      <c r="K119" s="75"/>
    </row>
    <row r="120" spans="1:11" s="77" customFormat="1" ht="12.75">
      <c r="A120" s="76"/>
      <c r="K120" s="78"/>
    </row>
    <row r="121" spans="1:11" s="77" customFormat="1" ht="12.75">
      <c r="A121" s="76"/>
      <c r="K121" s="78"/>
    </row>
    <row r="122" spans="1:11" s="77" customFormat="1" ht="13.5" thickBot="1">
      <c r="A122" s="76"/>
      <c r="K122" s="78"/>
    </row>
    <row r="123" spans="1:11" s="77" customFormat="1" ht="19.5" thickBot="1">
      <c r="A123" s="70" t="s">
        <v>117</v>
      </c>
      <c r="B123" s="10"/>
      <c r="C123" s="59">
        <f>F123*12</f>
        <v>0</v>
      </c>
      <c r="D123" s="59">
        <f>D133+D135+D152+D153</f>
        <v>299394.05</v>
      </c>
      <c r="E123" s="59">
        <f>E133+E135+E152+E153</f>
        <v>0</v>
      </c>
      <c r="F123" s="59">
        <f>F133+F135+F152+F153</f>
        <v>0</v>
      </c>
      <c r="G123" s="59">
        <v>72.12</v>
      </c>
      <c r="H123" s="59">
        <f>H133+H135+H152+H153</f>
        <v>6.00932226183021</v>
      </c>
      <c r="I123" s="111"/>
      <c r="K123" s="78"/>
    </row>
    <row r="124" spans="1:11" s="77" customFormat="1" ht="15" hidden="1">
      <c r="A124" s="79" t="s">
        <v>85</v>
      </c>
      <c r="B124" s="80"/>
      <c r="C124" s="50"/>
      <c r="D124" s="81"/>
      <c r="E124" s="50"/>
      <c r="F124" s="82"/>
      <c r="G124" s="50"/>
      <c r="H124" s="82"/>
      <c r="I124" s="12">
        <v>4151.8</v>
      </c>
      <c r="K124" s="78"/>
    </row>
    <row r="125" spans="1:11" s="77" customFormat="1" ht="15" hidden="1">
      <c r="A125" s="46"/>
      <c r="B125" s="34"/>
      <c r="C125" s="47"/>
      <c r="D125" s="48"/>
      <c r="E125" s="47"/>
      <c r="F125" s="49"/>
      <c r="G125" s="47">
        <f aca="true" t="shared" si="4" ref="G125:G153">D125/I125</f>
        <v>0</v>
      </c>
      <c r="H125" s="47">
        <f aca="true" t="shared" si="5" ref="H125:H153">G125/12</f>
        <v>0</v>
      </c>
      <c r="I125" s="12">
        <v>4151.8</v>
      </c>
      <c r="K125" s="78"/>
    </row>
    <row r="126" spans="1:11" s="77" customFormat="1" ht="15" hidden="1">
      <c r="A126" s="46"/>
      <c r="B126" s="34"/>
      <c r="C126" s="47"/>
      <c r="D126" s="48"/>
      <c r="E126" s="47"/>
      <c r="F126" s="49"/>
      <c r="G126" s="47">
        <f t="shared" si="4"/>
        <v>0</v>
      </c>
      <c r="H126" s="47">
        <f t="shared" si="5"/>
        <v>0</v>
      </c>
      <c r="I126" s="12">
        <v>4151.8</v>
      </c>
      <c r="K126" s="78"/>
    </row>
    <row r="127" spans="1:11" s="77" customFormat="1" ht="15" hidden="1">
      <c r="A127" s="46"/>
      <c r="B127" s="34"/>
      <c r="C127" s="47"/>
      <c r="D127" s="48"/>
      <c r="E127" s="47"/>
      <c r="F127" s="49"/>
      <c r="G127" s="47">
        <f t="shared" si="4"/>
        <v>0</v>
      </c>
      <c r="H127" s="47">
        <f t="shared" si="5"/>
        <v>0</v>
      </c>
      <c r="I127" s="12">
        <v>4151.8</v>
      </c>
      <c r="K127" s="78"/>
    </row>
    <row r="128" spans="1:11" s="77" customFormat="1" ht="15" hidden="1">
      <c r="A128" s="46"/>
      <c r="B128" s="34"/>
      <c r="C128" s="47"/>
      <c r="D128" s="48"/>
      <c r="E128" s="47"/>
      <c r="F128" s="49"/>
      <c r="G128" s="47">
        <f t="shared" si="4"/>
        <v>0</v>
      </c>
      <c r="H128" s="47">
        <f t="shared" si="5"/>
        <v>0</v>
      </c>
      <c r="I128" s="12">
        <v>4151.8</v>
      </c>
      <c r="K128" s="78"/>
    </row>
    <row r="129" spans="1:11" s="77" customFormat="1" ht="15" hidden="1">
      <c r="A129" s="46"/>
      <c r="B129" s="34"/>
      <c r="C129" s="47"/>
      <c r="D129" s="48"/>
      <c r="E129" s="47"/>
      <c r="F129" s="49"/>
      <c r="G129" s="47">
        <f t="shared" si="4"/>
        <v>0</v>
      </c>
      <c r="H129" s="47">
        <f t="shared" si="5"/>
        <v>0</v>
      </c>
      <c r="I129" s="12">
        <v>4151.8</v>
      </c>
      <c r="K129" s="78"/>
    </row>
    <row r="130" spans="1:11" s="77" customFormat="1" ht="15" hidden="1">
      <c r="A130" s="46"/>
      <c r="B130" s="34"/>
      <c r="C130" s="47"/>
      <c r="D130" s="48"/>
      <c r="E130" s="47"/>
      <c r="F130" s="49"/>
      <c r="G130" s="47">
        <f t="shared" si="4"/>
        <v>0</v>
      </c>
      <c r="H130" s="47">
        <f t="shared" si="5"/>
        <v>0</v>
      </c>
      <c r="I130" s="12">
        <v>4151.8</v>
      </c>
      <c r="K130" s="78"/>
    </row>
    <row r="131" spans="1:11" s="77" customFormat="1" ht="15" hidden="1">
      <c r="A131" s="46"/>
      <c r="B131" s="34"/>
      <c r="C131" s="47"/>
      <c r="D131" s="48"/>
      <c r="E131" s="47"/>
      <c r="F131" s="49"/>
      <c r="G131" s="47">
        <f t="shared" si="4"/>
        <v>0</v>
      </c>
      <c r="H131" s="47">
        <f t="shared" si="5"/>
        <v>0</v>
      </c>
      <c r="I131" s="12">
        <v>4151.8</v>
      </c>
      <c r="K131" s="78"/>
    </row>
    <row r="132" spans="1:11" s="77" customFormat="1" ht="15" hidden="1">
      <c r="A132" s="46"/>
      <c r="B132" s="34"/>
      <c r="C132" s="47"/>
      <c r="D132" s="48"/>
      <c r="E132" s="47"/>
      <c r="F132" s="49"/>
      <c r="G132" s="47">
        <f t="shared" si="4"/>
        <v>0</v>
      </c>
      <c r="H132" s="47">
        <f t="shared" si="5"/>
        <v>0</v>
      </c>
      <c r="I132" s="12">
        <v>4151.8</v>
      </c>
      <c r="K132" s="78"/>
    </row>
    <row r="133" spans="1:11" s="77" customFormat="1" ht="15">
      <c r="A133" s="46" t="s">
        <v>148</v>
      </c>
      <c r="B133" s="34"/>
      <c r="C133" s="47"/>
      <c r="D133" s="48">
        <v>115265.52</v>
      </c>
      <c r="E133" s="47"/>
      <c r="F133" s="49"/>
      <c r="G133" s="47">
        <f t="shared" si="4"/>
        <v>27.762782407630425</v>
      </c>
      <c r="H133" s="47">
        <f t="shared" si="5"/>
        <v>2.313565200635869</v>
      </c>
      <c r="I133" s="12">
        <v>4151.8</v>
      </c>
      <c r="K133" s="78"/>
    </row>
    <row r="134" spans="1:11" s="77" customFormat="1" ht="15" hidden="1">
      <c r="A134" s="46"/>
      <c r="B134" s="34"/>
      <c r="C134" s="47"/>
      <c r="D134" s="48"/>
      <c r="E134" s="47"/>
      <c r="F134" s="49"/>
      <c r="G134" s="47">
        <f t="shared" si="4"/>
        <v>0</v>
      </c>
      <c r="H134" s="47">
        <f t="shared" si="5"/>
        <v>0</v>
      </c>
      <c r="I134" s="12">
        <v>4151.8</v>
      </c>
      <c r="K134" s="78"/>
    </row>
    <row r="135" spans="1:11" s="77" customFormat="1" ht="15">
      <c r="A135" s="46" t="s">
        <v>149</v>
      </c>
      <c r="B135" s="34"/>
      <c r="C135" s="47"/>
      <c r="D135" s="48">
        <v>524.85</v>
      </c>
      <c r="E135" s="47"/>
      <c r="F135" s="49"/>
      <c r="G135" s="47">
        <f t="shared" si="4"/>
        <v>0.12641504889445543</v>
      </c>
      <c r="H135" s="47">
        <f t="shared" si="5"/>
        <v>0.010534587407871285</v>
      </c>
      <c r="I135" s="12">
        <v>4151.8</v>
      </c>
      <c r="K135" s="78"/>
    </row>
    <row r="136" spans="1:11" s="77" customFormat="1" ht="15" hidden="1">
      <c r="A136" s="46"/>
      <c r="B136" s="34"/>
      <c r="C136" s="47"/>
      <c r="D136" s="48"/>
      <c r="E136" s="47"/>
      <c r="F136" s="49"/>
      <c r="G136" s="47">
        <f t="shared" si="4"/>
        <v>0</v>
      </c>
      <c r="H136" s="47">
        <f t="shared" si="5"/>
        <v>0</v>
      </c>
      <c r="I136" s="12">
        <v>4151.8</v>
      </c>
      <c r="K136" s="78"/>
    </row>
    <row r="137" spans="1:11" s="77" customFormat="1" ht="15" hidden="1">
      <c r="A137" s="46"/>
      <c r="B137" s="34"/>
      <c r="C137" s="47"/>
      <c r="D137" s="48"/>
      <c r="E137" s="47"/>
      <c r="F137" s="49"/>
      <c r="G137" s="47">
        <f t="shared" si="4"/>
        <v>0</v>
      </c>
      <c r="H137" s="47">
        <f t="shared" si="5"/>
        <v>0</v>
      </c>
      <c r="I137" s="12">
        <v>4151.8</v>
      </c>
      <c r="K137" s="78"/>
    </row>
    <row r="138" spans="1:11" s="77" customFormat="1" ht="38.25" customHeight="1" hidden="1">
      <c r="A138" s="46"/>
      <c r="B138" s="34"/>
      <c r="C138" s="47"/>
      <c r="D138" s="48"/>
      <c r="E138" s="47"/>
      <c r="F138" s="49"/>
      <c r="G138" s="47">
        <f t="shared" si="4"/>
        <v>0</v>
      </c>
      <c r="H138" s="47">
        <f t="shared" si="5"/>
        <v>0</v>
      </c>
      <c r="I138" s="12">
        <v>4151.8</v>
      </c>
      <c r="K138" s="78"/>
    </row>
    <row r="139" spans="1:11" s="77" customFormat="1" ht="15" hidden="1">
      <c r="A139" s="46"/>
      <c r="B139" s="34"/>
      <c r="C139" s="47"/>
      <c r="D139" s="48"/>
      <c r="E139" s="47"/>
      <c r="F139" s="49"/>
      <c r="G139" s="47">
        <f t="shared" si="4"/>
        <v>0</v>
      </c>
      <c r="H139" s="47">
        <f t="shared" si="5"/>
        <v>0</v>
      </c>
      <c r="I139" s="12">
        <v>4151.8</v>
      </c>
      <c r="K139" s="78"/>
    </row>
    <row r="140" spans="1:11" s="77" customFormat="1" ht="15" hidden="1">
      <c r="A140" s="46"/>
      <c r="B140" s="34"/>
      <c r="C140" s="47"/>
      <c r="D140" s="48"/>
      <c r="E140" s="47"/>
      <c r="F140" s="49"/>
      <c r="G140" s="47">
        <f t="shared" si="4"/>
        <v>0</v>
      </c>
      <c r="H140" s="47">
        <f t="shared" si="5"/>
        <v>0</v>
      </c>
      <c r="I140" s="12">
        <v>4151.8</v>
      </c>
      <c r="K140" s="78"/>
    </row>
    <row r="141" spans="1:11" s="77" customFormat="1" ht="15" hidden="1">
      <c r="A141" s="55"/>
      <c r="B141" s="36"/>
      <c r="C141" s="51"/>
      <c r="D141" s="56"/>
      <c r="E141" s="51"/>
      <c r="F141" s="52"/>
      <c r="G141" s="47">
        <f t="shared" si="4"/>
        <v>0</v>
      </c>
      <c r="H141" s="47">
        <f t="shared" si="5"/>
        <v>0</v>
      </c>
      <c r="I141" s="12">
        <v>4151.8</v>
      </c>
      <c r="K141" s="78"/>
    </row>
    <row r="142" spans="1:11" s="77" customFormat="1" ht="15" hidden="1">
      <c r="A142" s="55"/>
      <c r="B142" s="36"/>
      <c r="C142" s="51"/>
      <c r="D142" s="56"/>
      <c r="E142" s="51"/>
      <c r="F142" s="52"/>
      <c r="G142" s="47">
        <f t="shared" si="4"/>
        <v>0</v>
      </c>
      <c r="H142" s="47">
        <f t="shared" si="5"/>
        <v>0</v>
      </c>
      <c r="I142" s="12">
        <v>4151.8</v>
      </c>
      <c r="K142" s="78"/>
    </row>
    <row r="143" spans="1:11" s="77" customFormat="1" ht="15" hidden="1">
      <c r="A143" s="55"/>
      <c r="B143" s="36"/>
      <c r="C143" s="51"/>
      <c r="D143" s="56"/>
      <c r="E143" s="51"/>
      <c r="F143" s="52"/>
      <c r="G143" s="47">
        <f t="shared" si="4"/>
        <v>0</v>
      </c>
      <c r="H143" s="47">
        <f t="shared" si="5"/>
        <v>0</v>
      </c>
      <c r="I143" s="12">
        <v>4151.8</v>
      </c>
      <c r="K143" s="78"/>
    </row>
    <row r="144" spans="1:11" s="77" customFormat="1" ht="15" hidden="1">
      <c r="A144" s="55"/>
      <c r="B144" s="36"/>
      <c r="C144" s="51"/>
      <c r="D144" s="56"/>
      <c r="E144" s="51"/>
      <c r="F144" s="52"/>
      <c r="G144" s="47">
        <f t="shared" si="4"/>
        <v>0</v>
      </c>
      <c r="H144" s="47">
        <f t="shared" si="5"/>
        <v>0</v>
      </c>
      <c r="I144" s="12">
        <v>4151.8</v>
      </c>
      <c r="K144" s="78"/>
    </row>
    <row r="145" spans="1:11" s="77" customFormat="1" ht="15" hidden="1">
      <c r="A145" s="55"/>
      <c r="B145" s="36"/>
      <c r="C145" s="51"/>
      <c r="D145" s="56"/>
      <c r="E145" s="51"/>
      <c r="F145" s="52"/>
      <c r="G145" s="47">
        <f t="shared" si="4"/>
        <v>0</v>
      </c>
      <c r="H145" s="47">
        <f t="shared" si="5"/>
        <v>0</v>
      </c>
      <c r="I145" s="12">
        <v>4151.8</v>
      </c>
      <c r="K145" s="78"/>
    </row>
    <row r="146" spans="1:11" s="77" customFormat="1" ht="15" hidden="1">
      <c r="A146" s="55"/>
      <c r="B146" s="36"/>
      <c r="C146" s="51"/>
      <c r="D146" s="56"/>
      <c r="E146" s="51"/>
      <c r="F146" s="52"/>
      <c r="G146" s="47">
        <f t="shared" si="4"/>
        <v>0</v>
      </c>
      <c r="H146" s="47">
        <f t="shared" si="5"/>
        <v>0</v>
      </c>
      <c r="I146" s="12">
        <v>4151.8</v>
      </c>
      <c r="K146" s="78"/>
    </row>
    <row r="147" spans="1:11" s="77" customFormat="1" ht="15" hidden="1">
      <c r="A147" s="55"/>
      <c r="B147" s="36"/>
      <c r="C147" s="51"/>
      <c r="D147" s="56"/>
      <c r="E147" s="51"/>
      <c r="F147" s="52"/>
      <c r="G147" s="47">
        <f t="shared" si="4"/>
        <v>0</v>
      </c>
      <c r="H147" s="47">
        <f t="shared" si="5"/>
        <v>0</v>
      </c>
      <c r="I147" s="12">
        <v>4151.8</v>
      </c>
      <c r="K147" s="78"/>
    </row>
    <row r="148" spans="1:11" s="77" customFormat="1" ht="15" hidden="1">
      <c r="A148" s="55"/>
      <c r="B148" s="36"/>
      <c r="C148" s="51"/>
      <c r="D148" s="83"/>
      <c r="E148" s="51"/>
      <c r="F148" s="52"/>
      <c r="G148" s="47">
        <f t="shared" si="4"/>
        <v>0</v>
      </c>
      <c r="H148" s="47">
        <f t="shared" si="5"/>
        <v>0</v>
      </c>
      <c r="I148" s="12">
        <v>4151.8</v>
      </c>
      <c r="K148" s="78"/>
    </row>
    <row r="149" spans="1:11" s="77" customFormat="1" ht="15" hidden="1">
      <c r="A149" s="55"/>
      <c r="B149" s="36"/>
      <c r="C149" s="51"/>
      <c r="D149" s="56"/>
      <c r="E149" s="51"/>
      <c r="F149" s="52"/>
      <c r="G149" s="47">
        <f t="shared" si="4"/>
        <v>0</v>
      </c>
      <c r="H149" s="47">
        <f t="shared" si="5"/>
        <v>0</v>
      </c>
      <c r="I149" s="12">
        <v>4151.8</v>
      </c>
      <c r="K149" s="78"/>
    </row>
    <row r="150" spans="1:11" s="77" customFormat="1" ht="30.75" customHeight="1" hidden="1">
      <c r="A150" s="55"/>
      <c r="B150" s="36"/>
      <c r="C150" s="51"/>
      <c r="D150" s="56"/>
      <c r="E150" s="51"/>
      <c r="F150" s="52"/>
      <c r="G150" s="47">
        <f t="shared" si="4"/>
        <v>0</v>
      </c>
      <c r="H150" s="47">
        <f t="shared" si="5"/>
        <v>0</v>
      </c>
      <c r="I150" s="12">
        <v>4151.8</v>
      </c>
      <c r="K150" s="78"/>
    </row>
    <row r="151" spans="1:11" s="77" customFormat="1" ht="15" hidden="1">
      <c r="A151" s="55"/>
      <c r="B151" s="36"/>
      <c r="C151" s="51"/>
      <c r="D151" s="56"/>
      <c r="E151" s="51"/>
      <c r="F151" s="52"/>
      <c r="G151" s="47">
        <f t="shared" si="4"/>
        <v>0</v>
      </c>
      <c r="H151" s="47">
        <f t="shared" si="5"/>
        <v>0</v>
      </c>
      <c r="I151" s="12">
        <v>4151.8</v>
      </c>
      <c r="K151" s="78"/>
    </row>
    <row r="152" spans="1:11" s="77" customFormat="1" ht="15">
      <c r="A152" s="98" t="s">
        <v>163</v>
      </c>
      <c r="B152" s="36"/>
      <c r="C152" s="51"/>
      <c r="D152" s="56">
        <v>183283.95</v>
      </c>
      <c r="E152" s="51"/>
      <c r="F152" s="56"/>
      <c r="G152" s="47">
        <f t="shared" si="4"/>
        <v>44.14565971385905</v>
      </c>
      <c r="H152" s="47">
        <f>G152/12</f>
        <v>3.6788049761549204</v>
      </c>
      <c r="I152" s="12">
        <v>4151.8</v>
      </c>
      <c r="K152" s="78"/>
    </row>
    <row r="153" spans="1:11" s="77" customFormat="1" ht="15">
      <c r="A153" s="112" t="s">
        <v>164</v>
      </c>
      <c r="B153" s="34"/>
      <c r="C153" s="47"/>
      <c r="D153" s="47">
        <v>319.73</v>
      </c>
      <c r="E153" s="51"/>
      <c r="F153" s="56"/>
      <c r="G153" s="47">
        <f t="shared" si="4"/>
        <v>0.07700997157859242</v>
      </c>
      <c r="H153" s="47">
        <f t="shared" si="5"/>
        <v>0.006417497631549369</v>
      </c>
      <c r="I153" s="12">
        <v>4151.8</v>
      </c>
      <c r="K153" s="78"/>
    </row>
    <row r="154" spans="1:11" s="77" customFormat="1" ht="13.5" thickBot="1">
      <c r="A154" s="76"/>
      <c r="K154" s="78"/>
    </row>
    <row r="155" spans="1:11" s="77" customFormat="1" ht="19.5" thickBot="1">
      <c r="A155" s="70" t="s">
        <v>115</v>
      </c>
      <c r="B155" s="71"/>
      <c r="C155" s="71" t="s">
        <v>30</v>
      </c>
      <c r="D155" s="84">
        <f>D116+D123</f>
        <v>890395.3300000001</v>
      </c>
      <c r="E155" s="84">
        <f>E116+E123</f>
        <v>102.36000000000001</v>
      </c>
      <c r="F155" s="84">
        <f>F116+F123</f>
        <v>0</v>
      </c>
      <c r="G155" s="84">
        <f>G116+G123</f>
        <v>214.48000000000002</v>
      </c>
      <c r="H155" s="99">
        <v>17.88</v>
      </c>
      <c r="K155" s="78"/>
    </row>
    <row r="156" spans="1:11" s="77" customFormat="1" ht="12.75">
      <c r="A156" s="76"/>
      <c r="K156" s="78"/>
    </row>
    <row r="157" spans="1:11" s="77" customFormat="1" ht="12.75">
      <c r="A157" s="76"/>
      <c r="K157" s="78"/>
    </row>
    <row r="158" spans="1:11" s="77" customFormat="1" ht="12.75">
      <c r="A158" s="76"/>
      <c r="K158" s="78"/>
    </row>
    <row r="159" spans="1:11" s="77" customFormat="1" ht="12.75">
      <c r="A159" s="76"/>
      <c r="K159" s="78"/>
    </row>
    <row r="160" spans="1:11" s="77" customFormat="1" ht="12.75">
      <c r="A160" s="76"/>
      <c r="K160" s="78"/>
    </row>
    <row r="161" spans="1:11" s="77" customFormat="1" ht="12.75">
      <c r="A161" s="76"/>
      <c r="K161" s="78"/>
    </row>
    <row r="162" spans="1:11" s="77" customFormat="1" ht="12.75">
      <c r="A162" s="76"/>
      <c r="K162" s="78"/>
    </row>
    <row r="163" spans="1:11" s="77" customFormat="1" ht="12.75">
      <c r="A163" s="76"/>
      <c r="K163" s="78"/>
    </row>
    <row r="164" spans="1:11" s="88" customFormat="1" ht="18.75">
      <c r="A164" s="85"/>
      <c r="B164" s="86"/>
      <c r="C164" s="87"/>
      <c r="D164" s="87"/>
      <c r="E164" s="87"/>
      <c r="F164" s="87"/>
      <c r="G164" s="87"/>
      <c r="H164" s="87"/>
      <c r="K164" s="89"/>
    </row>
    <row r="165" spans="1:11" s="74" customFormat="1" ht="19.5">
      <c r="A165" s="90"/>
      <c r="B165" s="91"/>
      <c r="C165" s="92"/>
      <c r="D165" s="92"/>
      <c r="E165" s="92"/>
      <c r="F165" s="92"/>
      <c r="G165" s="92"/>
      <c r="H165" s="92"/>
      <c r="K165" s="75"/>
    </row>
    <row r="166" spans="1:11" s="77" customFormat="1" ht="14.25">
      <c r="A166" s="127" t="s">
        <v>31</v>
      </c>
      <c r="B166" s="127"/>
      <c r="C166" s="127"/>
      <c r="D166" s="127"/>
      <c r="E166" s="127"/>
      <c r="F166" s="127"/>
      <c r="K166" s="78"/>
    </row>
    <row r="167" s="77" customFormat="1" ht="12.75">
      <c r="K167" s="78"/>
    </row>
    <row r="168" spans="1:11" s="77" customFormat="1" ht="12.75">
      <c r="A168" s="76" t="s">
        <v>32</v>
      </c>
      <c r="K168" s="78"/>
    </row>
    <row r="169" s="77" customFormat="1" ht="12.75">
      <c r="K169" s="78"/>
    </row>
    <row r="170" s="77" customFormat="1" ht="12.75">
      <c r="K170" s="78"/>
    </row>
    <row r="171" s="77" customFormat="1" ht="12.75">
      <c r="K171" s="78"/>
    </row>
    <row r="172" s="77" customFormat="1" ht="12.75">
      <c r="K172" s="78"/>
    </row>
    <row r="173" s="77" customFormat="1" ht="12.75">
      <c r="K173" s="78"/>
    </row>
    <row r="174" s="77" customFormat="1" ht="12.75">
      <c r="K174" s="78"/>
    </row>
    <row r="175" s="77" customFormat="1" ht="12.75">
      <c r="K175" s="78"/>
    </row>
    <row r="176" s="77" customFormat="1" ht="12.75">
      <c r="K176" s="78"/>
    </row>
    <row r="177" s="77" customFormat="1" ht="12.75">
      <c r="K177" s="78"/>
    </row>
    <row r="178" s="77" customFormat="1" ht="12.75">
      <c r="K178" s="78"/>
    </row>
    <row r="179" s="77" customFormat="1" ht="12.75">
      <c r="K179" s="78"/>
    </row>
    <row r="180" s="77" customFormat="1" ht="12.75">
      <c r="K180" s="78"/>
    </row>
    <row r="181" s="77" customFormat="1" ht="12.75">
      <c r="K181" s="78"/>
    </row>
    <row r="182" s="77" customFormat="1" ht="12.75">
      <c r="K182" s="78"/>
    </row>
    <row r="183" s="77" customFormat="1" ht="12.75">
      <c r="K183" s="78"/>
    </row>
    <row r="184" s="77" customFormat="1" ht="12.75">
      <c r="K184" s="78"/>
    </row>
    <row r="185" s="77" customFormat="1" ht="12.75">
      <c r="K185" s="78"/>
    </row>
    <row r="186" s="77" customFormat="1" ht="12.75">
      <c r="K186" s="78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66:F16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2014-05-21T06:11:56Z</cp:lastPrinted>
  <dcterms:created xsi:type="dcterms:W3CDTF">2010-04-02T14:46:04Z</dcterms:created>
  <dcterms:modified xsi:type="dcterms:W3CDTF">2014-06-16T11:29:22Z</dcterms:modified>
  <cp:category/>
  <cp:version/>
  <cp:contentType/>
  <cp:contentStatus/>
</cp:coreProperties>
</file>