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голосованию'!$A$1:$H$142</definedName>
  </definedNames>
  <calcPr fullCalcOnLoad="1" fullPrecision="0"/>
</workbook>
</file>

<file path=xl/sharedStrings.xml><?xml version="1.0" encoding="utf-8"?>
<sst xmlns="http://schemas.openxmlformats.org/spreadsheetml/2006/main" count="183" uniqueCount="129">
  <si>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</si>
  <si>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</si>
  <si>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</si>
  <si>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</si>
  <si>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</si>
  <si>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</si>
  <si>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</si>
  <si>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</si>
  <si>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</si>
  <si>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</si>
  <si>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</si>
  <si>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</si>
  <si>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</si>
  <si>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</si>
  <si>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</si>
  <si>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</si>
  <si>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</si>
  <si>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</si>
  <si>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</si>
  <si>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</si>
  <si>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</si>
  <si>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</si>
  <si>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</si>
  <si>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</si>
  <si>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</si>
  <si>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</si>
  <si>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</si>
  <si>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</si>
  <si>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</si>
  <si>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</si>
  <si>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</si>
  <si>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</si>
  <si>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</si>
  <si>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</si>
  <si>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</si>
  <si>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</si>
  <si>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</si>
  <si>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</si>
  <si>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</si>
  <si>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</si>
  <si>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</si>
  <si>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</si>
  <si>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</si>
  <si>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</si>
  <si>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</si>
  <si>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</si>
  <si>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</si>
  <si>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</si>
  <si>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</si>
  <si>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</si>
  <si>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</si>
  <si>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</si>
  <si>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</si>
  <si>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</si>
  <si>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</si>
  <si>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</si>
  <si>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</si>
  <si>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</si>
  <si>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</si>
  <si>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</si>
  <si>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</si>
  <si>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</si>
  <si>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</si>
  <si>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</si>
  <si>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</si>
  <si>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</si>
  <si>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</si>
  <si>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</si>
  <si>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</si>
  <si>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</si>
  <si>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</si>
  <si>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</si>
  <si>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</si>
  <si>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</si>
  <si>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от снега и льда водостоков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</si>
  <si>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</si>
  <si>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</si>
  <si>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</si>
  <si>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</si>
  <si>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</si>
  <si>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</si>
  <si>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</si>
  <si>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</si>
  <si>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ремонт панельных швов</t>
  </si>
  <si>
    <t>Смена запорной арматуры на отоплении</t>
  </si>
  <si>
    <t>Установка воздухоотводчиков в квартирах</t>
  </si>
  <si>
    <t>восстановление водостоков (мелкий ремонт после очистки от снега и льда)</t>
  </si>
  <si>
    <t>по адресу: ул. Зеленова, д.9/9 (S дома=3869,10;Sземли=3530,5м2)</t>
  </si>
  <si>
    <t>Расчет размера платы за содержание и ремонт общего имущества в многоквартирном доме</t>
  </si>
  <si>
    <t>1 раз в 4 месяца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</si>
  <si>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</si>
  <si>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</si>
  <si>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</si>
  <si>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</si>
  <si>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</si>
  <si>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</si>
  <si>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</si>
  <si>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</si>
  <si>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</si>
  <si>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</si>
  <si>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</si>
  <si>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</si>
  <si>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</si>
  <si>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</si>
  <si>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Смена регулятора температуры на ВВП</t>
  </si>
  <si>
    <t>Восстановление изоляции</t>
  </si>
  <si>
    <t>Погашение задолженности прошлых периодов</t>
  </si>
  <si>
    <t>ВСЕГО:</t>
  </si>
  <si>
    <t>ревизия задвижек  ХВС (диам.100мм-2 шт.)</t>
  </si>
  <si>
    <t>Проект</t>
  </si>
  <si>
    <t>(стоимость услуг увеличена на 7% в соответствии с уровнем инфляции 2011г.)</t>
  </si>
  <si>
    <t>Предлагаемый перечень работ по текущему ремонту                                       ( на выбор собственников)</t>
  </si>
  <si>
    <t>по состоянию на 1.05.2012г.</t>
  </si>
  <si>
    <t>2013-2014гг.</t>
  </si>
  <si>
    <t>ремонт крылец / 5 шт/</t>
  </si>
  <si>
    <t>устройство и установка дверей выхода на кровлю /1шт/</t>
  </si>
  <si>
    <t>смена запорной арматуры системы отопления диам.15- 34 шт.,                                                                                    диам.20- 24 шт, диам.25 - 10 шт.</t>
  </si>
  <si>
    <t>смена /установка задвижек; демонтаж шарового крана (эл.узлы) диам.100 - 4шт; диам.80 мм- 1 шт; диам.25 - 1 шт.</t>
  </si>
  <si>
    <t>замена  КИП манометр 4 шт., термометр 4 шт.</t>
  </si>
  <si>
    <t>замена  КИП на ВВП манометр 6 шт.</t>
  </si>
  <si>
    <t>замена  КИП  манометр 1 шт.</t>
  </si>
  <si>
    <t>ревизия задвижек отопления (диам.50мм-1 шт., диам.80мм-1 шт., диам.100 мм-5 шт.)</t>
  </si>
  <si>
    <t>подключение системы отопления с регулировкой</t>
  </si>
  <si>
    <t>ревизия задвижек ГВС (диам.50мм-1 шт., диам.80 мм - 1 шт.)</t>
  </si>
  <si>
    <t>Сбор, вывоз и утилизация ТБО*, руб./м2</t>
  </si>
  <si>
    <t>ремонт секций водоподогревателя</t>
  </si>
  <si>
    <t>окос травы</t>
  </si>
  <si>
    <t>2-3 раза</t>
  </si>
  <si>
    <t>ремонт кровли 50 м2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</si>
</sst>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left" vertical="center" wrapText="1"/>
    </xf>
    <xf numFmtId="0" fontId="24" fillId="24" borderId="21" xfId="0" applyFont="1" applyFill="1" applyBorder="1" applyAlignment="1">
      <alignment horizontal="center" vertical="center" wrapText="1"/>
    </xf>
    <xf numFmtId="2" fontId="24" fillId="24" borderId="21" xfId="0" applyNumberFormat="1" applyFont="1" applyFill="1" applyBorder="1" applyAlignment="1">
      <alignment horizontal="center" vertical="center" wrapText="1"/>
    </xf>
    <xf numFmtId="2" fontId="24" fillId="24" borderId="22" xfId="0" applyNumberFormat="1" applyFont="1" applyFill="1" applyBorder="1" applyAlignment="1">
      <alignment horizontal="center" vertical="center" wrapText="1"/>
    </xf>
    <xf numFmtId="2" fontId="24" fillId="24" borderId="23" xfId="0" applyNumberFormat="1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center" wrapText="1"/>
    </xf>
    <xf numFmtId="2" fontId="18" fillId="24" borderId="33" xfId="0" applyNumberFormat="1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left" vertical="center" wrapText="1"/>
    </xf>
    <xf numFmtId="0" fontId="0" fillId="24" borderId="25" xfId="0" applyFont="1" applyFill="1" applyBorder="1" applyAlignment="1">
      <alignment horizontal="left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2" fontId="0" fillId="24" borderId="33" xfId="0" applyNumberFormat="1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34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23" fillId="24" borderId="11" xfId="0" applyFont="1" applyFill="1" applyBorder="1" applyAlignment="1">
      <alignment horizontal="center" vertical="center" wrapText="1"/>
    </xf>
    <xf numFmtId="2" fontId="23" fillId="24" borderId="11" xfId="0" applyNumberFormat="1" applyFont="1" applyFill="1" applyBorder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/>
    </xf>
    <xf numFmtId="2" fontId="23" fillId="24" borderId="11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/>
    </xf>
    <xf numFmtId="2" fontId="23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0" fillId="24" borderId="20" xfId="0" applyFill="1" applyBorder="1" applyAlignment="1">
      <alignment horizontal="left" vertical="center"/>
    </xf>
    <xf numFmtId="0" fontId="0" fillId="24" borderId="20" xfId="0" applyFill="1" applyBorder="1" applyAlignment="1">
      <alignment horizontal="center" vertical="center"/>
    </xf>
    <xf numFmtId="2" fontId="0" fillId="24" borderId="35" xfId="0" applyNumberFormat="1" applyFont="1" applyFill="1" applyBorder="1" applyAlignment="1">
      <alignment horizontal="center" vertical="center" wrapText="1"/>
    </xf>
    <xf numFmtId="2" fontId="19" fillId="24" borderId="36" xfId="0" applyNumberFormat="1" applyFont="1" applyFill="1" applyBorder="1" applyAlignment="1">
      <alignment horizontal="center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center" vertical="center"/>
    </xf>
    <xf numFmtId="0" fontId="0" fillId="24" borderId="24" xfId="0" applyFont="1" applyFill="1" applyBorder="1" applyAlignment="1">
      <alignment horizontal="left" vertical="center" wrapText="1"/>
    </xf>
    <xf numFmtId="0" fontId="20" fillId="25" borderId="0" xfId="0" applyFont="1" applyFill="1" applyAlignment="1">
      <alignment horizontal="center"/>
    </xf>
    <xf numFmtId="0" fontId="18" fillId="24" borderId="20" xfId="0" applyFont="1" applyFill="1" applyBorder="1" applyAlignment="1">
      <alignment horizontal="left" vertical="center" wrapText="1"/>
    </xf>
    <xf numFmtId="0" fontId="24" fillId="24" borderId="37" xfId="0" applyFont="1" applyFill="1" applyBorder="1" applyAlignment="1">
      <alignment horizontal="left" vertical="center" wrapText="1"/>
    </xf>
    <xf numFmtId="0" fontId="26" fillId="24" borderId="35" xfId="0" applyFont="1" applyFill="1" applyBorder="1" applyAlignment="1">
      <alignment horizontal="center" vertical="center" wrapText="1"/>
    </xf>
    <xf numFmtId="2" fontId="26" fillId="24" borderId="35" xfId="0" applyNumberFormat="1" applyFont="1" applyFill="1" applyBorder="1" applyAlignment="1">
      <alignment horizontal="center" vertical="center" wrapText="1"/>
    </xf>
    <xf numFmtId="2" fontId="23" fillId="24" borderId="14" xfId="0" applyNumberFormat="1" applyFont="1" applyFill="1" applyBorder="1" applyAlignment="1">
      <alignment horizontal="center" vertical="center" wrapText="1"/>
    </xf>
    <xf numFmtId="2" fontId="24" fillId="24" borderId="38" xfId="0" applyNumberFormat="1" applyFont="1" applyFill="1" applyBorder="1" applyAlignment="1">
      <alignment horizontal="center" vertical="center" wrapText="1"/>
    </xf>
    <xf numFmtId="2" fontId="24" fillId="24" borderId="35" xfId="0" applyNumberFormat="1" applyFont="1" applyFill="1" applyBorder="1" applyAlignment="1">
      <alignment horizontal="center" vertical="center" wrapText="1"/>
    </xf>
    <xf numFmtId="2" fontId="24" fillId="24" borderId="20" xfId="0" applyNumberFormat="1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  <xf numFmtId="0" fontId="21" fillId="24" borderId="0" xfId="0" applyFont="1" applyFill="1" applyAlignment="1">
      <alignment horizontal="left" vertical="center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9" xfId="0" applyNumberFormat="1" applyFont="1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19" fillId="24" borderId="40" xfId="0" applyFont="1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5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="75" zoomScaleNormal="75" zoomScalePageLayoutView="0" workbookViewId="0" topLeftCell="A103">
      <selection activeCell="A1" sqref="A1:H125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6.7539062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2.25390625" style="1" customWidth="1"/>
    <col min="10" max="10" width="15.375" style="1" hidden="1" customWidth="1"/>
    <col min="11" max="11" width="15.375" style="2" hidden="1" customWidth="1"/>
    <col min="12" max="14" width="15.375" style="1" customWidth="1"/>
    <col min="15" max="16384" width="9.125" style="1" customWidth="1"/>
  </cols>
  <sheetData>
    <row r="1" spans="1:8" ht="16.5" customHeight="1">
      <c r="A1" s="121" t="s">
        <v>0</v>
      </c>
      <c r="B1" s="122"/>
      <c r="C1" s="122"/>
      <c r="D1" s="122"/>
      <c r="E1" s="122"/>
      <c r="F1" s="122"/>
      <c r="G1" s="122"/>
      <c r="H1" s="122"/>
    </row>
    <row r="2" spans="2:8" ht="12.75" customHeight="1">
      <c r="B2" s="123" t="s">
        <v>1</v>
      </c>
      <c r="C2" s="123"/>
      <c r="D2" s="123"/>
      <c r="E2" s="123"/>
      <c r="F2" s="123"/>
      <c r="G2" s="122"/>
      <c r="H2" s="122"/>
    </row>
    <row r="3" spans="1:8" ht="19.5" customHeight="1">
      <c r="A3" s="96" t="s">
        <v>113</v>
      </c>
      <c r="B3" s="123" t="s">
        <v>2</v>
      </c>
      <c r="C3" s="123"/>
      <c r="D3" s="123"/>
      <c r="E3" s="123"/>
      <c r="F3" s="123"/>
      <c r="G3" s="122"/>
      <c r="H3" s="122"/>
    </row>
    <row r="4" spans="1:8" ht="14.25" customHeight="1">
      <c r="A4" s="108"/>
      <c r="B4" s="107"/>
      <c r="C4" s="107"/>
      <c r="D4" s="107"/>
      <c r="E4" s="107"/>
      <c r="F4" s="107"/>
      <c r="G4" s="106"/>
      <c r="H4" s="106"/>
    </row>
    <row r="5" spans="1:8" ht="14.25" customHeight="1">
      <c r="A5" s="108"/>
      <c r="B5" s="107"/>
      <c r="C5" s="107"/>
      <c r="D5" s="107"/>
      <c r="E5" s="107"/>
      <c r="F5" s="107"/>
      <c r="G5" s="106"/>
      <c r="H5" s="106"/>
    </row>
    <row r="6" spans="2:8" ht="14.25" customHeight="1">
      <c r="B6" s="123" t="s">
        <v>37</v>
      </c>
      <c r="C6" s="123"/>
      <c r="D6" s="123"/>
      <c r="E6" s="123"/>
      <c r="F6" s="123"/>
      <c r="G6" s="122"/>
      <c r="H6" s="122"/>
    </row>
    <row r="7" spans="1:11" ht="39.75" customHeight="1" hidden="1">
      <c r="A7" s="124" t="s">
        <v>109</v>
      </c>
      <c r="B7" s="124"/>
      <c r="C7" s="124"/>
      <c r="D7" s="124"/>
      <c r="E7" s="124"/>
      <c r="F7" s="124"/>
      <c r="G7" s="124"/>
      <c r="H7" s="124"/>
      <c r="K7" s="1"/>
    </row>
    <row r="8" spans="1:11" ht="33" customHeight="1" hidden="1">
      <c r="A8" s="110" t="s">
        <v>110</v>
      </c>
      <c r="B8" s="110"/>
      <c r="C8" s="110"/>
      <c r="D8" s="110"/>
      <c r="E8" s="110"/>
      <c r="F8" s="110"/>
      <c r="G8" s="110"/>
      <c r="H8" s="110"/>
      <c r="K8" s="1"/>
    </row>
    <row r="9" spans="1:11" ht="33" customHeight="1">
      <c r="A9" s="110"/>
      <c r="B9" s="110"/>
      <c r="C9" s="110"/>
      <c r="D9" s="110"/>
      <c r="E9" s="110"/>
      <c r="F9" s="110"/>
      <c r="G9" s="110"/>
      <c r="H9" s="110"/>
      <c r="K9" s="1"/>
    </row>
    <row r="10" spans="1:11" s="3" customFormat="1" ht="22.5" customHeight="1">
      <c r="A10" s="111" t="s">
        <v>3</v>
      </c>
      <c r="B10" s="111"/>
      <c r="C10" s="111"/>
      <c r="D10" s="111"/>
      <c r="E10" s="112"/>
      <c r="F10" s="112"/>
      <c r="G10" s="112"/>
      <c r="H10" s="112"/>
      <c r="K10" s="4"/>
    </row>
    <row r="11" spans="1:8" s="5" customFormat="1" ht="18.75" customHeight="1">
      <c r="A11" s="111" t="s">
        <v>87</v>
      </c>
      <c r="B11" s="111"/>
      <c r="C11" s="111"/>
      <c r="D11" s="111"/>
      <c r="E11" s="112"/>
      <c r="F11" s="112"/>
      <c r="G11" s="112"/>
      <c r="H11" s="112"/>
    </row>
    <row r="12" spans="1:8" s="6" customFormat="1" ht="17.25" customHeight="1">
      <c r="A12" s="113" t="s">
        <v>80</v>
      </c>
      <c r="B12" s="113"/>
      <c r="C12" s="113"/>
      <c r="D12" s="113"/>
      <c r="E12" s="114"/>
      <c r="F12" s="114"/>
      <c r="G12" s="114"/>
      <c r="H12" s="114"/>
    </row>
    <row r="13" spans="1:8" s="5" customFormat="1" ht="30" customHeight="1" thickBot="1">
      <c r="A13" s="115" t="s">
        <v>88</v>
      </c>
      <c r="B13" s="115"/>
      <c r="C13" s="115"/>
      <c r="D13" s="115"/>
      <c r="E13" s="116"/>
      <c r="F13" s="116"/>
      <c r="G13" s="116"/>
      <c r="H13" s="116"/>
    </row>
    <row r="14" spans="1:11" s="11" customFormat="1" ht="139.5" customHeight="1" thickBot="1">
      <c r="A14" s="7" t="s">
        <v>4</v>
      </c>
      <c r="B14" s="8" t="s">
        <v>5</v>
      </c>
      <c r="C14" s="9" t="s">
        <v>6</v>
      </c>
      <c r="D14" s="9" t="s">
        <v>38</v>
      </c>
      <c r="E14" s="9" t="s">
        <v>6</v>
      </c>
      <c r="F14" s="10" t="s">
        <v>7</v>
      </c>
      <c r="G14" s="9" t="s">
        <v>6</v>
      </c>
      <c r="H14" s="10" t="s">
        <v>7</v>
      </c>
      <c r="K14" s="12"/>
    </row>
    <row r="15" spans="1:11" s="19" customFormat="1" ht="12.75">
      <c r="A15" s="13">
        <v>1</v>
      </c>
      <c r="B15" s="14">
        <v>2</v>
      </c>
      <c r="C15" s="14">
        <v>3</v>
      </c>
      <c r="D15" s="15"/>
      <c r="E15" s="14">
        <v>3</v>
      </c>
      <c r="F15" s="16">
        <v>4</v>
      </c>
      <c r="G15" s="17">
        <v>3</v>
      </c>
      <c r="H15" s="18">
        <v>4</v>
      </c>
      <c r="K15" s="20"/>
    </row>
    <row r="16" spans="1:11" s="19" customFormat="1" ht="49.5" customHeight="1">
      <c r="A16" s="117" t="s">
        <v>8</v>
      </c>
      <c r="B16" s="118"/>
      <c r="C16" s="118"/>
      <c r="D16" s="118"/>
      <c r="E16" s="118"/>
      <c r="F16" s="118"/>
      <c r="G16" s="119"/>
      <c r="H16" s="120"/>
      <c r="K16" s="20"/>
    </row>
    <row r="17" spans="1:11" s="11" customFormat="1" ht="15">
      <c r="A17" s="21" t="s">
        <v>9</v>
      </c>
      <c r="B17" s="22"/>
      <c r="C17" s="23">
        <f>F17*12</f>
        <v>0</v>
      </c>
      <c r="D17" s="24">
        <f>G17*I17</f>
        <v>111430.08</v>
      </c>
      <c r="E17" s="23">
        <f>H17*12</f>
        <v>28.8</v>
      </c>
      <c r="F17" s="25"/>
      <c r="G17" s="23">
        <f>H17*12</f>
        <v>28.8</v>
      </c>
      <c r="H17" s="23">
        <v>2.4</v>
      </c>
      <c r="I17" s="11">
        <v>3869.1</v>
      </c>
      <c r="J17" s="11">
        <v>1.07</v>
      </c>
      <c r="K17" s="12">
        <v>2.24</v>
      </c>
    </row>
    <row r="18" spans="1:11" s="11" customFormat="1" ht="29.25" customHeight="1">
      <c r="A18" s="26" t="s">
        <v>90</v>
      </c>
      <c r="B18" s="27" t="s">
        <v>91</v>
      </c>
      <c r="C18" s="28"/>
      <c r="D18" s="29"/>
      <c r="E18" s="28"/>
      <c r="F18" s="30"/>
      <c r="G18" s="28"/>
      <c r="H18" s="28"/>
      <c r="K18" s="12"/>
    </row>
    <row r="19" spans="1:11" s="11" customFormat="1" ht="15">
      <c r="A19" s="26" t="s">
        <v>92</v>
      </c>
      <c r="B19" s="27" t="s">
        <v>91</v>
      </c>
      <c r="C19" s="28"/>
      <c r="D19" s="29"/>
      <c r="E19" s="28"/>
      <c r="F19" s="30"/>
      <c r="G19" s="28"/>
      <c r="H19" s="28"/>
      <c r="K19" s="12"/>
    </row>
    <row r="20" spans="1:11" s="11" customFormat="1" ht="15">
      <c r="A20" s="26" t="s">
        <v>93</v>
      </c>
      <c r="B20" s="27" t="s">
        <v>94</v>
      </c>
      <c r="C20" s="28"/>
      <c r="D20" s="29"/>
      <c r="E20" s="28"/>
      <c r="F20" s="30"/>
      <c r="G20" s="28"/>
      <c r="H20" s="28"/>
      <c r="K20" s="12"/>
    </row>
    <row r="21" spans="1:11" s="11" customFormat="1" ht="15">
      <c r="A21" s="26" t="s">
        <v>95</v>
      </c>
      <c r="B21" s="27" t="s">
        <v>91</v>
      </c>
      <c r="C21" s="28"/>
      <c r="D21" s="29"/>
      <c r="E21" s="28"/>
      <c r="F21" s="30"/>
      <c r="G21" s="28"/>
      <c r="H21" s="28"/>
      <c r="K21" s="12"/>
    </row>
    <row r="22" spans="1:11" s="11" customFormat="1" ht="30">
      <c r="A22" s="21" t="s">
        <v>11</v>
      </c>
      <c r="B22" s="31"/>
      <c r="C22" s="23">
        <f>F22*12</f>
        <v>0</v>
      </c>
      <c r="D22" s="24">
        <f>G22*I22</f>
        <v>130930.34</v>
      </c>
      <c r="E22" s="23">
        <f>H22*12</f>
        <v>33.84</v>
      </c>
      <c r="F22" s="25"/>
      <c r="G22" s="23">
        <f>H22*12</f>
        <v>33.84</v>
      </c>
      <c r="H22" s="23">
        <v>2.82</v>
      </c>
      <c r="I22" s="11">
        <v>3869.1</v>
      </c>
      <c r="J22" s="11">
        <v>1.07</v>
      </c>
      <c r="K22" s="12">
        <v>2.63</v>
      </c>
    </row>
    <row r="23" spans="1:11" s="11" customFormat="1" ht="15">
      <c r="A23" s="32" t="s">
        <v>96</v>
      </c>
      <c r="B23" s="33" t="s">
        <v>12</v>
      </c>
      <c r="C23" s="23"/>
      <c r="D23" s="24"/>
      <c r="E23" s="23"/>
      <c r="F23" s="25"/>
      <c r="G23" s="23"/>
      <c r="H23" s="23"/>
      <c r="K23" s="12"/>
    </row>
    <row r="24" spans="1:11" s="11" customFormat="1" ht="15">
      <c r="A24" s="32" t="s">
        <v>97</v>
      </c>
      <c r="B24" s="33" t="s">
        <v>12</v>
      </c>
      <c r="C24" s="23"/>
      <c r="D24" s="24"/>
      <c r="E24" s="23"/>
      <c r="F24" s="25"/>
      <c r="G24" s="23"/>
      <c r="H24" s="23"/>
      <c r="K24" s="12"/>
    </row>
    <row r="25" spans="1:11" s="11" customFormat="1" ht="15">
      <c r="A25" s="95" t="s">
        <v>126</v>
      </c>
      <c r="B25" s="50" t="s">
        <v>127</v>
      </c>
      <c r="C25" s="23"/>
      <c r="D25" s="24"/>
      <c r="E25" s="23"/>
      <c r="F25" s="25"/>
      <c r="G25" s="23"/>
      <c r="H25" s="23"/>
      <c r="K25" s="12"/>
    </row>
    <row r="26" spans="1:11" s="11" customFormat="1" ht="15">
      <c r="A26" s="32" t="s">
        <v>98</v>
      </c>
      <c r="B26" s="33" t="s">
        <v>12</v>
      </c>
      <c r="C26" s="23"/>
      <c r="D26" s="24"/>
      <c r="E26" s="23"/>
      <c r="F26" s="25"/>
      <c r="G26" s="23"/>
      <c r="H26" s="23"/>
      <c r="K26" s="12"/>
    </row>
    <row r="27" spans="1:11" s="11" customFormat="1" ht="25.5">
      <c r="A27" s="32" t="s">
        <v>99</v>
      </c>
      <c r="B27" s="33" t="s">
        <v>13</v>
      </c>
      <c r="C27" s="23"/>
      <c r="D27" s="24"/>
      <c r="E27" s="23"/>
      <c r="F27" s="25"/>
      <c r="G27" s="23"/>
      <c r="H27" s="23"/>
      <c r="K27" s="12"/>
    </row>
    <row r="28" spans="1:11" s="11" customFormat="1" ht="15">
      <c r="A28" s="32" t="s">
        <v>100</v>
      </c>
      <c r="B28" s="33" t="s">
        <v>12</v>
      </c>
      <c r="C28" s="23"/>
      <c r="D28" s="24"/>
      <c r="E28" s="23"/>
      <c r="F28" s="25"/>
      <c r="G28" s="23"/>
      <c r="H28" s="23"/>
      <c r="K28" s="12"/>
    </row>
    <row r="29" spans="1:11" s="11" customFormat="1" ht="15">
      <c r="A29" s="34" t="s">
        <v>101</v>
      </c>
      <c r="B29" s="35" t="s">
        <v>12</v>
      </c>
      <c r="C29" s="23"/>
      <c r="D29" s="24"/>
      <c r="E29" s="23"/>
      <c r="F29" s="25"/>
      <c r="G29" s="23"/>
      <c r="H29" s="23"/>
      <c r="K29" s="12"/>
    </row>
    <row r="30" spans="1:11" s="11" customFormat="1" ht="26.25" thickBot="1">
      <c r="A30" s="36" t="s">
        <v>102</v>
      </c>
      <c r="B30" s="37" t="s">
        <v>103</v>
      </c>
      <c r="C30" s="23"/>
      <c r="D30" s="24"/>
      <c r="E30" s="23"/>
      <c r="F30" s="25"/>
      <c r="G30" s="23"/>
      <c r="H30" s="23"/>
      <c r="K30" s="12"/>
    </row>
    <row r="31" spans="1:11" s="40" customFormat="1" ht="15">
      <c r="A31" s="38" t="s">
        <v>14</v>
      </c>
      <c r="B31" s="22" t="s">
        <v>15</v>
      </c>
      <c r="C31" s="23">
        <f>F31*12</f>
        <v>0</v>
      </c>
      <c r="D31" s="24">
        <f>G31*I31</f>
        <v>29714.69</v>
      </c>
      <c r="E31" s="23">
        <f>H31*12</f>
        <v>7.68</v>
      </c>
      <c r="F31" s="39"/>
      <c r="G31" s="23">
        <f>H31*12</f>
        <v>7.68</v>
      </c>
      <c r="H31" s="23">
        <v>0.64</v>
      </c>
      <c r="I31" s="11">
        <v>3869.1</v>
      </c>
      <c r="J31" s="11">
        <v>1.07</v>
      </c>
      <c r="K31" s="12">
        <v>0.6</v>
      </c>
    </row>
    <row r="32" spans="1:11" s="11" customFormat="1" ht="15">
      <c r="A32" s="38" t="s">
        <v>16</v>
      </c>
      <c r="B32" s="22" t="s">
        <v>17</v>
      </c>
      <c r="C32" s="23">
        <f>F32*12</f>
        <v>0</v>
      </c>
      <c r="D32" s="24">
        <f>G32*I32</f>
        <v>96572.74</v>
      </c>
      <c r="E32" s="23">
        <f>H32*12</f>
        <v>24.96</v>
      </c>
      <c r="F32" s="39"/>
      <c r="G32" s="23">
        <f>H32*12</f>
        <v>24.96</v>
      </c>
      <c r="H32" s="23">
        <v>2.08</v>
      </c>
      <c r="I32" s="11">
        <v>3869.1</v>
      </c>
      <c r="J32" s="11">
        <v>1.07</v>
      </c>
      <c r="K32" s="12">
        <v>1.94</v>
      </c>
    </row>
    <row r="33" spans="1:11" s="19" customFormat="1" ht="30">
      <c r="A33" s="38" t="s">
        <v>54</v>
      </c>
      <c r="B33" s="22" t="s">
        <v>10</v>
      </c>
      <c r="C33" s="41"/>
      <c r="D33" s="24">
        <v>1733.72</v>
      </c>
      <c r="E33" s="41">
        <f>H33*12</f>
        <v>0.48</v>
      </c>
      <c r="F33" s="39"/>
      <c r="G33" s="23">
        <f>D33/I33</f>
        <v>0.45</v>
      </c>
      <c r="H33" s="23">
        <f>G33/12</f>
        <v>0.04</v>
      </c>
      <c r="I33" s="11">
        <v>3869.1</v>
      </c>
      <c r="J33" s="11">
        <v>1.07</v>
      </c>
      <c r="K33" s="12">
        <v>0.07</v>
      </c>
    </row>
    <row r="34" spans="1:11" s="19" customFormat="1" ht="30">
      <c r="A34" s="38" t="s">
        <v>79</v>
      </c>
      <c r="B34" s="22" t="s">
        <v>10</v>
      </c>
      <c r="C34" s="41"/>
      <c r="D34" s="24">
        <v>1733.72</v>
      </c>
      <c r="E34" s="41"/>
      <c r="F34" s="39"/>
      <c r="G34" s="23">
        <f>D34/I34</f>
        <v>0.45</v>
      </c>
      <c r="H34" s="23">
        <f>G34/12</f>
        <v>0.04</v>
      </c>
      <c r="I34" s="11">
        <v>3869.1</v>
      </c>
      <c r="J34" s="11">
        <v>1.07</v>
      </c>
      <c r="K34" s="12">
        <v>0</v>
      </c>
    </row>
    <row r="35" spans="1:11" s="19" customFormat="1" ht="15">
      <c r="A35" s="38" t="s">
        <v>55</v>
      </c>
      <c r="B35" s="22" t="s">
        <v>10</v>
      </c>
      <c r="C35" s="41"/>
      <c r="D35" s="24">
        <v>10948.1</v>
      </c>
      <c r="E35" s="41"/>
      <c r="F35" s="39"/>
      <c r="G35" s="23">
        <f>D35/I35</f>
        <v>2.83</v>
      </c>
      <c r="H35" s="23">
        <f>G35/12</f>
        <v>0.24</v>
      </c>
      <c r="I35" s="11">
        <v>3869.1</v>
      </c>
      <c r="J35" s="11">
        <v>1.07</v>
      </c>
      <c r="K35" s="12">
        <v>0.22</v>
      </c>
    </row>
    <row r="36" spans="1:11" s="19" customFormat="1" ht="30" hidden="1">
      <c r="A36" s="38" t="s">
        <v>56</v>
      </c>
      <c r="B36" s="22" t="s">
        <v>13</v>
      </c>
      <c r="C36" s="41"/>
      <c r="D36" s="24">
        <f>G36*I36</f>
        <v>0</v>
      </c>
      <c r="E36" s="41"/>
      <c r="F36" s="39"/>
      <c r="G36" s="23">
        <f>D36/I36</f>
        <v>2.83</v>
      </c>
      <c r="H36" s="23">
        <f>G36/12</f>
        <v>0.24</v>
      </c>
      <c r="I36" s="11">
        <v>3869.1</v>
      </c>
      <c r="J36" s="11">
        <v>1.07</v>
      </c>
      <c r="K36" s="12">
        <v>0</v>
      </c>
    </row>
    <row r="37" spans="1:11" s="19" customFormat="1" ht="30">
      <c r="A37" s="38" t="s">
        <v>56</v>
      </c>
      <c r="B37" s="22" t="s">
        <v>13</v>
      </c>
      <c r="C37" s="41"/>
      <c r="D37" s="24">
        <v>3100.59</v>
      </c>
      <c r="E37" s="41"/>
      <c r="F37" s="39"/>
      <c r="G37" s="23">
        <f>D37/I37</f>
        <v>0.8</v>
      </c>
      <c r="H37" s="23">
        <f>G37/12</f>
        <v>0.07</v>
      </c>
      <c r="I37" s="11">
        <v>3869.1</v>
      </c>
      <c r="J37" s="11">
        <v>1.07</v>
      </c>
      <c r="K37" s="12">
        <v>0</v>
      </c>
    </row>
    <row r="38" spans="1:11" s="19" customFormat="1" ht="30">
      <c r="A38" s="38" t="s">
        <v>24</v>
      </c>
      <c r="B38" s="22"/>
      <c r="C38" s="41">
        <f>F38*12</f>
        <v>0</v>
      </c>
      <c r="D38" s="24">
        <f>G38*I38</f>
        <v>8357.26</v>
      </c>
      <c r="E38" s="41">
        <f>H38*12</f>
        <v>2.16</v>
      </c>
      <c r="F38" s="39"/>
      <c r="G38" s="23">
        <f>H38*12</f>
        <v>2.16</v>
      </c>
      <c r="H38" s="23">
        <v>0.18</v>
      </c>
      <c r="I38" s="11">
        <v>3869.1</v>
      </c>
      <c r="J38" s="11">
        <v>1.07</v>
      </c>
      <c r="K38" s="12">
        <v>0.03</v>
      </c>
    </row>
    <row r="39" spans="1:11" s="11" customFormat="1" ht="15">
      <c r="A39" s="38" t="s">
        <v>26</v>
      </c>
      <c r="B39" s="22" t="s">
        <v>27</v>
      </c>
      <c r="C39" s="41">
        <f>F39*12</f>
        <v>0</v>
      </c>
      <c r="D39" s="24">
        <f>G39*I39</f>
        <v>1857.17</v>
      </c>
      <c r="E39" s="41">
        <f>H39*12</f>
        <v>0.48</v>
      </c>
      <c r="F39" s="39"/>
      <c r="G39" s="23">
        <f>H39*12</f>
        <v>0.48</v>
      </c>
      <c r="H39" s="23">
        <v>0.04</v>
      </c>
      <c r="I39" s="11">
        <v>3869.1</v>
      </c>
      <c r="J39" s="11">
        <v>1.07</v>
      </c>
      <c r="K39" s="12">
        <v>0.03</v>
      </c>
    </row>
    <row r="40" spans="1:11" s="11" customFormat="1" ht="15">
      <c r="A40" s="38" t="s">
        <v>28</v>
      </c>
      <c r="B40" s="42" t="s">
        <v>29</v>
      </c>
      <c r="C40" s="43">
        <f>F40*12</f>
        <v>0</v>
      </c>
      <c r="D40" s="24">
        <v>993.58</v>
      </c>
      <c r="E40" s="43">
        <f>H40*12</f>
        <v>0.24</v>
      </c>
      <c r="F40" s="44"/>
      <c r="G40" s="23">
        <f>D40/I40</f>
        <v>0.26</v>
      </c>
      <c r="H40" s="23">
        <f>G40/12</f>
        <v>0.02</v>
      </c>
      <c r="I40" s="11">
        <v>3869.1</v>
      </c>
      <c r="J40" s="11">
        <v>1.07</v>
      </c>
      <c r="K40" s="12">
        <v>0.02</v>
      </c>
    </row>
    <row r="41" spans="1:11" s="40" customFormat="1" ht="30">
      <c r="A41" s="38" t="s">
        <v>25</v>
      </c>
      <c r="B41" s="22" t="s">
        <v>89</v>
      </c>
      <c r="C41" s="41">
        <f>F41*12</f>
        <v>0</v>
      </c>
      <c r="D41" s="24">
        <v>1490.38</v>
      </c>
      <c r="E41" s="41">
        <f>H41*12</f>
        <v>0.36</v>
      </c>
      <c r="F41" s="39"/>
      <c r="G41" s="23">
        <f>D41/I41</f>
        <v>0.39</v>
      </c>
      <c r="H41" s="23">
        <f>G41/12</f>
        <v>0.03</v>
      </c>
      <c r="I41" s="11">
        <v>3869.1</v>
      </c>
      <c r="J41" s="11">
        <v>1.07</v>
      </c>
      <c r="K41" s="12">
        <v>0.03</v>
      </c>
    </row>
    <row r="42" spans="1:11" s="40" customFormat="1" ht="15">
      <c r="A42" s="38" t="s">
        <v>39</v>
      </c>
      <c r="B42" s="22"/>
      <c r="C42" s="23"/>
      <c r="D42" s="23">
        <f>D44+D45+D46+D47+D48+D49+D50+D51+D52+D53+D56</f>
        <v>20371.35</v>
      </c>
      <c r="E42" s="23"/>
      <c r="F42" s="39"/>
      <c r="G42" s="23">
        <f>D42/I42</f>
        <v>5.27</v>
      </c>
      <c r="H42" s="23">
        <f>G42/12</f>
        <v>0.44</v>
      </c>
      <c r="I42" s="11">
        <v>3869.1</v>
      </c>
      <c r="J42" s="11">
        <v>1.07</v>
      </c>
      <c r="K42" s="12">
        <v>0.43</v>
      </c>
    </row>
    <row r="43" spans="1:11" s="19" customFormat="1" ht="15" hidden="1">
      <c r="A43" s="45" t="s">
        <v>65</v>
      </c>
      <c r="B43" s="33" t="s">
        <v>18</v>
      </c>
      <c r="C43" s="46"/>
      <c r="D43" s="47">
        <f>G43*I43</f>
        <v>0</v>
      </c>
      <c r="E43" s="46"/>
      <c r="F43" s="48"/>
      <c r="G43" s="46">
        <f>H43*12</f>
        <v>0</v>
      </c>
      <c r="H43" s="46">
        <v>0</v>
      </c>
      <c r="I43" s="11">
        <v>3869.1</v>
      </c>
      <c r="J43" s="11">
        <v>1.07</v>
      </c>
      <c r="K43" s="12">
        <v>0</v>
      </c>
    </row>
    <row r="44" spans="1:11" s="19" customFormat="1" ht="15">
      <c r="A44" s="45" t="s">
        <v>50</v>
      </c>
      <c r="B44" s="33" t="s">
        <v>18</v>
      </c>
      <c r="C44" s="46"/>
      <c r="D44" s="47">
        <v>184.33</v>
      </c>
      <c r="E44" s="46"/>
      <c r="F44" s="48"/>
      <c r="G44" s="46"/>
      <c r="H44" s="46"/>
      <c r="I44" s="11">
        <v>3869.1</v>
      </c>
      <c r="J44" s="11">
        <v>1.07</v>
      </c>
      <c r="K44" s="12">
        <v>0.01</v>
      </c>
    </row>
    <row r="45" spans="1:11" s="19" customFormat="1" ht="15">
      <c r="A45" s="45" t="s">
        <v>19</v>
      </c>
      <c r="B45" s="33" t="s">
        <v>23</v>
      </c>
      <c r="C45" s="46">
        <f>F45*12</f>
        <v>0</v>
      </c>
      <c r="D45" s="47">
        <v>390.07</v>
      </c>
      <c r="E45" s="46">
        <f>H45*12</f>
        <v>0</v>
      </c>
      <c r="F45" s="48"/>
      <c r="G45" s="46"/>
      <c r="H45" s="46"/>
      <c r="I45" s="11">
        <v>3869.1</v>
      </c>
      <c r="J45" s="11">
        <v>1.07</v>
      </c>
      <c r="K45" s="12">
        <v>0.01</v>
      </c>
    </row>
    <row r="46" spans="1:11" s="19" customFormat="1" ht="25.5">
      <c r="A46" s="45" t="s">
        <v>121</v>
      </c>
      <c r="B46" s="33" t="s">
        <v>18</v>
      </c>
      <c r="C46" s="46">
        <f>F46*12</f>
        <v>0</v>
      </c>
      <c r="D46" s="47">
        <v>4815.27</v>
      </c>
      <c r="E46" s="46">
        <f>H46*12</f>
        <v>0</v>
      </c>
      <c r="F46" s="48"/>
      <c r="G46" s="46"/>
      <c r="H46" s="46"/>
      <c r="I46" s="11">
        <v>3869.1</v>
      </c>
      <c r="J46" s="11">
        <v>1.07</v>
      </c>
      <c r="K46" s="12">
        <v>0.12</v>
      </c>
    </row>
    <row r="47" spans="1:11" s="19" customFormat="1" ht="15">
      <c r="A47" s="45" t="s">
        <v>63</v>
      </c>
      <c r="B47" s="33" t="s">
        <v>18</v>
      </c>
      <c r="C47" s="46">
        <f>F47*12</f>
        <v>0</v>
      </c>
      <c r="D47" s="47">
        <v>743.35</v>
      </c>
      <c r="E47" s="46">
        <f>H47*12</f>
        <v>0</v>
      </c>
      <c r="F47" s="48"/>
      <c r="G47" s="46"/>
      <c r="H47" s="46"/>
      <c r="I47" s="11">
        <v>3869.1</v>
      </c>
      <c r="J47" s="11">
        <v>1.07</v>
      </c>
      <c r="K47" s="12">
        <v>0.01</v>
      </c>
    </row>
    <row r="48" spans="1:11" s="19" customFormat="1" ht="15">
      <c r="A48" s="45" t="s">
        <v>20</v>
      </c>
      <c r="B48" s="33" t="s">
        <v>18</v>
      </c>
      <c r="C48" s="46">
        <f>F48*12</f>
        <v>0</v>
      </c>
      <c r="D48" s="47">
        <v>3314.05</v>
      </c>
      <c r="E48" s="46">
        <f>H48*12</f>
        <v>0</v>
      </c>
      <c r="F48" s="48"/>
      <c r="G48" s="46"/>
      <c r="H48" s="46"/>
      <c r="I48" s="11">
        <v>3869.1</v>
      </c>
      <c r="J48" s="11">
        <v>1.07</v>
      </c>
      <c r="K48" s="12">
        <v>0.06</v>
      </c>
    </row>
    <row r="49" spans="1:11" s="19" customFormat="1" ht="15">
      <c r="A49" s="45" t="s">
        <v>21</v>
      </c>
      <c r="B49" s="33" t="s">
        <v>18</v>
      </c>
      <c r="C49" s="46">
        <f>F49*12</f>
        <v>0</v>
      </c>
      <c r="D49" s="47">
        <v>780.14</v>
      </c>
      <c r="E49" s="46">
        <f>H49*12</f>
        <v>0</v>
      </c>
      <c r="F49" s="48"/>
      <c r="G49" s="46"/>
      <c r="H49" s="46"/>
      <c r="I49" s="11">
        <v>3869.1</v>
      </c>
      <c r="J49" s="11">
        <v>1.07</v>
      </c>
      <c r="K49" s="12">
        <v>0.01</v>
      </c>
    </row>
    <row r="50" spans="1:11" s="19" customFormat="1" ht="15">
      <c r="A50" s="45" t="s">
        <v>59</v>
      </c>
      <c r="B50" s="33" t="s">
        <v>18</v>
      </c>
      <c r="C50" s="46"/>
      <c r="D50" s="47">
        <v>371.66</v>
      </c>
      <c r="E50" s="46"/>
      <c r="F50" s="48"/>
      <c r="G50" s="46"/>
      <c r="H50" s="46"/>
      <c r="I50" s="11">
        <v>3869.1</v>
      </c>
      <c r="J50" s="11">
        <v>1.07</v>
      </c>
      <c r="K50" s="12">
        <v>0.01</v>
      </c>
    </row>
    <row r="51" spans="1:11" s="19" customFormat="1" ht="15">
      <c r="A51" s="45" t="s">
        <v>60</v>
      </c>
      <c r="B51" s="33" t="s">
        <v>23</v>
      </c>
      <c r="C51" s="46"/>
      <c r="D51" s="47">
        <v>1486.7</v>
      </c>
      <c r="E51" s="46"/>
      <c r="F51" s="48"/>
      <c r="G51" s="46"/>
      <c r="H51" s="46"/>
      <c r="I51" s="11">
        <v>3869.1</v>
      </c>
      <c r="J51" s="11">
        <v>1.07</v>
      </c>
      <c r="K51" s="12">
        <v>0.03</v>
      </c>
    </row>
    <row r="52" spans="1:11" s="19" customFormat="1" ht="25.5">
      <c r="A52" s="45" t="s">
        <v>22</v>
      </c>
      <c r="B52" s="33" t="s">
        <v>18</v>
      </c>
      <c r="C52" s="46">
        <f>F52*12</f>
        <v>0</v>
      </c>
      <c r="D52" s="47">
        <v>2710.87</v>
      </c>
      <c r="E52" s="46">
        <f>H52*12</f>
        <v>0</v>
      </c>
      <c r="F52" s="48"/>
      <c r="G52" s="46"/>
      <c r="H52" s="46"/>
      <c r="I52" s="11">
        <v>3869.1</v>
      </c>
      <c r="J52" s="11">
        <v>1.07</v>
      </c>
      <c r="K52" s="12">
        <v>0.05</v>
      </c>
    </row>
    <row r="53" spans="1:11" s="19" customFormat="1" ht="15">
      <c r="A53" s="45" t="s">
        <v>122</v>
      </c>
      <c r="B53" s="33" t="s">
        <v>18</v>
      </c>
      <c r="C53" s="46"/>
      <c r="D53" s="47">
        <v>2617.3</v>
      </c>
      <c r="E53" s="46"/>
      <c r="F53" s="48"/>
      <c r="G53" s="46"/>
      <c r="H53" s="46"/>
      <c r="I53" s="11">
        <v>3869.1</v>
      </c>
      <c r="J53" s="11">
        <v>1.07</v>
      </c>
      <c r="K53" s="12">
        <v>0.01</v>
      </c>
    </row>
    <row r="54" spans="1:11" s="19" customFormat="1" ht="15" hidden="1">
      <c r="A54" s="45" t="s">
        <v>66</v>
      </c>
      <c r="B54" s="33" t="s">
        <v>18</v>
      </c>
      <c r="C54" s="49"/>
      <c r="D54" s="47">
        <f>G54*I54</f>
        <v>0</v>
      </c>
      <c r="E54" s="49"/>
      <c r="F54" s="48"/>
      <c r="G54" s="46"/>
      <c r="H54" s="46"/>
      <c r="I54" s="11">
        <v>3869.1</v>
      </c>
      <c r="J54" s="11">
        <v>1.07</v>
      </c>
      <c r="K54" s="12">
        <v>0</v>
      </c>
    </row>
    <row r="55" spans="1:11" s="19" customFormat="1" ht="15" hidden="1">
      <c r="A55" s="45"/>
      <c r="B55" s="33"/>
      <c r="C55" s="46"/>
      <c r="D55" s="47"/>
      <c r="E55" s="46"/>
      <c r="F55" s="48"/>
      <c r="G55" s="46"/>
      <c r="H55" s="46"/>
      <c r="I55" s="11"/>
      <c r="J55" s="11"/>
      <c r="K55" s="12"/>
    </row>
    <row r="56" spans="1:11" s="19" customFormat="1" ht="25.5">
      <c r="A56" s="45" t="s">
        <v>118</v>
      </c>
      <c r="B56" s="50" t="s">
        <v>13</v>
      </c>
      <c r="C56" s="46"/>
      <c r="D56" s="47">
        <v>2957.61</v>
      </c>
      <c r="E56" s="46"/>
      <c r="F56" s="48"/>
      <c r="G56" s="46"/>
      <c r="H56" s="46"/>
      <c r="I56" s="11">
        <v>3869.1</v>
      </c>
      <c r="J56" s="11">
        <v>1.07</v>
      </c>
      <c r="K56" s="12">
        <v>0.03</v>
      </c>
    </row>
    <row r="57" spans="1:11" s="40" customFormat="1" ht="30">
      <c r="A57" s="38" t="s">
        <v>46</v>
      </c>
      <c r="B57" s="22"/>
      <c r="C57" s="23"/>
      <c r="D57" s="23">
        <f>D58+D59+D60+D61+D62+D66+D67</f>
        <v>17730.49</v>
      </c>
      <c r="E57" s="23"/>
      <c r="F57" s="39"/>
      <c r="G57" s="23">
        <f>D57/I57</f>
        <v>4.58</v>
      </c>
      <c r="H57" s="23">
        <f>G57/12</f>
        <v>0.38</v>
      </c>
      <c r="I57" s="11">
        <v>3869.1</v>
      </c>
      <c r="J57" s="11">
        <v>1.07</v>
      </c>
      <c r="K57" s="12">
        <v>0.76</v>
      </c>
    </row>
    <row r="58" spans="1:11" s="19" customFormat="1" ht="15">
      <c r="A58" s="45" t="s">
        <v>40</v>
      </c>
      <c r="B58" s="33" t="s">
        <v>64</v>
      </c>
      <c r="C58" s="46"/>
      <c r="D58" s="47">
        <v>2230.05</v>
      </c>
      <c r="E58" s="46"/>
      <c r="F58" s="48"/>
      <c r="G58" s="46"/>
      <c r="H58" s="46"/>
      <c r="I58" s="11">
        <v>3869.1</v>
      </c>
      <c r="J58" s="11">
        <v>1.07</v>
      </c>
      <c r="K58" s="12">
        <v>0.04</v>
      </c>
    </row>
    <row r="59" spans="1:11" s="19" customFormat="1" ht="25.5">
      <c r="A59" s="45" t="s">
        <v>41</v>
      </c>
      <c r="B59" s="50" t="s">
        <v>18</v>
      </c>
      <c r="C59" s="46"/>
      <c r="D59" s="47">
        <v>1486.7</v>
      </c>
      <c r="E59" s="46"/>
      <c r="F59" s="48"/>
      <c r="G59" s="46"/>
      <c r="H59" s="46"/>
      <c r="I59" s="11">
        <v>3869.1</v>
      </c>
      <c r="J59" s="11">
        <v>1.07</v>
      </c>
      <c r="K59" s="12">
        <v>0.03</v>
      </c>
    </row>
    <row r="60" spans="1:11" s="19" customFormat="1" ht="15">
      <c r="A60" s="45" t="s">
        <v>70</v>
      </c>
      <c r="B60" s="33" t="s">
        <v>69</v>
      </c>
      <c r="C60" s="46"/>
      <c r="D60" s="47">
        <v>1560.23</v>
      </c>
      <c r="E60" s="46"/>
      <c r="F60" s="48"/>
      <c r="G60" s="46"/>
      <c r="H60" s="46"/>
      <c r="I60" s="11">
        <v>3869.1</v>
      </c>
      <c r="J60" s="11">
        <v>1.07</v>
      </c>
      <c r="K60" s="12">
        <v>0.03</v>
      </c>
    </row>
    <row r="61" spans="1:11" s="19" customFormat="1" ht="25.5">
      <c r="A61" s="45" t="s">
        <v>67</v>
      </c>
      <c r="B61" s="33" t="s">
        <v>68</v>
      </c>
      <c r="C61" s="46"/>
      <c r="D61" s="47">
        <v>1486.68</v>
      </c>
      <c r="E61" s="46"/>
      <c r="F61" s="48"/>
      <c r="G61" s="46"/>
      <c r="H61" s="46"/>
      <c r="I61" s="11">
        <v>3869.1</v>
      </c>
      <c r="J61" s="11">
        <v>1.07</v>
      </c>
      <c r="K61" s="12">
        <v>0.03</v>
      </c>
    </row>
    <row r="62" spans="1:11" s="19" customFormat="1" ht="25.5">
      <c r="A62" s="45" t="s">
        <v>119</v>
      </c>
      <c r="B62" s="50" t="s">
        <v>13</v>
      </c>
      <c r="C62" s="46"/>
      <c r="D62" s="47">
        <v>4435.98</v>
      </c>
      <c r="E62" s="46"/>
      <c r="F62" s="48"/>
      <c r="G62" s="46"/>
      <c r="H62" s="46"/>
      <c r="I62" s="11">
        <v>3869.1</v>
      </c>
      <c r="J62" s="11">
        <v>1.07</v>
      </c>
      <c r="K62" s="12">
        <v>0.29</v>
      </c>
    </row>
    <row r="63" spans="1:11" s="19" customFormat="1" ht="15" hidden="1">
      <c r="A63" s="45" t="s">
        <v>52</v>
      </c>
      <c r="B63" s="33" t="s">
        <v>69</v>
      </c>
      <c r="C63" s="46"/>
      <c r="D63" s="47">
        <f>G63*I63</f>
        <v>0</v>
      </c>
      <c r="E63" s="46"/>
      <c r="F63" s="48"/>
      <c r="G63" s="46"/>
      <c r="H63" s="46"/>
      <c r="I63" s="11">
        <v>3869.1</v>
      </c>
      <c r="J63" s="11">
        <v>1.07</v>
      </c>
      <c r="K63" s="12">
        <v>0</v>
      </c>
    </row>
    <row r="64" spans="1:11" s="19" customFormat="1" ht="15" hidden="1">
      <c r="A64" s="45" t="s">
        <v>53</v>
      </c>
      <c r="B64" s="33" t="s">
        <v>18</v>
      </c>
      <c r="C64" s="46"/>
      <c r="D64" s="47">
        <f>G64*I64</f>
        <v>0</v>
      </c>
      <c r="E64" s="46"/>
      <c r="F64" s="48"/>
      <c r="G64" s="46"/>
      <c r="H64" s="46"/>
      <c r="I64" s="11">
        <v>3869.1</v>
      </c>
      <c r="J64" s="11">
        <v>1.07</v>
      </c>
      <c r="K64" s="12">
        <v>0</v>
      </c>
    </row>
    <row r="65" spans="1:11" s="19" customFormat="1" ht="25.5" hidden="1">
      <c r="A65" s="45" t="s">
        <v>51</v>
      </c>
      <c r="B65" s="33" t="s">
        <v>18</v>
      </c>
      <c r="C65" s="46"/>
      <c r="D65" s="47">
        <f>G65*I65</f>
        <v>0</v>
      </c>
      <c r="E65" s="46"/>
      <c r="F65" s="48"/>
      <c r="G65" s="46"/>
      <c r="H65" s="46"/>
      <c r="I65" s="11">
        <v>3869.1</v>
      </c>
      <c r="J65" s="11">
        <v>1.07</v>
      </c>
      <c r="K65" s="12">
        <v>0</v>
      </c>
    </row>
    <row r="66" spans="1:11" s="19" customFormat="1" ht="15">
      <c r="A66" s="45" t="s">
        <v>123</v>
      </c>
      <c r="B66" s="33" t="s">
        <v>18</v>
      </c>
      <c r="C66" s="46"/>
      <c r="D66" s="47">
        <v>1243.17</v>
      </c>
      <c r="E66" s="46"/>
      <c r="F66" s="48"/>
      <c r="G66" s="46"/>
      <c r="H66" s="46"/>
      <c r="I66" s="11">
        <v>3869.1</v>
      </c>
      <c r="J66" s="11">
        <v>1.07</v>
      </c>
      <c r="K66" s="12">
        <v>0.02</v>
      </c>
    </row>
    <row r="67" spans="1:11" s="19" customFormat="1" ht="15">
      <c r="A67" s="45" t="s">
        <v>61</v>
      </c>
      <c r="B67" s="33" t="s">
        <v>10</v>
      </c>
      <c r="C67" s="49"/>
      <c r="D67" s="47">
        <v>5287.68</v>
      </c>
      <c r="E67" s="49"/>
      <c r="F67" s="48"/>
      <c r="G67" s="46"/>
      <c r="H67" s="46"/>
      <c r="I67" s="11">
        <v>3869.1</v>
      </c>
      <c r="J67" s="11">
        <v>1.07</v>
      </c>
      <c r="K67" s="12">
        <v>0.11</v>
      </c>
    </row>
    <row r="68" spans="1:11" s="19" customFormat="1" ht="15" hidden="1">
      <c r="A68" s="45" t="s">
        <v>76</v>
      </c>
      <c r="B68" s="33" t="s">
        <v>18</v>
      </c>
      <c r="C68" s="46"/>
      <c r="D68" s="47">
        <f>G68*I68</f>
        <v>0</v>
      </c>
      <c r="E68" s="46"/>
      <c r="F68" s="48"/>
      <c r="G68" s="46">
        <f>H68*12</f>
        <v>0</v>
      </c>
      <c r="H68" s="46">
        <v>0</v>
      </c>
      <c r="I68" s="11">
        <v>3869.1</v>
      </c>
      <c r="J68" s="11">
        <v>1.07</v>
      </c>
      <c r="K68" s="12">
        <v>0</v>
      </c>
    </row>
    <row r="69" spans="1:11" s="19" customFormat="1" ht="30">
      <c r="A69" s="38" t="s">
        <v>47</v>
      </c>
      <c r="B69" s="33"/>
      <c r="C69" s="46"/>
      <c r="D69" s="23">
        <f>D70+D71</f>
        <v>1749.91</v>
      </c>
      <c r="E69" s="46"/>
      <c r="F69" s="48"/>
      <c r="G69" s="23">
        <f>D69/I69</f>
        <v>0.45</v>
      </c>
      <c r="H69" s="23">
        <f>G69/12</f>
        <v>0.04</v>
      </c>
      <c r="I69" s="11">
        <v>3869.1</v>
      </c>
      <c r="J69" s="11">
        <v>1.07</v>
      </c>
      <c r="K69" s="12">
        <v>0.06</v>
      </c>
    </row>
    <row r="70" spans="1:11" s="19" customFormat="1" ht="25.5">
      <c r="A70" s="45" t="s">
        <v>120</v>
      </c>
      <c r="B70" s="50" t="s">
        <v>13</v>
      </c>
      <c r="C70" s="46"/>
      <c r="D70" s="47">
        <v>321.07</v>
      </c>
      <c r="E70" s="46"/>
      <c r="F70" s="48"/>
      <c r="G70" s="46"/>
      <c r="H70" s="46"/>
      <c r="I70" s="11">
        <v>3869.1</v>
      </c>
      <c r="J70" s="11">
        <v>1.07</v>
      </c>
      <c r="K70" s="12">
        <v>0.03</v>
      </c>
    </row>
    <row r="71" spans="1:11" s="19" customFormat="1" ht="15">
      <c r="A71" s="45" t="s">
        <v>108</v>
      </c>
      <c r="B71" s="33" t="s">
        <v>18</v>
      </c>
      <c r="C71" s="46"/>
      <c r="D71" s="47">
        <v>1428.84</v>
      </c>
      <c r="E71" s="46"/>
      <c r="F71" s="48"/>
      <c r="G71" s="46"/>
      <c r="H71" s="46"/>
      <c r="I71" s="11">
        <v>3869.1</v>
      </c>
      <c r="J71" s="11">
        <v>1.07</v>
      </c>
      <c r="K71" s="12">
        <v>0.03</v>
      </c>
    </row>
    <row r="72" spans="1:11" s="19" customFormat="1" ht="15" hidden="1">
      <c r="A72" s="45" t="s">
        <v>62</v>
      </c>
      <c r="B72" s="33" t="s">
        <v>10</v>
      </c>
      <c r="C72" s="46"/>
      <c r="D72" s="47">
        <f>G72*I72</f>
        <v>0</v>
      </c>
      <c r="E72" s="46"/>
      <c r="F72" s="48"/>
      <c r="G72" s="46">
        <f>H72*12</f>
        <v>0</v>
      </c>
      <c r="H72" s="46">
        <v>0</v>
      </c>
      <c r="I72" s="11">
        <v>3869.1</v>
      </c>
      <c r="J72" s="11">
        <v>1.07</v>
      </c>
      <c r="K72" s="12">
        <v>0</v>
      </c>
    </row>
    <row r="73" spans="1:11" s="19" customFormat="1" ht="15">
      <c r="A73" s="38" t="s">
        <v>48</v>
      </c>
      <c r="B73" s="33"/>
      <c r="C73" s="46"/>
      <c r="D73" s="23">
        <f>D75+D76</f>
        <v>10964.93</v>
      </c>
      <c r="E73" s="46"/>
      <c r="F73" s="48"/>
      <c r="G73" s="23">
        <f>D73/I73</f>
        <v>2.83</v>
      </c>
      <c r="H73" s="23">
        <f>G73/12</f>
        <v>0.24</v>
      </c>
      <c r="I73" s="11">
        <v>3869.1</v>
      </c>
      <c r="J73" s="11">
        <v>1.07</v>
      </c>
      <c r="K73" s="12">
        <v>0.28</v>
      </c>
    </row>
    <row r="74" spans="1:11" s="19" customFormat="1" ht="15" hidden="1">
      <c r="A74" s="45" t="s">
        <v>42</v>
      </c>
      <c r="B74" s="33" t="s">
        <v>10</v>
      </c>
      <c r="C74" s="46"/>
      <c r="D74" s="47">
        <f aca="true" t="shared" si="0" ref="D74:D80">G74*I74</f>
        <v>0</v>
      </c>
      <c r="E74" s="46"/>
      <c r="F74" s="48"/>
      <c r="G74" s="46">
        <f aca="true" t="shared" si="1" ref="G74:G80">H74*12</f>
        <v>0</v>
      </c>
      <c r="H74" s="46">
        <v>0</v>
      </c>
      <c r="I74" s="11">
        <v>3869.1</v>
      </c>
      <c r="J74" s="11">
        <v>1.07</v>
      </c>
      <c r="K74" s="12">
        <v>0</v>
      </c>
    </row>
    <row r="75" spans="1:11" s="19" customFormat="1" ht="15">
      <c r="A75" s="45" t="s">
        <v>81</v>
      </c>
      <c r="B75" s="33" t="s">
        <v>18</v>
      </c>
      <c r="C75" s="46"/>
      <c r="D75" s="47">
        <v>10187.9</v>
      </c>
      <c r="E75" s="46"/>
      <c r="F75" s="48"/>
      <c r="G75" s="46"/>
      <c r="H75" s="46"/>
      <c r="I75" s="11">
        <v>3869.1</v>
      </c>
      <c r="J75" s="11">
        <v>1.07</v>
      </c>
      <c r="K75" s="12">
        <v>0.2</v>
      </c>
    </row>
    <row r="76" spans="1:11" s="19" customFormat="1" ht="15">
      <c r="A76" s="45" t="s">
        <v>43</v>
      </c>
      <c r="B76" s="33" t="s">
        <v>18</v>
      </c>
      <c r="C76" s="46"/>
      <c r="D76" s="47">
        <v>777.03</v>
      </c>
      <c r="E76" s="46"/>
      <c r="F76" s="48"/>
      <c r="G76" s="46"/>
      <c r="H76" s="46"/>
      <c r="I76" s="11">
        <v>3869.1</v>
      </c>
      <c r="J76" s="11">
        <v>1.07</v>
      </c>
      <c r="K76" s="12">
        <v>0.01</v>
      </c>
    </row>
    <row r="77" spans="1:11" s="19" customFormat="1" ht="25.5" hidden="1">
      <c r="A77" s="45" t="s">
        <v>77</v>
      </c>
      <c r="B77" s="33" t="s">
        <v>13</v>
      </c>
      <c r="C77" s="46"/>
      <c r="D77" s="47">
        <f t="shared" si="0"/>
        <v>0</v>
      </c>
      <c r="E77" s="46"/>
      <c r="F77" s="48"/>
      <c r="G77" s="46">
        <f t="shared" si="1"/>
        <v>0</v>
      </c>
      <c r="H77" s="46">
        <v>0</v>
      </c>
      <c r="I77" s="11">
        <v>3869.1</v>
      </c>
      <c r="J77" s="11">
        <v>1.07</v>
      </c>
      <c r="K77" s="12">
        <v>0</v>
      </c>
    </row>
    <row r="78" spans="1:11" s="19" customFormat="1" ht="25.5" hidden="1">
      <c r="A78" s="45" t="s">
        <v>71</v>
      </c>
      <c r="B78" s="33" t="s">
        <v>13</v>
      </c>
      <c r="C78" s="46"/>
      <c r="D78" s="47">
        <f t="shared" si="0"/>
        <v>0</v>
      </c>
      <c r="E78" s="46"/>
      <c r="F78" s="48"/>
      <c r="G78" s="46">
        <f t="shared" si="1"/>
        <v>0</v>
      </c>
      <c r="H78" s="46">
        <v>0</v>
      </c>
      <c r="I78" s="11">
        <v>3869.1</v>
      </c>
      <c r="J78" s="11">
        <v>1.07</v>
      </c>
      <c r="K78" s="12">
        <v>0</v>
      </c>
    </row>
    <row r="79" spans="1:11" s="19" customFormat="1" ht="25.5" hidden="1">
      <c r="A79" s="45" t="s">
        <v>78</v>
      </c>
      <c r="B79" s="33" t="s">
        <v>13</v>
      </c>
      <c r="C79" s="46"/>
      <c r="D79" s="47">
        <f t="shared" si="0"/>
        <v>0</v>
      </c>
      <c r="E79" s="46"/>
      <c r="F79" s="48"/>
      <c r="G79" s="46">
        <f t="shared" si="1"/>
        <v>0</v>
      </c>
      <c r="H79" s="46">
        <v>0</v>
      </c>
      <c r="I79" s="11">
        <v>3869.1</v>
      </c>
      <c r="J79" s="11">
        <v>1.07</v>
      </c>
      <c r="K79" s="12">
        <v>0</v>
      </c>
    </row>
    <row r="80" spans="1:11" s="19" customFormat="1" ht="25.5" hidden="1">
      <c r="A80" s="45" t="s">
        <v>75</v>
      </c>
      <c r="B80" s="33" t="s">
        <v>13</v>
      </c>
      <c r="C80" s="46"/>
      <c r="D80" s="47">
        <f t="shared" si="0"/>
        <v>0</v>
      </c>
      <c r="E80" s="46"/>
      <c r="F80" s="48"/>
      <c r="G80" s="46">
        <f t="shared" si="1"/>
        <v>0</v>
      </c>
      <c r="H80" s="46">
        <v>0</v>
      </c>
      <c r="I80" s="11">
        <v>3869.1</v>
      </c>
      <c r="J80" s="11">
        <v>1.07</v>
      </c>
      <c r="K80" s="12">
        <v>0</v>
      </c>
    </row>
    <row r="81" spans="1:11" s="19" customFormat="1" ht="15">
      <c r="A81" s="38" t="s">
        <v>49</v>
      </c>
      <c r="B81" s="33"/>
      <c r="C81" s="46"/>
      <c r="D81" s="23">
        <f>D82+D83</f>
        <v>1681.99</v>
      </c>
      <c r="E81" s="46"/>
      <c r="F81" s="48"/>
      <c r="G81" s="23">
        <f>D81/I81</f>
        <v>0.43</v>
      </c>
      <c r="H81" s="23">
        <f>G81/12</f>
        <v>0.04</v>
      </c>
      <c r="I81" s="11">
        <v>3869.1</v>
      </c>
      <c r="J81" s="11">
        <v>1.07</v>
      </c>
      <c r="K81" s="12">
        <v>0.03</v>
      </c>
    </row>
    <row r="82" spans="1:11" s="19" customFormat="1" ht="15">
      <c r="A82" s="45" t="s">
        <v>44</v>
      </c>
      <c r="B82" s="33" t="s">
        <v>18</v>
      </c>
      <c r="C82" s="46"/>
      <c r="D82" s="47">
        <v>932.26</v>
      </c>
      <c r="E82" s="46"/>
      <c r="F82" s="48"/>
      <c r="G82" s="46"/>
      <c r="H82" s="46"/>
      <c r="I82" s="11">
        <v>3869.1</v>
      </c>
      <c r="J82" s="11">
        <v>1.07</v>
      </c>
      <c r="K82" s="12">
        <v>0.02</v>
      </c>
    </row>
    <row r="83" spans="1:11" s="19" customFormat="1" ht="15">
      <c r="A83" s="45" t="s">
        <v>45</v>
      </c>
      <c r="B83" s="33" t="s">
        <v>18</v>
      </c>
      <c r="C83" s="46"/>
      <c r="D83" s="47">
        <v>749.73</v>
      </c>
      <c r="E83" s="46"/>
      <c r="F83" s="48"/>
      <c r="G83" s="46"/>
      <c r="H83" s="46"/>
      <c r="I83" s="11">
        <v>3869.1</v>
      </c>
      <c r="J83" s="11">
        <v>1.07</v>
      </c>
      <c r="K83" s="12">
        <v>0.01</v>
      </c>
    </row>
    <row r="84" spans="1:11" s="11" customFormat="1" ht="15">
      <c r="A84" s="38" t="s">
        <v>58</v>
      </c>
      <c r="B84" s="22"/>
      <c r="C84" s="23"/>
      <c r="D84" s="23">
        <f>D85+D86</f>
        <v>18511.09</v>
      </c>
      <c r="E84" s="23"/>
      <c r="F84" s="39"/>
      <c r="G84" s="23">
        <f>D84/I84</f>
        <v>4.78</v>
      </c>
      <c r="H84" s="23">
        <f>G84/12</f>
        <v>0.4</v>
      </c>
      <c r="I84" s="11">
        <v>3869.1</v>
      </c>
      <c r="J84" s="11">
        <v>1.07</v>
      </c>
      <c r="K84" s="12">
        <v>0.03</v>
      </c>
    </row>
    <row r="85" spans="1:11" s="19" customFormat="1" ht="25.5">
      <c r="A85" s="45" t="s">
        <v>73</v>
      </c>
      <c r="B85" s="50" t="s">
        <v>13</v>
      </c>
      <c r="C85" s="46"/>
      <c r="D85" s="47">
        <v>1381.39</v>
      </c>
      <c r="E85" s="46"/>
      <c r="F85" s="48"/>
      <c r="G85" s="46"/>
      <c r="H85" s="46"/>
      <c r="I85" s="11">
        <v>3869.1</v>
      </c>
      <c r="J85" s="11">
        <v>1.07</v>
      </c>
      <c r="K85" s="12">
        <v>0.03</v>
      </c>
    </row>
    <row r="86" spans="1:11" s="19" customFormat="1" ht="25.5">
      <c r="A86" s="45" t="s">
        <v>72</v>
      </c>
      <c r="B86" s="33" t="s">
        <v>13</v>
      </c>
      <c r="C86" s="46">
        <f>F86*12</f>
        <v>0</v>
      </c>
      <c r="D86" s="47">
        <v>17129.7</v>
      </c>
      <c r="E86" s="46">
        <f>H86*12</f>
        <v>0</v>
      </c>
      <c r="F86" s="48"/>
      <c r="G86" s="46"/>
      <c r="H86" s="46"/>
      <c r="I86" s="11">
        <v>3869.1</v>
      </c>
      <c r="J86" s="11">
        <v>1.07</v>
      </c>
      <c r="K86" s="12">
        <v>0</v>
      </c>
    </row>
    <row r="87" spans="1:11" s="11" customFormat="1" ht="15">
      <c r="A87" s="38" t="s">
        <v>57</v>
      </c>
      <c r="B87" s="22"/>
      <c r="C87" s="23"/>
      <c r="D87" s="23">
        <f>D89+D90</f>
        <v>4402.43</v>
      </c>
      <c r="E87" s="23" t="e">
        <f>E88+E89+E90+#REF!</f>
        <v>#REF!</v>
      </c>
      <c r="F87" s="23" t="e">
        <f>F88+F89+F90+#REF!</f>
        <v>#REF!</v>
      </c>
      <c r="G87" s="23">
        <f>D87/I87</f>
        <v>1.14</v>
      </c>
      <c r="H87" s="23">
        <f>G87/12</f>
        <v>0.1</v>
      </c>
      <c r="I87" s="11">
        <v>3869.1</v>
      </c>
      <c r="J87" s="11">
        <v>1.07</v>
      </c>
      <c r="K87" s="12">
        <v>0.64</v>
      </c>
    </row>
    <row r="88" spans="1:11" s="55" customFormat="1" ht="15.75" customHeight="1" hidden="1">
      <c r="A88" s="45"/>
      <c r="B88" s="51"/>
      <c r="C88" s="52"/>
      <c r="D88" s="53"/>
      <c r="E88" s="52"/>
      <c r="F88" s="54"/>
      <c r="G88" s="52"/>
      <c r="H88" s="52"/>
      <c r="I88" s="11"/>
      <c r="J88" s="11"/>
      <c r="K88" s="12"/>
    </row>
    <row r="89" spans="1:11" s="55" customFormat="1" ht="13.5" customHeight="1">
      <c r="A89" s="45" t="s">
        <v>74</v>
      </c>
      <c r="B89" s="51" t="s">
        <v>64</v>
      </c>
      <c r="C89" s="52"/>
      <c r="D89" s="53">
        <v>2072.1</v>
      </c>
      <c r="E89" s="52"/>
      <c r="F89" s="54"/>
      <c r="G89" s="52"/>
      <c r="H89" s="52"/>
      <c r="I89" s="11">
        <v>3869.1</v>
      </c>
      <c r="J89" s="11">
        <v>1.07</v>
      </c>
      <c r="K89" s="12">
        <v>0.04</v>
      </c>
    </row>
    <row r="90" spans="1:11" s="55" customFormat="1" ht="28.5" customHeight="1">
      <c r="A90" s="45" t="s">
        <v>86</v>
      </c>
      <c r="B90" s="51" t="s">
        <v>64</v>
      </c>
      <c r="C90" s="52"/>
      <c r="D90" s="53">
        <v>2330.33</v>
      </c>
      <c r="E90" s="52"/>
      <c r="F90" s="54"/>
      <c r="G90" s="52"/>
      <c r="H90" s="52"/>
      <c r="I90" s="11">
        <v>3869.1</v>
      </c>
      <c r="J90" s="11">
        <v>1.07</v>
      </c>
      <c r="K90" s="12">
        <v>0.04</v>
      </c>
    </row>
    <row r="91" spans="1:11" s="11" customFormat="1" ht="30.75" thickBot="1">
      <c r="A91" s="56" t="s">
        <v>36</v>
      </c>
      <c r="B91" s="22" t="s">
        <v>13</v>
      </c>
      <c r="C91" s="43">
        <f>F91*12</f>
        <v>0</v>
      </c>
      <c r="D91" s="43">
        <f>G91*I91</f>
        <v>14857.34</v>
      </c>
      <c r="E91" s="43">
        <f>H91*12</f>
        <v>3.84</v>
      </c>
      <c r="F91" s="44"/>
      <c r="G91" s="43">
        <f>H91*12</f>
        <v>3.84</v>
      </c>
      <c r="H91" s="43">
        <v>0.32</v>
      </c>
      <c r="I91" s="11">
        <v>3869.1</v>
      </c>
      <c r="J91" s="11">
        <v>1.07</v>
      </c>
      <c r="K91" s="12">
        <v>0.3</v>
      </c>
    </row>
    <row r="92" spans="1:11" s="11" customFormat="1" ht="26.25" hidden="1" thickBot="1">
      <c r="A92" s="57" t="s">
        <v>106</v>
      </c>
      <c r="B92" s="50" t="s">
        <v>112</v>
      </c>
      <c r="C92" s="43"/>
      <c r="D92" s="43"/>
      <c r="E92" s="43"/>
      <c r="F92" s="58"/>
      <c r="G92" s="43">
        <f>H92*12</f>
        <v>0</v>
      </c>
      <c r="H92" s="44">
        <f>D92/12/I91</f>
        <v>0</v>
      </c>
      <c r="I92" s="11">
        <v>3869.1</v>
      </c>
      <c r="J92" s="11">
        <v>1.07</v>
      </c>
      <c r="K92" s="12"/>
    </row>
    <row r="93" spans="1:11" s="11" customFormat="1" ht="19.5" hidden="1" thickBot="1">
      <c r="A93" s="59" t="s">
        <v>34</v>
      </c>
      <c r="B93" s="22"/>
      <c r="C93" s="41" t="e">
        <f>F93*12</f>
        <v>#REF!</v>
      </c>
      <c r="D93" s="41">
        <f>G93*I93</f>
        <v>0</v>
      </c>
      <c r="E93" s="41">
        <f>H93*12</f>
        <v>0</v>
      </c>
      <c r="F93" s="41" t="e">
        <f>#REF!+#REF!+#REF!+#REF!+#REF!+#REF!+#REF!+#REF!+#REF!+#REF!</f>
        <v>#REF!</v>
      </c>
      <c r="G93" s="41">
        <f>H93*12</f>
        <v>0</v>
      </c>
      <c r="H93" s="39">
        <f>H94+H95+H96+H97+H98+H99</f>
        <v>0</v>
      </c>
      <c r="I93" s="11">
        <v>3869.1</v>
      </c>
      <c r="K93" s="12"/>
    </row>
    <row r="94" spans="1:11" s="19" customFormat="1" ht="18" customHeight="1" hidden="1">
      <c r="A94" s="45" t="s">
        <v>82</v>
      </c>
      <c r="B94" s="33"/>
      <c r="C94" s="46"/>
      <c r="D94" s="47"/>
      <c r="E94" s="46"/>
      <c r="F94" s="48"/>
      <c r="G94" s="46"/>
      <c r="H94" s="48"/>
      <c r="I94" s="11">
        <v>3869.1</v>
      </c>
      <c r="K94" s="20"/>
    </row>
    <row r="95" spans="1:11" s="19" customFormat="1" ht="25.5" customHeight="1" hidden="1">
      <c r="A95" s="45" t="s">
        <v>83</v>
      </c>
      <c r="B95" s="33"/>
      <c r="C95" s="46"/>
      <c r="D95" s="47"/>
      <c r="E95" s="46"/>
      <c r="F95" s="48"/>
      <c r="G95" s="46"/>
      <c r="H95" s="48"/>
      <c r="I95" s="11">
        <v>3869.1</v>
      </c>
      <c r="K95" s="20"/>
    </row>
    <row r="96" spans="1:11" s="19" customFormat="1" ht="24.75" customHeight="1" hidden="1">
      <c r="A96" s="45" t="s">
        <v>84</v>
      </c>
      <c r="B96" s="33"/>
      <c r="C96" s="46"/>
      <c r="D96" s="47"/>
      <c r="E96" s="46"/>
      <c r="F96" s="48"/>
      <c r="G96" s="46"/>
      <c r="H96" s="48"/>
      <c r="I96" s="11">
        <v>3869.1</v>
      </c>
      <c r="K96" s="20"/>
    </row>
    <row r="97" spans="1:11" s="19" customFormat="1" ht="21" customHeight="1" hidden="1">
      <c r="A97" s="45" t="s">
        <v>85</v>
      </c>
      <c r="B97" s="33"/>
      <c r="C97" s="46"/>
      <c r="D97" s="47"/>
      <c r="E97" s="46"/>
      <c r="F97" s="48"/>
      <c r="G97" s="46"/>
      <c r="H97" s="48"/>
      <c r="I97" s="11">
        <v>3869.1</v>
      </c>
      <c r="K97" s="20"/>
    </row>
    <row r="98" spans="1:11" s="19" customFormat="1" ht="18" customHeight="1" hidden="1">
      <c r="A98" s="45" t="s">
        <v>104</v>
      </c>
      <c r="B98" s="33"/>
      <c r="C98" s="46"/>
      <c r="D98" s="47"/>
      <c r="E98" s="46"/>
      <c r="F98" s="48"/>
      <c r="G98" s="46"/>
      <c r="H98" s="48"/>
      <c r="I98" s="11">
        <v>3869.1</v>
      </c>
      <c r="K98" s="20"/>
    </row>
    <row r="99" spans="1:11" s="19" customFormat="1" ht="15.75" hidden="1" thickBot="1">
      <c r="A99" s="60" t="s">
        <v>105</v>
      </c>
      <c r="B99" s="35"/>
      <c r="C99" s="61"/>
      <c r="D99" s="62"/>
      <c r="E99" s="61"/>
      <c r="F99" s="63"/>
      <c r="G99" s="61"/>
      <c r="H99" s="63"/>
      <c r="I99" s="11">
        <v>3869.1</v>
      </c>
      <c r="K99" s="20"/>
    </row>
    <row r="100" spans="1:11" s="19" customFormat="1" ht="19.5" thickBot="1">
      <c r="A100" s="66" t="s">
        <v>124</v>
      </c>
      <c r="B100" s="67" t="s">
        <v>12</v>
      </c>
      <c r="C100" s="91"/>
      <c r="D100" s="41">
        <f>G100*I100</f>
        <v>65465.17</v>
      </c>
      <c r="E100" s="41"/>
      <c r="F100" s="41"/>
      <c r="G100" s="41">
        <f>12*H100</f>
        <v>16.92</v>
      </c>
      <c r="H100" s="41">
        <v>1.41</v>
      </c>
      <c r="I100" s="11">
        <v>3869.1</v>
      </c>
      <c r="K100" s="20"/>
    </row>
    <row r="101" spans="1:11" s="11" customFormat="1" ht="19.5" thickBot="1">
      <c r="A101" s="64" t="s">
        <v>35</v>
      </c>
      <c r="B101" s="9"/>
      <c r="C101" s="65" t="e">
        <f>F101*12</f>
        <v>#REF!</v>
      </c>
      <c r="D101" s="92">
        <f>D91+D87+D84+D81+D73+D69+D57+D42+D41+D40+D39+D38+D37+D35+D34+D33+D32+D31+D22+D17+D100</f>
        <v>554597.07</v>
      </c>
      <c r="E101" s="92" t="e">
        <f>E91+E87+E84+E81+E73+E69+E57+E42+E41+E40+E39+E38+E37+E35+E34+E33+E32+E31+E22+E17+E100</f>
        <v>#REF!</v>
      </c>
      <c r="F101" s="92" t="e">
        <f>F91+F87+F84+F81+F73+F69+F57+F42+F41+F40+F39+F38+F37+F35+F34+F33+F32+F31+F22+F17+F100</f>
        <v>#REF!</v>
      </c>
      <c r="G101" s="92">
        <f>G91+G87+G84+G81+G73+G69+G57+G42+G41+G40+G39+G38+G37+G35+G34+G33+G32+G31+G22+G17+G100</f>
        <v>143.34</v>
      </c>
      <c r="H101" s="92">
        <f>H91+H87+H84+H81+H73+H69+H57+H42+H41+H40+H39+H38+H37+H35+H34+H33+H32+H31+H22+H17+H100</f>
        <v>11.97</v>
      </c>
      <c r="K101" s="12"/>
    </row>
    <row r="102" spans="1:11" s="70" customFormat="1" ht="20.25" hidden="1" thickBot="1">
      <c r="A102" s="66" t="s">
        <v>30</v>
      </c>
      <c r="B102" s="67" t="s">
        <v>12</v>
      </c>
      <c r="C102" s="67" t="s">
        <v>31</v>
      </c>
      <c r="D102" s="68"/>
      <c r="E102" s="67" t="s">
        <v>31</v>
      </c>
      <c r="F102" s="69"/>
      <c r="G102" s="67" t="s">
        <v>31</v>
      </c>
      <c r="H102" s="69"/>
      <c r="K102" s="71"/>
    </row>
    <row r="103" spans="1:11" s="73" customFormat="1" ht="12.75">
      <c r="A103" s="72"/>
      <c r="K103" s="74"/>
    </row>
    <row r="104" spans="1:11" s="73" customFormat="1" ht="12.75">
      <c r="A104" s="72"/>
      <c r="K104" s="74"/>
    </row>
    <row r="105" spans="1:11" s="73" customFormat="1" ht="13.5" thickBot="1">
      <c r="A105" s="72"/>
      <c r="K105" s="74"/>
    </row>
    <row r="106" spans="1:11" s="78" customFormat="1" ht="30.75" thickBot="1">
      <c r="A106" s="97" t="s">
        <v>111</v>
      </c>
      <c r="B106" s="75"/>
      <c r="C106" s="76">
        <f>F106*12</f>
        <v>0</v>
      </c>
      <c r="D106" s="76">
        <f>D107+D108+D110+D112+D113+D116</f>
        <v>263832.86</v>
      </c>
      <c r="E106" s="76">
        <f>SUM(E108:E115)</f>
        <v>0</v>
      </c>
      <c r="F106" s="76">
        <f>SUM(F108:F115)</f>
        <v>0</v>
      </c>
      <c r="G106" s="101">
        <f>D106/I106</f>
        <v>68.19</v>
      </c>
      <c r="H106" s="101">
        <f>G106/12</f>
        <v>5.68</v>
      </c>
      <c r="I106" s="11">
        <v>3869.1</v>
      </c>
      <c r="J106" s="77"/>
      <c r="K106" s="77"/>
    </row>
    <row r="107" spans="1:11" s="78" customFormat="1" ht="19.5" customHeight="1">
      <c r="A107" s="98" t="s">
        <v>128</v>
      </c>
      <c r="B107" s="99"/>
      <c r="C107" s="100"/>
      <c r="D107" s="102">
        <v>19215.42</v>
      </c>
      <c r="E107" s="103"/>
      <c r="F107" s="102"/>
      <c r="G107" s="104">
        <f>D107/I107</f>
        <v>4.97</v>
      </c>
      <c r="H107" s="104">
        <f>G107/12</f>
        <v>0.41</v>
      </c>
      <c r="I107" s="11">
        <v>3869.1</v>
      </c>
      <c r="J107" s="77"/>
      <c r="K107" s="77"/>
    </row>
    <row r="108" spans="1:11" s="19" customFormat="1" ht="15" customHeight="1">
      <c r="A108" s="45" t="s">
        <v>114</v>
      </c>
      <c r="B108" s="50"/>
      <c r="C108" s="46"/>
      <c r="D108" s="47">
        <v>122835.96</v>
      </c>
      <c r="E108" s="46"/>
      <c r="F108" s="47"/>
      <c r="G108" s="104">
        <f aca="true" t="shared" si="2" ref="G108:G116">D108/I108</f>
        <v>31.75</v>
      </c>
      <c r="H108" s="104">
        <f aca="true" t="shared" si="3" ref="H108:H116">G108/12</f>
        <v>2.65</v>
      </c>
      <c r="I108" s="11">
        <v>3869.1</v>
      </c>
      <c r="K108" s="20"/>
    </row>
    <row r="109" spans="1:11" s="19" customFormat="1" ht="15" customHeight="1" hidden="1">
      <c r="A109" s="45"/>
      <c r="B109" s="33"/>
      <c r="C109" s="46"/>
      <c r="D109" s="47"/>
      <c r="E109" s="46"/>
      <c r="F109" s="47"/>
      <c r="G109" s="104" t="e">
        <f t="shared" si="2"/>
        <v>#DIV/0!</v>
      </c>
      <c r="H109" s="104" t="e">
        <f t="shared" si="3"/>
        <v>#DIV/0!</v>
      </c>
      <c r="I109" s="11"/>
      <c r="K109" s="20"/>
    </row>
    <row r="110" spans="1:11" s="19" customFormat="1" ht="15" customHeight="1">
      <c r="A110" s="45" t="s">
        <v>115</v>
      </c>
      <c r="B110" s="50"/>
      <c r="C110" s="46"/>
      <c r="D110" s="47">
        <v>1555.38</v>
      </c>
      <c r="E110" s="46"/>
      <c r="F110" s="47"/>
      <c r="G110" s="104">
        <f t="shared" si="2"/>
        <v>0.4</v>
      </c>
      <c r="H110" s="104">
        <f t="shared" si="3"/>
        <v>0.03</v>
      </c>
      <c r="I110" s="11">
        <v>3869.1</v>
      </c>
      <c r="K110" s="20"/>
    </row>
    <row r="111" spans="1:11" s="19" customFormat="1" ht="15" customHeight="1" hidden="1">
      <c r="A111" s="45"/>
      <c r="B111" s="33"/>
      <c r="C111" s="46"/>
      <c r="D111" s="47"/>
      <c r="E111" s="46"/>
      <c r="F111" s="47"/>
      <c r="G111" s="104" t="e">
        <f t="shared" si="2"/>
        <v>#DIV/0!</v>
      </c>
      <c r="H111" s="104" t="e">
        <f t="shared" si="3"/>
        <v>#DIV/0!</v>
      </c>
      <c r="I111" s="11"/>
      <c r="K111" s="20"/>
    </row>
    <row r="112" spans="1:11" s="19" customFormat="1" ht="27" customHeight="1">
      <c r="A112" s="45" t="s">
        <v>116</v>
      </c>
      <c r="B112" s="50"/>
      <c r="C112" s="46"/>
      <c r="D112" s="47">
        <v>53365.7</v>
      </c>
      <c r="E112" s="46"/>
      <c r="F112" s="47"/>
      <c r="G112" s="104">
        <f t="shared" si="2"/>
        <v>13.79</v>
      </c>
      <c r="H112" s="104">
        <f t="shared" si="3"/>
        <v>1.15</v>
      </c>
      <c r="I112" s="11">
        <v>3869.1</v>
      </c>
      <c r="K112" s="20"/>
    </row>
    <row r="113" spans="1:11" s="19" customFormat="1" ht="29.25" customHeight="1">
      <c r="A113" s="45" t="s">
        <v>117</v>
      </c>
      <c r="B113" s="50"/>
      <c r="C113" s="46"/>
      <c r="D113" s="47">
        <v>35762.78</v>
      </c>
      <c r="E113" s="46"/>
      <c r="F113" s="47"/>
      <c r="G113" s="104">
        <f t="shared" si="2"/>
        <v>9.24</v>
      </c>
      <c r="H113" s="104">
        <f t="shared" si="3"/>
        <v>0.77</v>
      </c>
      <c r="I113" s="11">
        <v>3869.1</v>
      </c>
      <c r="K113" s="20"/>
    </row>
    <row r="114" spans="1:11" s="19" customFormat="1" ht="26.25" customHeight="1" hidden="1">
      <c r="A114" s="45"/>
      <c r="B114" s="33"/>
      <c r="C114" s="46"/>
      <c r="D114" s="47"/>
      <c r="E114" s="46"/>
      <c r="F114" s="47"/>
      <c r="G114" s="104">
        <f t="shared" si="2"/>
        <v>0</v>
      </c>
      <c r="H114" s="104">
        <f t="shared" si="3"/>
        <v>0</v>
      </c>
      <c r="I114" s="11">
        <v>3869.1</v>
      </c>
      <c r="K114" s="20"/>
    </row>
    <row r="115" spans="1:11" s="19" customFormat="1" ht="15" customHeight="1" hidden="1">
      <c r="A115" s="45"/>
      <c r="B115" s="33"/>
      <c r="C115" s="46"/>
      <c r="D115" s="47"/>
      <c r="E115" s="46"/>
      <c r="F115" s="47"/>
      <c r="G115" s="104">
        <f t="shared" si="2"/>
        <v>0</v>
      </c>
      <c r="H115" s="104">
        <f t="shared" si="3"/>
        <v>0</v>
      </c>
      <c r="I115" s="11">
        <v>3869.1</v>
      </c>
      <c r="K115" s="20"/>
    </row>
    <row r="116" spans="1:11" s="73" customFormat="1" ht="19.5" customHeight="1">
      <c r="A116" s="89" t="s">
        <v>125</v>
      </c>
      <c r="B116" s="90"/>
      <c r="C116" s="90"/>
      <c r="D116" s="90">
        <v>31097.62</v>
      </c>
      <c r="E116" s="90"/>
      <c r="F116" s="105"/>
      <c r="G116" s="104">
        <f t="shared" si="2"/>
        <v>8.04</v>
      </c>
      <c r="H116" s="104">
        <f t="shared" si="3"/>
        <v>0.67</v>
      </c>
      <c r="I116" s="11">
        <v>3869.1</v>
      </c>
      <c r="K116" s="74"/>
    </row>
    <row r="117" spans="1:11" s="73" customFormat="1" ht="12.75">
      <c r="A117" s="93"/>
      <c r="B117" s="94"/>
      <c r="C117" s="94"/>
      <c r="D117" s="94"/>
      <c r="E117" s="94"/>
      <c r="F117" s="94"/>
      <c r="G117" s="94"/>
      <c r="H117" s="94"/>
      <c r="K117" s="74"/>
    </row>
    <row r="118" spans="1:11" s="73" customFormat="1" ht="13.5" thickBot="1">
      <c r="A118" s="72"/>
      <c r="K118" s="74"/>
    </row>
    <row r="119" spans="1:11" s="82" customFormat="1" ht="20.25" thickBot="1">
      <c r="A119" s="79" t="s">
        <v>107</v>
      </c>
      <c r="B119" s="80"/>
      <c r="C119" s="81"/>
      <c r="D119" s="81">
        <f>D101+D106</f>
        <v>818429.93</v>
      </c>
      <c r="E119" s="81" t="e">
        <f>E101+E106</f>
        <v>#REF!</v>
      </c>
      <c r="F119" s="81" t="e">
        <f>F101+F106</f>
        <v>#REF!</v>
      </c>
      <c r="G119" s="81">
        <f>G101+G106</f>
        <v>211.53</v>
      </c>
      <c r="H119" s="81">
        <f>H101+H106</f>
        <v>17.65</v>
      </c>
      <c r="J119" s="83"/>
      <c r="K119" s="83"/>
    </row>
    <row r="120" spans="1:11" s="87" customFormat="1" ht="19.5">
      <c r="A120" s="84"/>
      <c r="B120" s="85"/>
      <c r="C120" s="86"/>
      <c r="D120" s="86"/>
      <c r="E120" s="86"/>
      <c r="F120" s="86"/>
      <c r="G120" s="86"/>
      <c r="H120" s="86"/>
      <c r="K120" s="88"/>
    </row>
    <row r="121" spans="1:11" s="87" customFormat="1" ht="19.5">
      <c r="A121" s="84"/>
      <c r="B121" s="85"/>
      <c r="C121" s="86"/>
      <c r="D121" s="86"/>
      <c r="E121" s="86"/>
      <c r="F121" s="86"/>
      <c r="G121" s="86"/>
      <c r="H121" s="86"/>
      <c r="K121" s="88"/>
    </row>
    <row r="122" spans="1:11" s="70" customFormat="1" ht="19.5">
      <c r="A122" s="109" t="s">
        <v>32</v>
      </c>
      <c r="B122" s="109"/>
      <c r="C122" s="109"/>
      <c r="D122" s="109"/>
      <c r="E122" s="109"/>
      <c r="F122" s="109"/>
      <c r="G122" s="73"/>
      <c r="H122" s="73"/>
      <c r="K122" s="71"/>
    </row>
    <row r="123" s="73" customFormat="1" ht="12.75">
      <c r="K123" s="74"/>
    </row>
    <row r="124" spans="1:11" s="73" customFormat="1" ht="12.75">
      <c r="A124" s="72" t="s">
        <v>33</v>
      </c>
      <c r="K124" s="74"/>
    </row>
    <row r="125" s="73" customFormat="1" ht="12.75">
      <c r="K125" s="74"/>
    </row>
    <row r="126" s="73" customFormat="1" ht="12.75">
      <c r="K126" s="74"/>
    </row>
    <row r="127" s="73" customFormat="1" ht="12.75">
      <c r="K127" s="74"/>
    </row>
    <row r="128" s="73" customFormat="1" ht="12.75">
      <c r="K128" s="74"/>
    </row>
    <row r="129" s="73" customFormat="1" ht="12.75">
      <c r="K129" s="74"/>
    </row>
    <row r="130" s="73" customFormat="1" ht="12.75">
      <c r="K130" s="74"/>
    </row>
    <row r="131" s="73" customFormat="1" ht="12.75">
      <c r="K131" s="74"/>
    </row>
    <row r="132" s="73" customFormat="1" ht="12.75">
      <c r="K132" s="74"/>
    </row>
    <row r="133" s="73" customFormat="1" ht="12.75">
      <c r="K133" s="74"/>
    </row>
    <row r="134" s="73" customFormat="1" ht="12.75">
      <c r="K134" s="74"/>
    </row>
    <row r="135" s="73" customFormat="1" ht="12.75">
      <c r="K135" s="74"/>
    </row>
    <row r="136" s="73" customFormat="1" ht="12.75">
      <c r="K136" s="74"/>
    </row>
    <row r="137" s="73" customFormat="1" ht="12.75">
      <c r="K137" s="74"/>
    </row>
    <row r="138" s="73" customFormat="1" ht="12.75">
      <c r="K138" s="74"/>
    </row>
    <row r="139" s="73" customFormat="1" ht="12.75">
      <c r="K139" s="74"/>
    </row>
    <row r="140" s="73" customFormat="1" ht="12.75">
      <c r="K140" s="74"/>
    </row>
    <row r="141" s="73" customFormat="1" ht="12.75">
      <c r="K141" s="74"/>
    </row>
    <row r="142" s="73" customFormat="1" ht="12.75">
      <c r="K142" s="74"/>
    </row>
    <row r="143" spans="1:11" s="73" customFormat="1" ht="12.75">
      <c r="A143" s="1"/>
      <c r="B143" s="1"/>
      <c r="C143" s="1"/>
      <c r="D143" s="1"/>
      <c r="E143" s="1"/>
      <c r="F143" s="1"/>
      <c r="G143" s="1"/>
      <c r="H143" s="1"/>
      <c r="K143" s="74"/>
    </row>
  </sheetData>
  <sheetProtection/>
  <mergeCells count="13">
    <mergeCell ref="A1:H1"/>
    <mergeCell ref="B2:H2"/>
    <mergeCell ref="B3:H3"/>
    <mergeCell ref="B6:H6"/>
    <mergeCell ref="A7:H7"/>
    <mergeCell ref="A8:H8"/>
    <mergeCell ref="A122:F122"/>
    <mergeCell ref="A9:H9"/>
    <mergeCell ref="A10:H10"/>
    <mergeCell ref="A11:H11"/>
    <mergeCell ref="A12:H12"/>
    <mergeCell ref="A13:H13"/>
    <mergeCell ref="A16:H1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2013-08-09T07:05:25Z</cp:lastPrinted>
  <dcterms:created xsi:type="dcterms:W3CDTF">2010-04-02T14:46:04Z</dcterms:created>
  <dcterms:modified xsi:type="dcterms:W3CDTF">2014-08-13T06:11:12Z</dcterms:modified>
  <cp:category/>
  <cp:version/>
  <cp:contentType/>
  <cp:contentStatus/>
</cp:coreProperties>
</file>