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30" windowWidth="15480" windowHeight="11340"/>
  </bookViews>
  <sheets>
    <sheet name="по голосованию" sheetId="13" r:id="rId1"/>
  </sheets>
  <definedNames>
    <definedName name="_xlnm.Print_Area" localSheetId="0">'по голосованию'!$A$1:$J$150</definedName>
  </definedNames>
  <calcPr calcId="145621" fullPrecision="0"/>
</workbook>
</file>

<file path=xl/calcChain.xml><?xml version="1.0" encoding="utf-8"?>
<calcChain xmlns="http://schemas.openxmlformats.org/spreadsheetml/2006/main">
  <c r="G129" i="13" l="1"/>
  <c r="H129" i="13"/>
  <c r="F129" i="13"/>
  <c r="J135" i="13" l="1"/>
  <c r="I135" i="13"/>
  <c r="J134" i="13"/>
  <c r="I134" i="13"/>
  <c r="J133" i="13"/>
  <c r="I133" i="13"/>
  <c r="J132" i="13"/>
  <c r="I132" i="13"/>
  <c r="J131" i="13"/>
  <c r="I131" i="13"/>
  <c r="J130" i="13"/>
  <c r="J129" i="13" s="1"/>
  <c r="I130" i="13"/>
  <c r="I129" i="13" s="1"/>
  <c r="C129" i="13"/>
  <c r="I126" i="13"/>
  <c r="G126" i="13"/>
  <c r="C126" i="13"/>
  <c r="I124" i="13"/>
  <c r="F124" i="13" s="1"/>
  <c r="H122" i="13"/>
  <c r="H139" i="13" s="1"/>
  <c r="N121" i="13"/>
  <c r="I121" i="13"/>
  <c r="F121" i="13"/>
  <c r="N120" i="13"/>
  <c r="N119" i="13"/>
  <c r="I119" i="13"/>
  <c r="F119" i="13"/>
  <c r="N118" i="13"/>
  <c r="N117" i="13"/>
  <c r="N116" i="13"/>
  <c r="N115" i="13"/>
  <c r="N114" i="13"/>
  <c r="N113" i="13"/>
  <c r="N112" i="13"/>
  <c r="N111" i="13"/>
  <c r="C111" i="13"/>
  <c r="I110" i="13"/>
  <c r="N110" i="13" s="1"/>
  <c r="C110" i="13"/>
  <c r="I109" i="13"/>
  <c r="N109" i="13" s="1"/>
  <c r="N108" i="13"/>
  <c r="F106" i="13"/>
  <c r="I106" i="13" s="1"/>
  <c r="N105" i="13"/>
  <c r="G105" i="13"/>
  <c r="C105" i="13"/>
  <c r="N104" i="13"/>
  <c r="F103" i="13"/>
  <c r="I103" i="13" s="1"/>
  <c r="N102" i="13"/>
  <c r="N101" i="13"/>
  <c r="F100" i="13"/>
  <c r="I100" i="13" s="1"/>
  <c r="N99" i="13"/>
  <c r="N98" i="13"/>
  <c r="N97" i="13"/>
  <c r="N96" i="13"/>
  <c r="N95" i="13"/>
  <c r="N94" i="13"/>
  <c r="F93" i="13"/>
  <c r="I93" i="13" s="1"/>
  <c r="N92" i="13"/>
  <c r="N91" i="13"/>
  <c r="N90" i="13"/>
  <c r="F89" i="13"/>
  <c r="I89" i="13" s="1"/>
  <c r="N89" i="13" s="1"/>
  <c r="N88" i="13"/>
  <c r="N87" i="13"/>
  <c r="N86" i="13"/>
  <c r="N85" i="13"/>
  <c r="N84" i="13"/>
  <c r="N83" i="13"/>
  <c r="N82" i="13"/>
  <c r="F82" i="13"/>
  <c r="N81" i="13"/>
  <c r="F80" i="13"/>
  <c r="I80" i="13" s="1"/>
  <c r="N79" i="13"/>
  <c r="N78" i="13"/>
  <c r="N77" i="13"/>
  <c r="N76" i="13"/>
  <c r="N75" i="13"/>
  <c r="N74" i="13"/>
  <c r="G74" i="13"/>
  <c r="C74" i="13"/>
  <c r="N73" i="13"/>
  <c r="N72" i="13"/>
  <c r="N71" i="13"/>
  <c r="G71" i="13"/>
  <c r="C71" i="13"/>
  <c r="N70" i="13"/>
  <c r="G70" i="13"/>
  <c r="C70" i="13"/>
  <c r="N69" i="13"/>
  <c r="G69" i="13"/>
  <c r="C69" i="13"/>
  <c r="N67" i="13"/>
  <c r="N66" i="13"/>
  <c r="G66" i="13"/>
  <c r="C66" i="13"/>
  <c r="N65" i="13"/>
  <c r="N64" i="13"/>
  <c r="F63" i="13"/>
  <c r="I63" i="13" s="1"/>
  <c r="N63" i="13" s="1"/>
  <c r="I62" i="13"/>
  <c r="N62" i="13" s="1"/>
  <c r="C62" i="13"/>
  <c r="I61" i="13"/>
  <c r="N61" i="13" s="1"/>
  <c r="G61" i="13"/>
  <c r="F61" i="13"/>
  <c r="C61" i="13"/>
  <c r="I60" i="13"/>
  <c r="N60" i="13" s="1"/>
  <c r="G60" i="13"/>
  <c r="F60" i="13"/>
  <c r="C60" i="13"/>
  <c r="I50" i="13"/>
  <c r="F50" i="13" s="1"/>
  <c r="I49" i="13"/>
  <c r="N49" i="13" s="1"/>
  <c r="I48" i="13"/>
  <c r="N48" i="13" s="1"/>
  <c r="N47" i="13"/>
  <c r="N46" i="13"/>
  <c r="N45" i="13"/>
  <c r="N44" i="13"/>
  <c r="N43" i="13"/>
  <c r="N42" i="13"/>
  <c r="I41" i="13"/>
  <c r="N41" i="13" s="1"/>
  <c r="C41" i="13"/>
  <c r="I40" i="13"/>
  <c r="N40" i="13" s="1"/>
  <c r="G40" i="13"/>
  <c r="C40" i="13"/>
  <c r="N39" i="13"/>
  <c r="I39" i="13"/>
  <c r="G39" i="13"/>
  <c r="F39" i="13"/>
  <c r="C39" i="13"/>
  <c r="N38" i="13"/>
  <c r="N37" i="13"/>
  <c r="N36" i="13"/>
  <c r="N35" i="13"/>
  <c r="N34" i="13"/>
  <c r="N33" i="13"/>
  <c r="N32" i="13"/>
  <c r="N31" i="13"/>
  <c r="N30" i="13"/>
  <c r="N29" i="13"/>
  <c r="I28" i="13"/>
  <c r="N28" i="13" s="1"/>
  <c r="C28" i="13"/>
  <c r="N27" i="13"/>
  <c r="J27" i="13"/>
  <c r="N26" i="13"/>
  <c r="N25" i="13"/>
  <c r="N24" i="13"/>
  <c r="N23" i="13"/>
  <c r="N22" i="13"/>
  <c r="N21" i="13"/>
  <c r="N20" i="13"/>
  <c r="N19" i="13"/>
  <c r="N18" i="13"/>
  <c r="N17" i="13"/>
  <c r="N16" i="13"/>
  <c r="J15" i="13"/>
  <c r="I15" i="13" s="1"/>
  <c r="C15" i="13"/>
  <c r="J28" i="13" l="1"/>
  <c r="G28" i="13" s="1"/>
  <c r="F62" i="13"/>
  <c r="J93" i="13"/>
  <c r="N93" i="13"/>
  <c r="J103" i="13"/>
  <c r="N103" i="13"/>
  <c r="I122" i="13"/>
  <c r="N15" i="13"/>
  <c r="F15" i="13"/>
  <c r="J80" i="13"/>
  <c r="N80" i="13"/>
  <c r="J100" i="13"/>
  <c r="N100" i="13"/>
  <c r="J106" i="13"/>
  <c r="N106" i="13"/>
  <c r="G15" i="13"/>
  <c r="F40" i="13"/>
  <c r="F122" i="13" s="1"/>
  <c r="J41" i="13"/>
  <c r="G41" i="13" s="1"/>
  <c r="J48" i="13"/>
  <c r="G48" i="13" s="1"/>
  <c r="J49" i="13"/>
  <c r="G49" i="13" s="1"/>
  <c r="J63" i="13"/>
  <c r="J89" i="13"/>
  <c r="F109" i="13"/>
  <c r="J110" i="13"/>
  <c r="C122" i="13"/>
  <c r="F139" i="13" l="1"/>
  <c r="J122" i="13"/>
  <c r="G110" i="13"/>
  <c r="G122" i="13" s="1"/>
  <c r="I139" i="13"/>
  <c r="J139" i="13" l="1"/>
  <c r="G139" i="13"/>
</calcChain>
</file>

<file path=xl/sharedStrings.xml><?xml version="1.0" encoding="utf-8"?>
<sst xmlns="http://schemas.openxmlformats.org/spreadsheetml/2006/main" count="247" uniqueCount="167">
  <si>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</si>
  <si>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</si>
  <si>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</si>
  <si>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</si>
  <si>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</si>
  <si>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</si>
  <si>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</si>
  <si>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</si>
  <si>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</si>
  <si>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</si>
  <si>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</si>
  <si>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</si>
  <si>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</si>
  <si>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</si>
  <si>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</si>
  <si>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</si>
  <si>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</si>
  <si>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</si>
  <si>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</si>
  <si>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</si>
  <si>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</si>
  <si>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</si>
  <si>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</si>
  <si>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</si>
  <si>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</si>
  <si>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круглосуточно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</si>
  <si>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</si>
  <si>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</si>
  <si>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</si>
  <si>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</si>
  <si>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</si>
  <si>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</si>
  <si>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</si>
  <si>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</si>
  <si>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</si>
  <si>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</si>
  <si>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</si>
  <si>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</si>
  <si>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</si>
  <si>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</si>
  <si>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</si>
  <si>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</si>
  <si>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</si>
  <si>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</si>
  <si>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</si>
  <si>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3 раза в год</t>
  </si>
  <si>
    <t xml:space="preserve">1 раз </t>
  </si>
  <si>
    <t>1 раз</t>
  </si>
  <si>
    <t>4 раза в год</t>
  </si>
  <si>
    <t>установка КИП на ВВП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</si>
  <si>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</si>
  <si>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</si>
  <si>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</si>
  <si>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</si>
  <si>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</si>
  <si>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</si>
  <si>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</si>
  <si>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</si>
  <si>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</si>
  <si>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</si>
  <si>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</si>
  <si>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</si>
  <si>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</si>
  <si>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</si>
  <si>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</si>
  <si>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Работы по текущему ремонту, в т.ч.:</t>
  </si>
  <si>
    <t>ремонт кровли</t>
  </si>
  <si>
    <t>ремонт полов</t>
  </si>
  <si>
    <t>смена КИП (эл.узел)</t>
  </si>
  <si>
    <t>установка КИП (бойлер)</t>
  </si>
  <si>
    <t>смена запорной арматуры (водоснабжение)</t>
  </si>
  <si>
    <t>ремонт изоляции трубопроводов</t>
  </si>
  <si>
    <t>установка воздухоотводчиков</t>
  </si>
  <si>
    <t>ремонт системы электроснабжения</t>
  </si>
  <si>
    <t>Погашение задолженности прошлых периодов</t>
  </si>
  <si>
    <t>по состоянию на 01.05.12</t>
  </si>
  <si>
    <t>ИТОГО:</t>
  </si>
  <si>
    <t>Дополнительные работы (текущий ремонт), в т.ч.: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</si>
  <si>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</si>
  <si>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</si>
  <si>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</si>
  <si>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1 раз в 3 года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</si>
  <si>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</si>
  <si>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</si>
  <si>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</si>
  <si>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Объем работ</t>
  </si>
  <si>
    <t>3265 м2</t>
  </si>
  <si>
    <t>влажная уборка лестничных площадок, маршей, тамбуров</t>
  </si>
  <si>
    <t>1 раз в неделю</t>
  </si>
  <si>
    <t>401,5 м2</t>
  </si>
  <si>
    <t xml:space="preserve"> выкашивание газонов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</si>
  <si>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</si>
  <si>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</si>
  <si>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</si>
  <si>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</si>
  <si>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</si>
  <si>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устранение неплотностей в вентиляционных каналах и шахтах, устранение засоров в каналах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</si>
  <si>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</si>
  <si>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подметание придомовой территории</t>
  </si>
  <si>
    <t>2 раза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</si>
  <si>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</si>
  <si>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</si>
  <si>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 xml:space="preserve">ежедневно </t>
  </si>
  <si>
    <t>сухая  уборка лестничных площадок, маршей, тамбуров ( 3 -9 эт)</t>
  </si>
  <si>
    <t>сухая  уборка лестничных площадок, маршей, тамбуров ( 1-2 эт)</t>
  </si>
  <si>
    <t>Проверка исправности, работоспособности и техническое обслуживание  приборов учета холодного водоснабжения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</si>
  <si>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</si>
  <si>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</si>
  <si>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</si>
  <si>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</si>
  <si>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Аварийно - диспетчерское  обслуживание</t>
  </si>
  <si>
    <t>обслуживание автоматических запирающих устройств</t>
  </si>
  <si>
    <t xml:space="preserve"> замена неисправных контрольно-измерительных прибоов (манометров, термометров и т.д)</t>
  </si>
  <si>
    <t>(стоимость услуг  увеличена на 10,0 % в соответствии с уровнем инфляции 2015 г.)</t>
  </si>
  <si>
    <t>объем работ</t>
  </si>
  <si>
    <t>1 шт.</t>
  </si>
  <si>
    <t>Проверка исправности, работоспособности и техническое обслуживание  приборов учета горячего водоснабжения и теплоснабжения (многоканальный)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</si>
  <si>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</si>
  <si>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</si>
  <si>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уборка  газона</t>
  </si>
  <si>
    <t>1 раз в двое суток</t>
  </si>
  <si>
    <t>6 проб</t>
  </si>
  <si>
    <t xml:space="preserve">ревизия  задвижек СТС </t>
  </si>
  <si>
    <t>организация и контроль выполнения работ , оказания  услуг</t>
  </si>
  <si>
    <t xml:space="preserve"> Содержание  лестничных клеток</t>
  </si>
  <si>
    <r>
      <t xml:space="preserve">Сбор, вывоз и утилизация ТБО, руб/м2 </t>
    </r>
    <r>
      <rPr>
        <sz val="11"/>
        <rFont val="Arial"/>
        <family val="2"/>
        <charset val="204"/>
      </rPr>
      <t>(действует до 01.05.16)</t>
    </r>
  </si>
  <si>
    <t>по адресу: ул. Энергетиков, д.2А  (S жилые + нежилые = 1304,6 м2; Sзем.уч.= 623,60 м2)</t>
  </si>
  <si>
    <t>Обслуживание вводных и внутренних газопроводов жилого фонда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</si>
  <si>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</si>
  <si>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</si>
  <si>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</si>
  <si>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</si>
  <si>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</si>
  <si>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</si>
  <si>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</si>
  <si>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</si>
  <si>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</si>
  <si>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Приложение № 3</t>
  </si>
  <si>
    <t xml:space="preserve">от _____________ 2016 г </t>
  </si>
  <si>
    <t>2016 г.</t>
  </si>
  <si>
    <t>1304,6 м2</t>
  </si>
  <si>
    <t>623,6  м2</t>
  </si>
  <si>
    <t>142,8 м2</t>
  </si>
  <si>
    <t>152 м</t>
  </si>
  <si>
    <t>417,9 м2</t>
  </si>
  <si>
    <t>417,9 м3</t>
  </si>
  <si>
    <t xml:space="preserve">отключение системы отопления </t>
  </si>
  <si>
    <t xml:space="preserve">подключение системы отопления с регулировкой </t>
  </si>
  <si>
    <t xml:space="preserve">ревизия задвижек ГВС </t>
  </si>
  <si>
    <t>очистка от снега и наледи подъездных козырьков</t>
  </si>
  <si>
    <t xml:space="preserve"> 24 канала</t>
  </si>
  <si>
    <t>600  м2</t>
  </si>
  <si>
    <t>ремонт панельных швов 71 п.м.</t>
  </si>
  <si>
    <t>ремонт кровли (примыкания 5 п.м)</t>
  </si>
  <si>
    <t>смена задвижек ХВС общий ввод (диам.50 мм - 2 шт.)</t>
  </si>
  <si>
    <t>смена шарового крана на ХВС (под промывку)  д.32 мм - 1 шт.</t>
  </si>
  <si>
    <t>смена трубопроводов водоотведения (канализационный выпуск) диам.100 мм - 4 м.п.</t>
  </si>
  <si>
    <t xml:space="preserve">смена задвижек на СТС </t>
  </si>
  <si>
    <t>восстановление циркуляции ГВС, сброс воздушных пробок</t>
  </si>
  <si>
    <t xml:space="preserve">смена задвижек ГВС </t>
  </si>
  <si>
    <t xml:space="preserve"> ремонт водоотведения  с кровли </t>
  </si>
  <si>
    <t>установка фильтра на СТС  д.50 мм  - 1 шт;демонтаж - установка задвижки диам.50 мм - 1 шт.</t>
  </si>
  <si>
    <t>очистка кровли от снега и скалывание сосулек</t>
  </si>
  <si>
    <t>ревизия задвижек ХВС  диам.50 мм - 2 шт.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</si>
  <si>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органов,устранение неплотностей в вентиляционных каналах и шахтах, устранение засоров в каналах )</t>
    </r>
  </si>
  <si>
    <t>Вознаграждение председателю совета МКД</t>
  </si>
  <si>
    <t>ВСЕГО (без содержания  лестничных клеток)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</si>
</sst>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23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22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10" fillId="4" borderId="22" xfId="0" applyNumberFormat="1" applyFont="1" applyFill="1" applyBorder="1" applyAlignment="1">
      <alignment horizontal="center" vertical="center" wrapText="1"/>
    </xf>
    <xf numFmtId="2" fontId="10" fillId="4" borderId="24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0" fillId="4" borderId="20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left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2" fontId="8" fillId="4" borderId="27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2" fontId="8" fillId="4" borderId="24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2" fontId="0" fillId="4" borderId="17" xfId="0" applyNumberFormat="1" applyFont="1" applyFill="1" applyBorder="1" applyAlignment="1">
      <alignment horizontal="center" vertical="center" wrapText="1"/>
    </xf>
    <xf numFmtId="1" fontId="8" fillId="4" borderId="17" xfId="0" applyNumberFormat="1" applyFont="1" applyFill="1" applyBorder="1" applyAlignment="1">
      <alignment horizontal="center" vertical="center" wrapText="1"/>
    </xf>
    <xf numFmtId="2" fontId="0" fillId="4" borderId="2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left" vertical="center" wrapText="1"/>
    </xf>
    <xf numFmtId="2" fontId="9" fillId="4" borderId="1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66"/>
  <sheetViews>
    <sheetView tabSelected="1" topLeftCell="A48" zoomScale="75" zoomScaleNormal="75" workbookViewId="0">
      <selection activeCell="J139" sqref="J139"/>
    </sheetView>
  </sheetViews>
  <sheetFormatPr defaultRowHeight="12.75" x14ac:dyDescent="0.2"/>
  <cols>
    <col min="1" max="1" width="72.7109375" style="1" customWidth="1"/>
    <col min="2" max="2" width="19.140625" style="1" customWidth="1"/>
    <col min="3" max="4" width="13.85546875" style="1" hidden="1" customWidth="1"/>
    <col min="5" max="5" width="13.85546875" style="1" customWidth="1"/>
    <col min="6" max="6" width="14.85546875" style="1" customWidth="1"/>
    <col min="7" max="7" width="13.85546875" style="1" hidden="1" customWidth="1"/>
    <col min="8" max="8" width="20.85546875" style="74" hidden="1" customWidth="1"/>
    <col min="9" max="9" width="13.85546875" style="1" customWidth="1"/>
    <col min="10" max="10" width="20.85546875" style="74" customWidth="1"/>
    <col min="11" max="11" width="15.42578125" style="1" customWidth="1"/>
    <col min="12" max="12" width="15.42578125" style="1" hidden="1" customWidth="1"/>
    <col min="13" max="13" width="15.42578125" style="2" hidden="1" customWidth="1"/>
    <col min="14" max="16" width="15.42578125" style="1" customWidth="1"/>
    <col min="17" max="16384" width="9.140625" style="1"/>
  </cols>
  <sheetData>
    <row r="1" spans="1:14" ht="16.5" customHeight="1" x14ac:dyDescent="0.2">
      <c r="A1" s="139" t="s">
        <v>137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4" ht="12.75" customHeight="1" x14ac:dyDescent="0.3">
      <c r="B2" s="141"/>
      <c r="C2" s="141"/>
      <c r="D2" s="141"/>
      <c r="E2" s="141"/>
      <c r="F2" s="141"/>
      <c r="G2" s="141"/>
      <c r="H2" s="141"/>
      <c r="I2" s="140"/>
      <c r="J2" s="140"/>
    </row>
    <row r="3" spans="1:14" ht="14.25" customHeight="1" x14ac:dyDescent="0.3">
      <c r="B3" s="141" t="s">
        <v>0</v>
      </c>
      <c r="C3" s="141"/>
      <c r="D3" s="141"/>
      <c r="E3" s="141"/>
      <c r="F3" s="141"/>
      <c r="G3" s="141"/>
      <c r="H3" s="141"/>
      <c r="I3" s="140"/>
      <c r="J3" s="140"/>
    </row>
    <row r="4" spans="1:14" ht="24" customHeight="1" x14ac:dyDescent="0.4">
      <c r="A4" s="3" t="s">
        <v>139</v>
      </c>
      <c r="B4" s="141" t="s">
        <v>138</v>
      </c>
      <c r="C4" s="141"/>
      <c r="D4" s="141"/>
      <c r="E4" s="141"/>
      <c r="F4" s="141"/>
      <c r="G4" s="141"/>
      <c r="H4" s="141"/>
      <c r="I4" s="140"/>
      <c r="J4" s="140"/>
    </row>
    <row r="5" spans="1:14" ht="24" customHeight="1" x14ac:dyDescent="0.4">
      <c r="A5" s="138"/>
      <c r="B5" s="138"/>
      <c r="C5" s="138"/>
      <c r="D5" s="138"/>
      <c r="E5" s="138"/>
      <c r="F5" s="138"/>
      <c r="G5" s="138"/>
      <c r="H5" s="138"/>
      <c r="I5" s="138"/>
      <c r="J5" s="138"/>
    </row>
    <row r="6" spans="1:14" ht="24" customHeight="1" x14ac:dyDescent="0.4">
      <c r="A6" s="138"/>
      <c r="B6" s="138"/>
      <c r="C6" s="138"/>
      <c r="D6" s="138"/>
      <c r="E6" s="138"/>
      <c r="F6" s="138"/>
      <c r="G6" s="138"/>
      <c r="H6" s="138"/>
      <c r="I6" s="138"/>
      <c r="J6" s="138"/>
    </row>
    <row r="7" spans="1:14" ht="24" customHeight="1" x14ac:dyDescent="0.2">
      <c r="A7" s="127" t="s">
        <v>113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4" s="4" customFormat="1" ht="22.5" customHeight="1" x14ac:dyDescent="0.4">
      <c r="A8" s="128" t="s">
        <v>1</v>
      </c>
      <c r="B8" s="128"/>
      <c r="C8" s="128"/>
      <c r="D8" s="128"/>
      <c r="E8" s="128"/>
      <c r="F8" s="128"/>
      <c r="G8" s="129"/>
      <c r="H8" s="129"/>
      <c r="I8" s="129"/>
      <c r="J8" s="129"/>
      <c r="M8" s="5"/>
    </row>
    <row r="9" spans="1:14" s="6" customFormat="1" ht="18.75" customHeight="1" x14ac:dyDescent="0.4">
      <c r="A9" s="128" t="s">
        <v>126</v>
      </c>
      <c r="B9" s="128"/>
      <c r="C9" s="128"/>
      <c r="D9" s="128"/>
      <c r="E9" s="128"/>
      <c r="F9" s="128"/>
      <c r="G9" s="129"/>
      <c r="H9" s="129"/>
      <c r="I9" s="129"/>
      <c r="J9" s="129"/>
    </row>
    <row r="10" spans="1:14" s="7" customFormat="1" ht="17.25" customHeight="1" x14ac:dyDescent="0.2">
      <c r="A10" s="130" t="s">
        <v>2</v>
      </c>
      <c r="B10" s="130"/>
      <c r="C10" s="130"/>
      <c r="D10" s="130"/>
      <c r="E10" s="130"/>
      <c r="F10" s="130"/>
      <c r="G10" s="131"/>
      <c r="H10" s="131"/>
      <c r="I10" s="131"/>
      <c r="J10" s="131"/>
    </row>
    <row r="11" spans="1:14" s="6" customFormat="1" ht="30" customHeight="1" thickBot="1" x14ac:dyDescent="0.25">
      <c r="A11" s="132" t="s">
        <v>3</v>
      </c>
      <c r="B11" s="132"/>
      <c r="C11" s="132"/>
      <c r="D11" s="132"/>
      <c r="E11" s="132"/>
      <c r="F11" s="132"/>
      <c r="G11" s="133"/>
      <c r="H11" s="133"/>
      <c r="I11" s="133"/>
      <c r="J11" s="133"/>
    </row>
    <row r="12" spans="1:14" s="12" customFormat="1" ht="139.5" customHeight="1" thickBot="1" x14ac:dyDescent="0.25">
      <c r="A12" s="8" t="s">
        <v>4</v>
      </c>
      <c r="B12" s="9" t="s">
        <v>5</v>
      </c>
      <c r="C12" s="10" t="s">
        <v>6</v>
      </c>
      <c r="D12" s="10" t="s">
        <v>85</v>
      </c>
      <c r="E12" s="10" t="s">
        <v>114</v>
      </c>
      <c r="F12" s="10" t="s">
        <v>7</v>
      </c>
      <c r="G12" s="10" t="s">
        <v>6</v>
      </c>
      <c r="H12" s="11" t="s">
        <v>8</v>
      </c>
      <c r="I12" s="10" t="s">
        <v>6</v>
      </c>
      <c r="J12" s="11" t="s">
        <v>8</v>
      </c>
      <c r="M12" s="13"/>
    </row>
    <row r="13" spans="1:14" s="20" customFormat="1" x14ac:dyDescent="0.2">
      <c r="A13" s="14">
        <v>1</v>
      </c>
      <c r="B13" s="15">
        <v>2</v>
      </c>
      <c r="C13" s="15">
        <v>3</v>
      </c>
      <c r="D13" s="16"/>
      <c r="E13" s="16">
        <v>3</v>
      </c>
      <c r="F13" s="16">
        <v>4</v>
      </c>
      <c r="G13" s="15">
        <v>3</v>
      </c>
      <c r="H13" s="17">
        <v>4</v>
      </c>
      <c r="I13" s="18">
        <v>5</v>
      </c>
      <c r="J13" s="19">
        <v>6</v>
      </c>
      <c r="M13" s="21"/>
    </row>
    <row r="14" spans="1:14" s="20" customFormat="1" ht="49.5" customHeight="1" x14ac:dyDescent="0.2">
      <c r="A14" s="134" t="s">
        <v>9</v>
      </c>
      <c r="B14" s="135"/>
      <c r="C14" s="135"/>
      <c r="D14" s="135"/>
      <c r="E14" s="135"/>
      <c r="F14" s="135"/>
      <c r="G14" s="135"/>
      <c r="H14" s="135"/>
      <c r="I14" s="136"/>
      <c r="J14" s="137"/>
      <c r="M14" s="21"/>
    </row>
    <row r="15" spans="1:14" s="12" customFormat="1" ht="26.25" customHeight="1" x14ac:dyDescent="0.2">
      <c r="A15" s="81" t="s">
        <v>84</v>
      </c>
      <c r="B15" s="90" t="s">
        <v>10</v>
      </c>
      <c r="C15" s="24">
        <f>H15*12</f>
        <v>0</v>
      </c>
      <c r="D15" s="23" t="s">
        <v>86</v>
      </c>
      <c r="E15" s="113" t="s">
        <v>140</v>
      </c>
      <c r="F15" s="23">
        <f>I15*K15</f>
        <v>50722.85</v>
      </c>
      <c r="G15" s="24">
        <f>J15*12</f>
        <v>38.880000000000003</v>
      </c>
      <c r="H15" s="25"/>
      <c r="I15" s="24">
        <f>J15*12</f>
        <v>38.880000000000003</v>
      </c>
      <c r="J15" s="25">
        <f>J25+J27</f>
        <v>3.24</v>
      </c>
      <c r="K15" s="12">
        <v>1304.5999999999999</v>
      </c>
      <c r="L15" s="12">
        <v>1.07</v>
      </c>
      <c r="M15" s="13">
        <v>2.2400000000000002</v>
      </c>
      <c r="N15" s="109">
        <f>I15/12</f>
        <v>3.24</v>
      </c>
    </row>
    <row r="16" spans="1:14" s="12" customFormat="1" ht="27.75" customHeight="1" x14ac:dyDescent="0.2">
      <c r="A16" s="86" t="s">
        <v>11</v>
      </c>
      <c r="B16" s="87" t="s">
        <v>12</v>
      </c>
      <c r="C16" s="24"/>
      <c r="D16" s="23"/>
      <c r="E16" s="23"/>
      <c r="F16" s="23"/>
      <c r="G16" s="24"/>
      <c r="H16" s="25"/>
      <c r="I16" s="24"/>
      <c r="J16" s="25"/>
      <c r="M16" s="13"/>
      <c r="N16" s="109">
        <f t="shared" ref="N16:N79" si="0">I16/12</f>
        <v>0</v>
      </c>
    </row>
    <row r="17" spans="1:258" s="12" customFormat="1" ht="15" x14ac:dyDescent="0.2">
      <c r="A17" s="86" t="s">
        <v>13</v>
      </c>
      <c r="B17" s="87" t="s">
        <v>12</v>
      </c>
      <c r="C17" s="24"/>
      <c r="D17" s="23"/>
      <c r="E17" s="23"/>
      <c r="F17" s="23"/>
      <c r="G17" s="24"/>
      <c r="H17" s="25"/>
      <c r="I17" s="24"/>
      <c r="J17" s="25"/>
      <c r="M17" s="13"/>
      <c r="N17" s="109">
        <f t="shared" si="0"/>
        <v>0</v>
      </c>
    </row>
    <row r="18" spans="1:258" s="12" customFormat="1" ht="117.75" customHeight="1" x14ac:dyDescent="0.2">
      <c r="A18" s="86" t="s">
        <v>117</v>
      </c>
      <c r="B18" s="87" t="s">
        <v>36</v>
      </c>
      <c r="C18" s="24"/>
      <c r="D18" s="23"/>
      <c r="E18" s="23"/>
      <c r="F18" s="23"/>
      <c r="G18" s="24"/>
      <c r="H18" s="25"/>
      <c r="I18" s="24"/>
      <c r="J18" s="25"/>
      <c r="M18" s="13"/>
      <c r="N18" s="109">
        <f t="shared" si="0"/>
        <v>0</v>
      </c>
    </row>
    <row r="19" spans="1:258" s="12" customFormat="1" ht="23.25" customHeight="1" x14ac:dyDescent="0.2">
      <c r="A19" s="86" t="s">
        <v>118</v>
      </c>
      <c r="B19" s="87" t="s">
        <v>12</v>
      </c>
      <c r="C19" s="24"/>
      <c r="D19" s="23"/>
      <c r="E19" s="23"/>
      <c r="F19" s="23"/>
      <c r="G19" s="24"/>
      <c r="H19" s="25"/>
      <c r="I19" s="24"/>
      <c r="J19" s="25"/>
      <c r="M19" s="13"/>
      <c r="N19" s="109">
        <f t="shared" si="0"/>
        <v>0</v>
      </c>
    </row>
    <row r="20" spans="1:258" s="12" customFormat="1" ht="15" x14ac:dyDescent="0.2">
      <c r="A20" s="86" t="s">
        <v>123</v>
      </c>
      <c r="B20" s="87" t="s">
        <v>12</v>
      </c>
      <c r="C20" s="24"/>
      <c r="D20" s="23"/>
      <c r="E20" s="23"/>
      <c r="F20" s="23"/>
      <c r="G20" s="24"/>
      <c r="H20" s="25"/>
      <c r="I20" s="24"/>
      <c r="J20" s="25"/>
      <c r="M20" s="13"/>
      <c r="N20" s="109">
        <f t="shared" si="0"/>
        <v>0</v>
      </c>
    </row>
    <row r="21" spans="1:258" s="12" customFormat="1" ht="25.5" x14ac:dyDescent="0.2">
      <c r="A21" s="86" t="s">
        <v>106</v>
      </c>
      <c r="B21" s="87" t="s">
        <v>18</v>
      </c>
      <c r="C21" s="24"/>
      <c r="D21" s="23"/>
      <c r="E21" s="23"/>
      <c r="F21" s="23"/>
      <c r="G21" s="24"/>
      <c r="H21" s="25"/>
      <c r="I21" s="24"/>
      <c r="J21" s="25"/>
      <c r="M21" s="13"/>
      <c r="N21" s="109">
        <f t="shared" si="0"/>
        <v>0</v>
      </c>
    </row>
    <row r="22" spans="1:258" s="12" customFormat="1" ht="15" x14ac:dyDescent="0.2">
      <c r="A22" s="86" t="s">
        <v>107</v>
      </c>
      <c r="B22" s="87" t="s">
        <v>24</v>
      </c>
      <c r="C22" s="24"/>
      <c r="D22" s="23"/>
      <c r="E22" s="23"/>
      <c r="F22" s="23"/>
      <c r="G22" s="24"/>
      <c r="H22" s="25"/>
      <c r="I22" s="24"/>
      <c r="J22" s="25"/>
      <c r="M22" s="13"/>
      <c r="N22" s="109">
        <f t="shared" si="0"/>
        <v>0</v>
      </c>
    </row>
    <row r="23" spans="1:258" s="12" customFormat="1" ht="15" x14ac:dyDescent="0.2">
      <c r="A23" s="86" t="s">
        <v>108</v>
      </c>
      <c r="B23" s="87" t="s">
        <v>12</v>
      </c>
      <c r="C23" s="24"/>
      <c r="D23" s="23"/>
      <c r="E23" s="23"/>
      <c r="F23" s="23"/>
      <c r="G23" s="24"/>
      <c r="H23" s="25"/>
      <c r="I23" s="24"/>
      <c r="J23" s="25"/>
      <c r="M23" s="13"/>
      <c r="N23" s="109">
        <f t="shared" si="0"/>
        <v>0</v>
      </c>
    </row>
    <row r="24" spans="1:258" s="12" customFormat="1" ht="15" x14ac:dyDescent="0.2">
      <c r="A24" s="86" t="s">
        <v>109</v>
      </c>
      <c r="B24" s="87" t="s">
        <v>34</v>
      </c>
      <c r="C24" s="24"/>
      <c r="D24" s="23"/>
      <c r="E24" s="23"/>
      <c r="F24" s="23"/>
      <c r="G24" s="24"/>
      <c r="H24" s="25"/>
      <c r="I24" s="24"/>
      <c r="J24" s="25"/>
      <c r="M24" s="13"/>
      <c r="N24" s="109">
        <f t="shared" si="0"/>
        <v>0</v>
      </c>
    </row>
    <row r="25" spans="1:258" s="12" customFormat="1" ht="15" x14ac:dyDescent="0.2">
      <c r="A25" s="81" t="s">
        <v>83</v>
      </c>
      <c r="B25" s="82"/>
      <c r="C25" s="42"/>
      <c r="D25" s="41"/>
      <c r="E25" s="41"/>
      <c r="F25" s="41"/>
      <c r="G25" s="42"/>
      <c r="H25" s="83"/>
      <c r="I25" s="42"/>
      <c r="J25" s="25">
        <v>3.24</v>
      </c>
      <c r="M25" s="13"/>
      <c r="N25" s="109">
        <f t="shared" si="0"/>
        <v>0</v>
      </c>
    </row>
    <row r="26" spans="1:258" s="12" customFormat="1" ht="21" customHeight="1" x14ac:dyDescent="0.2">
      <c r="A26" s="84" t="s">
        <v>80</v>
      </c>
      <c r="B26" s="82" t="s">
        <v>12</v>
      </c>
      <c r="C26" s="42"/>
      <c r="D26" s="41"/>
      <c r="E26" s="41"/>
      <c r="F26" s="41"/>
      <c r="G26" s="42"/>
      <c r="H26" s="83"/>
      <c r="I26" s="42"/>
      <c r="J26" s="83">
        <v>0</v>
      </c>
      <c r="M26" s="13"/>
      <c r="N26" s="109">
        <f t="shared" si="0"/>
        <v>0</v>
      </c>
    </row>
    <row r="27" spans="1:258" s="12" customFormat="1" ht="15" x14ac:dyDescent="0.2">
      <c r="A27" s="81" t="s">
        <v>83</v>
      </c>
      <c r="B27" s="82"/>
      <c r="C27" s="42"/>
      <c r="D27" s="41"/>
      <c r="E27" s="41"/>
      <c r="F27" s="41"/>
      <c r="G27" s="42"/>
      <c r="H27" s="83"/>
      <c r="I27" s="42"/>
      <c r="J27" s="25">
        <f>J26</f>
        <v>0</v>
      </c>
      <c r="M27" s="13"/>
      <c r="N27" s="109">
        <f t="shared" si="0"/>
        <v>0</v>
      </c>
    </row>
    <row r="28" spans="1:258" s="12" customFormat="1" ht="30" x14ac:dyDescent="0.2">
      <c r="A28" s="81" t="s">
        <v>14</v>
      </c>
      <c r="B28" s="88" t="s">
        <v>15</v>
      </c>
      <c r="C28" s="24">
        <f>H28*12</f>
        <v>0</v>
      </c>
      <c r="D28" s="23"/>
      <c r="E28" s="23" t="s">
        <v>141</v>
      </c>
      <c r="F28" s="23">
        <v>29968.26</v>
      </c>
      <c r="G28" s="24">
        <f>J28*12</f>
        <v>22.92</v>
      </c>
      <c r="H28" s="25"/>
      <c r="I28" s="24">
        <f>F28/K28</f>
        <v>22.97</v>
      </c>
      <c r="J28" s="25">
        <f>I28/12</f>
        <v>1.91</v>
      </c>
      <c r="K28" s="12">
        <v>1304.5999999999999</v>
      </c>
      <c r="L28" s="12">
        <v>1.07</v>
      </c>
      <c r="M28" s="13">
        <v>1.1399999999999999</v>
      </c>
      <c r="N28" s="109">
        <f t="shared" si="0"/>
        <v>1.9139999999999999</v>
      </c>
    </row>
    <row r="29" spans="1:258" s="12" customFormat="1" ht="18.75" x14ac:dyDescent="0.2">
      <c r="A29" s="86" t="s">
        <v>98</v>
      </c>
      <c r="B29" s="87" t="s">
        <v>15</v>
      </c>
      <c r="C29" s="24"/>
      <c r="D29" s="23"/>
      <c r="E29" s="23"/>
      <c r="F29" s="23"/>
      <c r="G29" s="24"/>
      <c r="H29" s="25"/>
      <c r="I29" s="24"/>
      <c r="J29" s="25"/>
      <c r="K29" s="26"/>
      <c r="L29" s="27"/>
      <c r="M29" s="28"/>
      <c r="N29" s="109">
        <f t="shared" si="0"/>
        <v>0</v>
      </c>
      <c r="O29" s="28"/>
      <c r="P29" s="29"/>
      <c r="Q29" s="28"/>
      <c r="R29" s="30"/>
      <c r="S29" s="26"/>
      <c r="T29" s="27"/>
      <c r="U29" s="28"/>
      <c r="V29" s="28"/>
      <c r="W29" s="28"/>
      <c r="X29" s="29"/>
      <c r="Y29" s="28"/>
      <c r="Z29" s="30"/>
      <c r="AA29" s="26"/>
      <c r="AB29" s="27"/>
      <c r="AC29" s="28"/>
      <c r="AD29" s="28"/>
      <c r="AE29" s="28"/>
      <c r="AF29" s="29"/>
      <c r="AG29" s="28"/>
      <c r="AH29" s="30"/>
      <c r="AI29" s="26"/>
      <c r="AJ29" s="27"/>
      <c r="AK29" s="28"/>
      <c r="AL29" s="28"/>
      <c r="AM29" s="28"/>
      <c r="AN29" s="29"/>
      <c r="AO29" s="28"/>
      <c r="AP29" s="30"/>
      <c r="AQ29" s="26"/>
      <c r="AR29" s="27"/>
      <c r="AS29" s="28"/>
      <c r="AT29" s="28"/>
      <c r="AU29" s="28"/>
      <c r="AV29" s="29"/>
      <c r="AW29" s="28"/>
      <c r="AX29" s="30"/>
      <c r="AY29" s="26"/>
      <c r="AZ29" s="27"/>
      <c r="BA29" s="28"/>
      <c r="BB29" s="28"/>
      <c r="BC29" s="28"/>
      <c r="BD29" s="29"/>
      <c r="BE29" s="28"/>
      <c r="BF29" s="30"/>
      <c r="BG29" s="26"/>
      <c r="BH29" s="27"/>
      <c r="BI29" s="28"/>
      <c r="BJ29" s="28"/>
      <c r="BK29" s="28"/>
      <c r="BL29" s="29"/>
      <c r="BM29" s="28"/>
      <c r="BN29" s="30"/>
      <c r="BO29" s="26"/>
      <c r="BP29" s="27"/>
      <c r="BQ29" s="28"/>
      <c r="BR29" s="28"/>
      <c r="BS29" s="31"/>
      <c r="BT29" s="32"/>
      <c r="BU29" s="22"/>
      <c r="BV29" s="33"/>
      <c r="BW29" s="34"/>
      <c r="BX29" s="35"/>
      <c r="BY29" s="22"/>
      <c r="BZ29" s="36"/>
      <c r="CA29" s="22"/>
      <c r="CB29" s="32"/>
      <c r="CC29" s="22"/>
      <c r="CD29" s="33"/>
      <c r="CE29" s="34"/>
      <c r="CF29" s="35"/>
      <c r="CG29" s="22"/>
      <c r="CH29" s="36"/>
      <c r="CI29" s="22"/>
      <c r="CJ29" s="32"/>
      <c r="CK29" s="22"/>
      <c r="CL29" s="33"/>
      <c r="CM29" s="34"/>
      <c r="CN29" s="35"/>
      <c r="CO29" s="22"/>
      <c r="CP29" s="36"/>
      <c r="CQ29" s="22"/>
      <c r="CR29" s="32"/>
      <c r="CS29" s="22"/>
      <c r="CT29" s="33"/>
      <c r="CU29" s="34"/>
      <c r="CV29" s="35"/>
      <c r="CW29" s="22"/>
      <c r="CX29" s="36"/>
      <c r="CY29" s="22"/>
      <c r="CZ29" s="32"/>
      <c r="DA29" s="22"/>
      <c r="DB29" s="33"/>
      <c r="DC29" s="34"/>
      <c r="DD29" s="35"/>
      <c r="DE29" s="22"/>
      <c r="DF29" s="36"/>
      <c r="DG29" s="22"/>
      <c r="DH29" s="32"/>
      <c r="DI29" s="22"/>
      <c r="DJ29" s="33"/>
      <c r="DK29" s="34"/>
      <c r="DL29" s="35"/>
      <c r="DM29" s="22"/>
      <c r="DN29" s="36"/>
      <c r="DO29" s="22"/>
      <c r="DP29" s="32"/>
      <c r="DQ29" s="22"/>
      <c r="DR29" s="33"/>
      <c r="DS29" s="34"/>
      <c r="DT29" s="35"/>
      <c r="DU29" s="22"/>
      <c r="DV29" s="36"/>
      <c r="DW29" s="22"/>
      <c r="DX29" s="32"/>
      <c r="DY29" s="22"/>
      <c r="DZ29" s="33"/>
      <c r="EA29" s="34"/>
      <c r="EB29" s="35"/>
      <c r="EC29" s="22"/>
      <c r="ED29" s="36"/>
      <c r="EE29" s="22"/>
      <c r="EF29" s="32"/>
      <c r="EG29" s="22"/>
      <c r="EH29" s="33"/>
      <c r="EI29" s="34"/>
      <c r="EJ29" s="35"/>
      <c r="EK29" s="22"/>
      <c r="EL29" s="36"/>
      <c r="EM29" s="22"/>
      <c r="EN29" s="32"/>
      <c r="EO29" s="22"/>
      <c r="EP29" s="33"/>
      <c r="EQ29" s="34"/>
      <c r="ER29" s="35"/>
      <c r="ES29" s="22"/>
      <c r="ET29" s="36"/>
      <c r="EU29" s="22"/>
      <c r="EV29" s="32"/>
      <c r="EW29" s="22"/>
      <c r="EX29" s="33"/>
      <c r="EY29" s="34"/>
      <c r="EZ29" s="35"/>
      <c r="FA29" s="22"/>
      <c r="FB29" s="36"/>
      <c r="FC29" s="22"/>
      <c r="FD29" s="32"/>
      <c r="FE29" s="22"/>
      <c r="FF29" s="33"/>
      <c r="FG29" s="34"/>
      <c r="FH29" s="35"/>
      <c r="FI29" s="22"/>
      <c r="FJ29" s="36"/>
      <c r="FK29" s="22"/>
      <c r="FL29" s="32"/>
      <c r="FM29" s="22"/>
      <c r="FN29" s="33"/>
      <c r="FO29" s="34"/>
      <c r="FP29" s="35"/>
      <c r="FQ29" s="22"/>
      <c r="FR29" s="36"/>
      <c r="FS29" s="22"/>
      <c r="FT29" s="32"/>
      <c r="FU29" s="22"/>
      <c r="FV29" s="33"/>
      <c r="FW29" s="34"/>
      <c r="FX29" s="35"/>
      <c r="FY29" s="22"/>
      <c r="FZ29" s="36"/>
      <c r="GA29" s="22"/>
      <c r="GB29" s="32"/>
      <c r="GC29" s="22"/>
      <c r="GD29" s="33"/>
      <c r="GE29" s="34"/>
      <c r="GF29" s="35"/>
      <c r="GG29" s="22"/>
      <c r="GH29" s="36"/>
      <c r="GI29" s="22"/>
      <c r="GJ29" s="32"/>
      <c r="GK29" s="22"/>
      <c r="GL29" s="33"/>
      <c r="GM29" s="34"/>
      <c r="GN29" s="35"/>
      <c r="GO29" s="22"/>
      <c r="GP29" s="36"/>
      <c r="GQ29" s="22"/>
      <c r="GR29" s="32"/>
      <c r="GS29" s="22"/>
      <c r="GT29" s="33"/>
      <c r="GU29" s="34"/>
      <c r="GV29" s="35"/>
      <c r="GW29" s="22"/>
      <c r="GX29" s="36"/>
      <c r="GY29" s="22"/>
      <c r="GZ29" s="32"/>
      <c r="HA29" s="22"/>
      <c r="HB29" s="33"/>
      <c r="HC29" s="34"/>
      <c r="HD29" s="35"/>
      <c r="HE29" s="22"/>
      <c r="HF29" s="36"/>
      <c r="HG29" s="22"/>
      <c r="HH29" s="32"/>
      <c r="HI29" s="22"/>
      <c r="HJ29" s="33"/>
      <c r="HK29" s="34"/>
      <c r="HL29" s="35"/>
      <c r="HM29" s="22"/>
      <c r="HN29" s="36"/>
      <c r="HO29" s="22"/>
      <c r="HP29" s="32"/>
      <c r="HQ29" s="22"/>
      <c r="HR29" s="33"/>
      <c r="HS29" s="34"/>
      <c r="HT29" s="35"/>
      <c r="HU29" s="22"/>
      <c r="HV29" s="36"/>
      <c r="HW29" s="22"/>
      <c r="HX29" s="32"/>
      <c r="HY29" s="22"/>
      <c r="HZ29" s="33"/>
      <c r="IA29" s="34"/>
      <c r="IB29" s="35"/>
      <c r="IC29" s="22"/>
      <c r="ID29" s="36"/>
      <c r="IE29" s="22"/>
      <c r="IF29" s="32"/>
      <c r="IG29" s="22"/>
      <c r="IH29" s="33"/>
      <c r="II29" s="34"/>
      <c r="IJ29" s="35"/>
      <c r="IK29" s="22"/>
      <c r="IL29" s="36"/>
      <c r="IM29" s="22"/>
      <c r="IN29" s="32"/>
      <c r="IO29" s="22"/>
      <c r="IP29" s="33"/>
      <c r="IQ29" s="34"/>
      <c r="IR29" s="35"/>
      <c r="IS29" s="22"/>
      <c r="IT29" s="36"/>
      <c r="IU29" s="22"/>
      <c r="IV29" s="32"/>
      <c r="IW29" s="22"/>
      <c r="IX29" s="33"/>
    </row>
    <row r="30" spans="1:258" s="12" customFormat="1" ht="18.75" x14ac:dyDescent="0.2">
      <c r="A30" s="86" t="s">
        <v>119</v>
      </c>
      <c r="B30" s="87" t="s">
        <v>120</v>
      </c>
      <c r="C30" s="24"/>
      <c r="D30" s="23"/>
      <c r="E30" s="23"/>
      <c r="F30" s="23"/>
      <c r="G30" s="24"/>
      <c r="H30" s="25"/>
      <c r="I30" s="24"/>
      <c r="J30" s="25"/>
      <c r="K30" s="26"/>
      <c r="L30" s="27"/>
      <c r="M30" s="28"/>
      <c r="N30" s="109">
        <f t="shared" si="0"/>
        <v>0</v>
      </c>
      <c r="O30" s="28"/>
      <c r="P30" s="29"/>
      <c r="Q30" s="28"/>
      <c r="R30" s="30"/>
      <c r="S30" s="26"/>
      <c r="T30" s="27"/>
      <c r="U30" s="28"/>
      <c r="V30" s="28"/>
      <c r="W30" s="28"/>
      <c r="X30" s="29"/>
      <c r="Y30" s="28"/>
      <c r="Z30" s="30"/>
      <c r="AA30" s="26"/>
      <c r="AB30" s="27"/>
      <c r="AC30" s="28"/>
      <c r="AD30" s="28"/>
      <c r="AE30" s="28"/>
      <c r="AF30" s="29"/>
      <c r="AG30" s="28"/>
      <c r="AH30" s="30"/>
      <c r="AI30" s="26"/>
      <c r="AJ30" s="27"/>
      <c r="AK30" s="28"/>
      <c r="AL30" s="28"/>
      <c r="AM30" s="28"/>
      <c r="AN30" s="29"/>
      <c r="AO30" s="28"/>
      <c r="AP30" s="30"/>
      <c r="AQ30" s="26"/>
      <c r="AR30" s="27"/>
      <c r="AS30" s="28"/>
      <c r="AT30" s="28"/>
      <c r="AU30" s="28"/>
      <c r="AV30" s="29"/>
      <c r="AW30" s="28"/>
      <c r="AX30" s="30"/>
      <c r="AY30" s="26"/>
      <c r="AZ30" s="27"/>
      <c r="BA30" s="28"/>
      <c r="BB30" s="28"/>
      <c r="BC30" s="28"/>
      <c r="BD30" s="29"/>
      <c r="BE30" s="28"/>
      <c r="BF30" s="30"/>
      <c r="BG30" s="26"/>
      <c r="BH30" s="27"/>
      <c r="BI30" s="28"/>
      <c r="BJ30" s="28"/>
      <c r="BK30" s="28"/>
      <c r="BL30" s="29"/>
      <c r="BM30" s="28"/>
      <c r="BN30" s="30"/>
      <c r="BO30" s="26"/>
      <c r="BP30" s="27"/>
      <c r="BQ30" s="28"/>
      <c r="BR30" s="28"/>
      <c r="BS30" s="31"/>
      <c r="BT30" s="32"/>
      <c r="BU30" s="22"/>
      <c r="BV30" s="33"/>
      <c r="BW30" s="34"/>
      <c r="BX30" s="35"/>
      <c r="BY30" s="22"/>
      <c r="BZ30" s="36"/>
      <c r="CA30" s="22"/>
      <c r="CB30" s="32"/>
      <c r="CC30" s="22"/>
      <c r="CD30" s="33"/>
      <c r="CE30" s="34"/>
      <c r="CF30" s="35"/>
      <c r="CG30" s="22"/>
      <c r="CH30" s="36"/>
      <c r="CI30" s="22"/>
      <c r="CJ30" s="32"/>
      <c r="CK30" s="22"/>
      <c r="CL30" s="33"/>
      <c r="CM30" s="34"/>
      <c r="CN30" s="35"/>
      <c r="CO30" s="22"/>
      <c r="CP30" s="36"/>
      <c r="CQ30" s="22"/>
      <c r="CR30" s="32"/>
      <c r="CS30" s="22"/>
      <c r="CT30" s="33"/>
      <c r="CU30" s="34"/>
      <c r="CV30" s="35"/>
      <c r="CW30" s="22"/>
      <c r="CX30" s="36"/>
      <c r="CY30" s="22"/>
      <c r="CZ30" s="32"/>
      <c r="DA30" s="22"/>
      <c r="DB30" s="33"/>
      <c r="DC30" s="34"/>
      <c r="DD30" s="35"/>
      <c r="DE30" s="22"/>
      <c r="DF30" s="36"/>
      <c r="DG30" s="22"/>
      <c r="DH30" s="32"/>
      <c r="DI30" s="22"/>
      <c r="DJ30" s="33"/>
      <c r="DK30" s="34"/>
      <c r="DL30" s="35"/>
      <c r="DM30" s="22"/>
      <c r="DN30" s="36"/>
      <c r="DO30" s="22"/>
      <c r="DP30" s="32"/>
      <c r="DQ30" s="22"/>
      <c r="DR30" s="33"/>
      <c r="DS30" s="34"/>
      <c r="DT30" s="35"/>
      <c r="DU30" s="22"/>
      <c r="DV30" s="36"/>
      <c r="DW30" s="22"/>
      <c r="DX30" s="32"/>
      <c r="DY30" s="22"/>
      <c r="DZ30" s="33"/>
      <c r="EA30" s="34"/>
      <c r="EB30" s="35"/>
      <c r="EC30" s="22"/>
      <c r="ED30" s="36"/>
      <c r="EE30" s="22"/>
      <c r="EF30" s="32"/>
      <c r="EG30" s="22"/>
      <c r="EH30" s="33"/>
      <c r="EI30" s="34"/>
      <c r="EJ30" s="35"/>
      <c r="EK30" s="22"/>
      <c r="EL30" s="36"/>
      <c r="EM30" s="22"/>
      <c r="EN30" s="32"/>
      <c r="EO30" s="22"/>
      <c r="EP30" s="33"/>
      <c r="EQ30" s="34"/>
      <c r="ER30" s="35"/>
      <c r="ES30" s="22"/>
      <c r="ET30" s="36"/>
      <c r="EU30" s="22"/>
      <c r="EV30" s="32"/>
      <c r="EW30" s="22"/>
      <c r="EX30" s="33"/>
      <c r="EY30" s="34"/>
      <c r="EZ30" s="35"/>
      <c r="FA30" s="22"/>
      <c r="FB30" s="36"/>
      <c r="FC30" s="22"/>
      <c r="FD30" s="32"/>
      <c r="FE30" s="22"/>
      <c r="FF30" s="33"/>
      <c r="FG30" s="34"/>
      <c r="FH30" s="35"/>
      <c r="FI30" s="22"/>
      <c r="FJ30" s="36"/>
      <c r="FK30" s="22"/>
      <c r="FL30" s="32"/>
      <c r="FM30" s="22"/>
      <c r="FN30" s="33"/>
      <c r="FO30" s="34"/>
      <c r="FP30" s="35"/>
      <c r="FQ30" s="22"/>
      <c r="FR30" s="36"/>
      <c r="FS30" s="22"/>
      <c r="FT30" s="32"/>
      <c r="FU30" s="22"/>
      <c r="FV30" s="33"/>
      <c r="FW30" s="34"/>
      <c r="FX30" s="35"/>
      <c r="FY30" s="22"/>
      <c r="FZ30" s="36"/>
      <c r="GA30" s="22"/>
      <c r="GB30" s="32"/>
      <c r="GC30" s="22"/>
      <c r="GD30" s="33"/>
      <c r="GE30" s="34"/>
      <c r="GF30" s="35"/>
      <c r="GG30" s="22"/>
      <c r="GH30" s="36"/>
      <c r="GI30" s="22"/>
      <c r="GJ30" s="32"/>
      <c r="GK30" s="22"/>
      <c r="GL30" s="33"/>
      <c r="GM30" s="34"/>
      <c r="GN30" s="35"/>
      <c r="GO30" s="22"/>
      <c r="GP30" s="36"/>
      <c r="GQ30" s="22"/>
      <c r="GR30" s="32"/>
      <c r="GS30" s="22"/>
      <c r="GT30" s="33"/>
      <c r="GU30" s="34"/>
      <c r="GV30" s="35"/>
      <c r="GW30" s="22"/>
      <c r="GX30" s="36"/>
      <c r="GY30" s="22"/>
      <c r="GZ30" s="32"/>
      <c r="HA30" s="22"/>
      <c r="HB30" s="33"/>
      <c r="HC30" s="34"/>
      <c r="HD30" s="35"/>
      <c r="HE30" s="22"/>
      <c r="HF30" s="36"/>
      <c r="HG30" s="22"/>
      <c r="HH30" s="32"/>
      <c r="HI30" s="22"/>
      <c r="HJ30" s="33"/>
      <c r="HK30" s="34"/>
      <c r="HL30" s="35"/>
      <c r="HM30" s="22"/>
      <c r="HN30" s="36"/>
      <c r="HO30" s="22"/>
      <c r="HP30" s="32"/>
      <c r="HQ30" s="22"/>
      <c r="HR30" s="33"/>
      <c r="HS30" s="34"/>
      <c r="HT30" s="35"/>
      <c r="HU30" s="22"/>
      <c r="HV30" s="36"/>
      <c r="HW30" s="22"/>
      <c r="HX30" s="32"/>
      <c r="HY30" s="22"/>
      <c r="HZ30" s="33"/>
      <c r="IA30" s="34"/>
      <c r="IB30" s="35"/>
      <c r="IC30" s="22"/>
      <c r="ID30" s="36"/>
      <c r="IE30" s="22"/>
      <c r="IF30" s="32"/>
      <c r="IG30" s="22"/>
      <c r="IH30" s="33"/>
      <c r="II30" s="34"/>
      <c r="IJ30" s="35"/>
      <c r="IK30" s="22"/>
      <c r="IL30" s="36"/>
      <c r="IM30" s="22"/>
      <c r="IN30" s="32"/>
      <c r="IO30" s="22"/>
      <c r="IP30" s="33"/>
      <c r="IQ30" s="34"/>
      <c r="IR30" s="35"/>
      <c r="IS30" s="22"/>
      <c r="IT30" s="36"/>
      <c r="IU30" s="22"/>
      <c r="IV30" s="32"/>
      <c r="IW30" s="22"/>
      <c r="IX30" s="33"/>
    </row>
    <row r="31" spans="1:258" s="12" customFormat="1" ht="18.75" x14ac:dyDescent="0.2">
      <c r="A31" s="86" t="s">
        <v>90</v>
      </c>
      <c r="B31" s="87" t="s">
        <v>99</v>
      </c>
      <c r="C31" s="24"/>
      <c r="D31" s="23"/>
      <c r="E31" s="23"/>
      <c r="F31" s="23"/>
      <c r="G31" s="24"/>
      <c r="H31" s="25"/>
      <c r="I31" s="24"/>
      <c r="J31" s="25"/>
      <c r="K31" s="26"/>
      <c r="L31" s="27"/>
      <c r="M31" s="28"/>
      <c r="N31" s="109">
        <f t="shared" si="0"/>
        <v>0</v>
      </c>
      <c r="O31" s="28"/>
      <c r="P31" s="29"/>
      <c r="Q31" s="28"/>
      <c r="R31" s="30"/>
      <c r="S31" s="26"/>
      <c r="T31" s="27"/>
      <c r="U31" s="28"/>
      <c r="V31" s="28"/>
      <c r="W31" s="28"/>
      <c r="X31" s="29"/>
      <c r="Y31" s="28"/>
      <c r="Z31" s="30"/>
      <c r="AA31" s="26"/>
      <c r="AB31" s="27"/>
      <c r="AC31" s="28"/>
      <c r="AD31" s="28"/>
      <c r="AE31" s="28"/>
      <c r="AF31" s="29"/>
      <c r="AG31" s="28"/>
      <c r="AH31" s="30"/>
      <c r="AI31" s="26"/>
      <c r="AJ31" s="27"/>
      <c r="AK31" s="28"/>
      <c r="AL31" s="28"/>
      <c r="AM31" s="28"/>
      <c r="AN31" s="29"/>
      <c r="AO31" s="28"/>
      <c r="AP31" s="30"/>
      <c r="AQ31" s="26"/>
      <c r="AR31" s="27"/>
      <c r="AS31" s="28"/>
      <c r="AT31" s="28"/>
      <c r="AU31" s="28"/>
      <c r="AV31" s="29"/>
      <c r="AW31" s="28"/>
      <c r="AX31" s="30"/>
      <c r="AY31" s="26"/>
      <c r="AZ31" s="27"/>
      <c r="BA31" s="28"/>
      <c r="BB31" s="28"/>
      <c r="BC31" s="28"/>
      <c r="BD31" s="29"/>
      <c r="BE31" s="28"/>
      <c r="BF31" s="30"/>
      <c r="BG31" s="26"/>
      <c r="BH31" s="27"/>
      <c r="BI31" s="28"/>
      <c r="BJ31" s="28"/>
      <c r="BK31" s="28"/>
      <c r="BL31" s="29"/>
      <c r="BM31" s="28"/>
      <c r="BN31" s="30"/>
      <c r="BO31" s="26"/>
      <c r="BP31" s="27"/>
      <c r="BQ31" s="28"/>
      <c r="BR31" s="28"/>
      <c r="BS31" s="31"/>
      <c r="BT31" s="32"/>
      <c r="BU31" s="22"/>
      <c r="BV31" s="33"/>
      <c r="BW31" s="34"/>
      <c r="BX31" s="35"/>
      <c r="BY31" s="22"/>
      <c r="BZ31" s="36"/>
      <c r="CA31" s="22"/>
      <c r="CB31" s="32"/>
      <c r="CC31" s="22"/>
      <c r="CD31" s="33"/>
      <c r="CE31" s="34"/>
      <c r="CF31" s="35"/>
      <c r="CG31" s="22"/>
      <c r="CH31" s="36"/>
      <c r="CI31" s="22"/>
      <c r="CJ31" s="32"/>
      <c r="CK31" s="22"/>
      <c r="CL31" s="33"/>
      <c r="CM31" s="34"/>
      <c r="CN31" s="35"/>
      <c r="CO31" s="22"/>
      <c r="CP31" s="36"/>
      <c r="CQ31" s="22"/>
      <c r="CR31" s="32"/>
      <c r="CS31" s="22"/>
      <c r="CT31" s="33"/>
      <c r="CU31" s="34"/>
      <c r="CV31" s="35"/>
      <c r="CW31" s="22"/>
      <c r="CX31" s="36"/>
      <c r="CY31" s="22"/>
      <c r="CZ31" s="32"/>
      <c r="DA31" s="22"/>
      <c r="DB31" s="33"/>
      <c r="DC31" s="34"/>
      <c r="DD31" s="35"/>
      <c r="DE31" s="22"/>
      <c r="DF31" s="36"/>
      <c r="DG31" s="22"/>
      <c r="DH31" s="32"/>
      <c r="DI31" s="22"/>
      <c r="DJ31" s="33"/>
      <c r="DK31" s="34"/>
      <c r="DL31" s="35"/>
      <c r="DM31" s="22"/>
      <c r="DN31" s="36"/>
      <c r="DO31" s="22"/>
      <c r="DP31" s="32"/>
      <c r="DQ31" s="22"/>
      <c r="DR31" s="33"/>
      <c r="DS31" s="34"/>
      <c r="DT31" s="35"/>
      <c r="DU31" s="22"/>
      <c r="DV31" s="36"/>
      <c r="DW31" s="22"/>
      <c r="DX31" s="32"/>
      <c r="DY31" s="22"/>
      <c r="DZ31" s="33"/>
      <c r="EA31" s="34"/>
      <c r="EB31" s="35"/>
      <c r="EC31" s="22"/>
      <c r="ED31" s="36"/>
      <c r="EE31" s="22"/>
      <c r="EF31" s="32"/>
      <c r="EG31" s="22"/>
      <c r="EH31" s="33"/>
      <c r="EI31" s="34"/>
      <c r="EJ31" s="35"/>
      <c r="EK31" s="22"/>
      <c r="EL31" s="36"/>
      <c r="EM31" s="22"/>
      <c r="EN31" s="32"/>
      <c r="EO31" s="22"/>
      <c r="EP31" s="33"/>
      <c r="EQ31" s="34"/>
      <c r="ER31" s="35"/>
      <c r="ES31" s="22"/>
      <c r="ET31" s="36"/>
      <c r="EU31" s="22"/>
      <c r="EV31" s="32"/>
      <c r="EW31" s="22"/>
      <c r="EX31" s="33"/>
      <c r="EY31" s="34"/>
      <c r="EZ31" s="35"/>
      <c r="FA31" s="22"/>
      <c r="FB31" s="36"/>
      <c r="FC31" s="22"/>
      <c r="FD31" s="32"/>
      <c r="FE31" s="22"/>
      <c r="FF31" s="33"/>
      <c r="FG31" s="34"/>
      <c r="FH31" s="35"/>
      <c r="FI31" s="22"/>
      <c r="FJ31" s="36"/>
      <c r="FK31" s="22"/>
      <c r="FL31" s="32"/>
      <c r="FM31" s="22"/>
      <c r="FN31" s="33"/>
      <c r="FO31" s="34"/>
      <c r="FP31" s="35"/>
      <c r="FQ31" s="22"/>
      <c r="FR31" s="36"/>
      <c r="FS31" s="22"/>
      <c r="FT31" s="32"/>
      <c r="FU31" s="22"/>
      <c r="FV31" s="33"/>
      <c r="FW31" s="34"/>
      <c r="FX31" s="35"/>
      <c r="FY31" s="22"/>
      <c r="FZ31" s="36"/>
      <c r="GA31" s="22"/>
      <c r="GB31" s="32"/>
      <c r="GC31" s="22"/>
      <c r="GD31" s="33"/>
      <c r="GE31" s="34"/>
      <c r="GF31" s="35"/>
      <c r="GG31" s="22"/>
      <c r="GH31" s="36"/>
      <c r="GI31" s="22"/>
      <c r="GJ31" s="32"/>
      <c r="GK31" s="22"/>
      <c r="GL31" s="33"/>
      <c r="GM31" s="34"/>
      <c r="GN31" s="35"/>
      <c r="GO31" s="22"/>
      <c r="GP31" s="36"/>
      <c r="GQ31" s="22"/>
      <c r="GR31" s="32"/>
      <c r="GS31" s="22"/>
      <c r="GT31" s="33"/>
      <c r="GU31" s="34"/>
      <c r="GV31" s="35"/>
      <c r="GW31" s="22"/>
      <c r="GX31" s="36"/>
      <c r="GY31" s="22"/>
      <c r="GZ31" s="32"/>
      <c r="HA31" s="22"/>
      <c r="HB31" s="33"/>
      <c r="HC31" s="34"/>
      <c r="HD31" s="35"/>
      <c r="HE31" s="22"/>
      <c r="HF31" s="36"/>
      <c r="HG31" s="22"/>
      <c r="HH31" s="32"/>
      <c r="HI31" s="22"/>
      <c r="HJ31" s="33"/>
      <c r="HK31" s="34"/>
      <c r="HL31" s="35"/>
      <c r="HM31" s="22"/>
      <c r="HN31" s="36"/>
      <c r="HO31" s="22"/>
      <c r="HP31" s="32"/>
      <c r="HQ31" s="22"/>
      <c r="HR31" s="33"/>
      <c r="HS31" s="34"/>
      <c r="HT31" s="35"/>
      <c r="HU31" s="22"/>
      <c r="HV31" s="36"/>
      <c r="HW31" s="22"/>
      <c r="HX31" s="32"/>
      <c r="HY31" s="22"/>
      <c r="HZ31" s="33"/>
      <c r="IA31" s="34"/>
      <c r="IB31" s="35"/>
      <c r="IC31" s="22"/>
      <c r="ID31" s="36"/>
      <c r="IE31" s="22"/>
      <c r="IF31" s="32"/>
      <c r="IG31" s="22"/>
      <c r="IH31" s="33"/>
      <c r="II31" s="34"/>
      <c r="IJ31" s="35"/>
      <c r="IK31" s="22"/>
      <c r="IL31" s="36"/>
      <c r="IM31" s="22"/>
      <c r="IN31" s="32"/>
      <c r="IO31" s="22"/>
      <c r="IP31" s="33"/>
      <c r="IQ31" s="34"/>
      <c r="IR31" s="35"/>
      <c r="IS31" s="22"/>
      <c r="IT31" s="36"/>
      <c r="IU31" s="22"/>
      <c r="IV31" s="32"/>
      <c r="IW31" s="22"/>
      <c r="IX31" s="33"/>
    </row>
    <row r="32" spans="1:258" s="12" customFormat="1" ht="18.75" x14ac:dyDescent="0.2">
      <c r="A32" s="86" t="s">
        <v>16</v>
      </c>
      <c r="B32" s="87" t="s">
        <v>15</v>
      </c>
      <c r="C32" s="24"/>
      <c r="D32" s="23"/>
      <c r="E32" s="23"/>
      <c r="F32" s="23"/>
      <c r="G32" s="24"/>
      <c r="H32" s="25"/>
      <c r="I32" s="24"/>
      <c r="J32" s="25"/>
      <c r="K32" s="26"/>
      <c r="L32" s="27"/>
      <c r="M32" s="28"/>
      <c r="N32" s="109">
        <f t="shared" si="0"/>
        <v>0</v>
      </c>
      <c r="O32" s="28"/>
      <c r="P32" s="29"/>
      <c r="Q32" s="28"/>
      <c r="R32" s="30"/>
      <c r="S32" s="26"/>
      <c r="T32" s="27"/>
      <c r="U32" s="28"/>
      <c r="V32" s="28"/>
      <c r="W32" s="28"/>
      <c r="X32" s="29"/>
      <c r="Y32" s="28"/>
      <c r="Z32" s="30"/>
      <c r="AA32" s="26"/>
      <c r="AB32" s="27"/>
      <c r="AC32" s="28"/>
      <c r="AD32" s="28"/>
      <c r="AE32" s="28"/>
      <c r="AF32" s="29"/>
      <c r="AG32" s="28"/>
      <c r="AH32" s="30"/>
      <c r="AI32" s="26"/>
      <c r="AJ32" s="27"/>
      <c r="AK32" s="28"/>
      <c r="AL32" s="28"/>
      <c r="AM32" s="28"/>
      <c r="AN32" s="29"/>
      <c r="AO32" s="28"/>
      <c r="AP32" s="30"/>
      <c r="AQ32" s="26"/>
      <c r="AR32" s="27"/>
      <c r="AS32" s="28"/>
      <c r="AT32" s="28"/>
      <c r="AU32" s="28"/>
      <c r="AV32" s="29"/>
      <c r="AW32" s="28"/>
      <c r="AX32" s="30"/>
      <c r="AY32" s="26"/>
      <c r="AZ32" s="27"/>
      <c r="BA32" s="28"/>
      <c r="BB32" s="28"/>
      <c r="BC32" s="28"/>
      <c r="BD32" s="29"/>
      <c r="BE32" s="28"/>
      <c r="BF32" s="30"/>
      <c r="BG32" s="26"/>
      <c r="BH32" s="27"/>
      <c r="BI32" s="28"/>
      <c r="BJ32" s="28"/>
      <c r="BK32" s="28"/>
      <c r="BL32" s="29"/>
      <c r="BM32" s="28"/>
      <c r="BN32" s="30"/>
      <c r="BO32" s="26"/>
      <c r="BP32" s="27"/>
      <c r="BQ32" s="28"/>
      <c r="BR32" s="28"/>
      <c r="BS32" s="31"/>
      <c r="BT32" s="32"/>
      <c r="BU32" s="22"/>
      <c r="BV32" s="33"/>
      <c r="BW32" s="34"/>
      <c r="BX32" s="35"/>
      <c r="BY32" s="22"/>
      <c r="BZ32" s="36"/>
      <c r="CA32" s="22"/>
      <c r="CB32" s="32"/>
      <c r="CC32" s="22"/>
      <c r="CD32" s="33"/>
      <c r="CE32" s="34"/>
      <c r="CF32" s="35"/>
      <c r="CG32" s="22"/>
      <c r="CH32" s="36"/>
      <c r="CI32" s="22"/>
      <c r="CJ32" s="32"/>
      <c r="CK32" s="22"/>
      <c r="CL32" s="33"/>
      <c r="CM32" s="34"/>
      <c r="CN32" s="35"/>
      <c r="CO32" s="22"/>
      <c r="CP32" s="36"/>
      <c r="CQ32" s="22"/>
      <c r="CR32" s="32"/>
      <c r="CS32" s="22"/>
      <c r="CT32" s="33"/>
      <c r="CU32" s="34"/>
      <c r="CV32" s="35"/>
      <c r="CW32" s="22"/>
      <c r="CX32" s="36"/>
      <c r="CY32" s="22"/>
      <c r="CZ32" s="32"/>
      <c r="DA32" s="22"/>
      <c r="DB32" s="33"/>
      <c r="DC32" s="34"/>
      <c r="DD32" s="35"/>
      <c r="DE32" s="22"/>
      <c r="DF32" s="36"/>
      <c r="DG32" s="22"/>
      <c r="DH32" s="32"/>
      <c r="DI32" s="22"/>
      <c r="DJ32" s="33"/>
      <c r="DK32" s="34"/>
      <c r="DL32" s="35"/>
      <c r="DM32" s="22"/>
      <c r="DN32" s="36"/>
      <c r="DO32" s="22"/>
      <c r="DP32" s="32"/>
      <c r="DQ32" s="22"/>
      <c r="DR32" s="33"/>
      <c r="DS32" s="34"/>
      <c r="DT32" s="35"/>
      <c r="DU32" s="22"/>
      <c r="DV32" s="36"/>
      <c r="DW32" s="22"/>
      <c r="DX32" s="32"/>
      <c r="DY32" s="22"/>
      <c r="DZ32" s="33"/>
      <c r="EA32" s="34"/>
      <c r="EB32" s="35"/>
      <c r="EC32" s="22"/>
      <c r="ED32" s="36"/>
      <c r="EE32" s="22"/>
      <c r="EF32" s="32"/>
      <c r="EG32" s="22"/>
      <c r="EH32" s="33"/>
      <c r="EI32" s="34"/>
      <c r="EJ32" s="35"/>
      <c r="EK32" s="22"/>
      <c r="EL32" s="36"/>
      <c r="EM32" s="22"/>
      <c r="EN32" s="32"/>
      <c r="EO32" s="22"/>
      <c r="EP32" s="33"/>
      <c r="EQ32" s="34"/>
      <c r="ER32" s="35"/>
      <c r="ES32" s="22"/>
      <c r="ET32" s="36"/>
      <c r="EU32" s="22"/>
      <c r="EV32" s="32"/>
      <c r="EW32" s="22"/>
      <c r="EX32" s="33"/>
      <c r="EY32" s="34"/>
      <c r="EZ32" s="35"/>
      <c r="FA32" s="22"/>
      <c r="FB32" s="36"/>
      <c r="FC32" s="22"/>
      <c r="FD32" s="32"/>
      <c r="FE32" s="22"/>
      <c r="FF32" s="33"/>
      <c r="FG32" s="34"/>
      <c r="FH32" s="35"/>
      <c r="FI32" s="22"/>
      <c r="FJ32" s="36"/>
      <c r="FK32" s="22"/>
      <c r="FL32" s="32"/>
      <c r="FM32" s="22"/>
      <c r="FN32" s="33"/>
      <c r="FO32" s="34"/>
      <c r="FP32" s="35"/>
      <c r="FQ32" s="22"/>
      <c r="FR32" s="36"/>
      <c r="FS32" s="22"/>
      <c r="FT32" s="32"/>
      <c r="FU32" s="22"/>
      <c r="FV32" s="33"/>
      <c r="FW32" s="34"/>
      <c r="FX32" s="35"/>
      <c r="FY32" s="22"/>
      <c r="FZ32" s="36"/>
      <c r="GA32" s="22"/>
      <c r="GB32" s="32"/>
      <c r="GC32" s="22"/>
      <c r="GD32" s="33"/>
      <c r="GE32" s="34"/>
      <c r="GF32" s="35"/>
      <c r="GG32" s="22"/>
      <c r="GH32" s="36"/>
      <c r="GI32" s="22"/>
      <c r="GJ32" s="32"/>
      <c r="GK32" s="22"/>
      <c r="GL32" s="33"/>
      <c r="GM32" s="34"/>
      <c r="GN32" s="35"/>
      <c r="GO32" s="22"/>
      <c r="GP32" s="36"/>
      <c r="GQ32" s="22"/>
      <c r="GR32" s="32"/>
      <c r="GS32" s="22"/>
      <c r="GT32" s="33"/>
      <c r="GU32" s="34"/>
      <c r="GV32" s="35"/>
      <c r="GW32" s="22"/>
      <c r="GX32" s="36"/>
      <c r="GY32" s="22"/>
      <c r="GZ32" s="32"/>
      <c r="HA32" s="22"/>
      <c r="HB32" s="33"/>
      <c r="HC32" s="34"/>
      <c r="HD32" s="35"/>
      <c r="HE32" s="22"/>
      <c r="HF32" s="36"/>
      <c r="HG32" s="22"/>
      <c r="HH32" s="32"/>
      <c r="HI32" s="22"/>
      <c r="HJ32" s="33"/>
      <c r="HK32" s="34"/>
      <c r="HL32" s="35"/>
      <c r="HM32" s="22"/>
      <c r="HN32" s="36"/>
      <c r="HO32" s="22"/>
      <c r="HP32" s="32"/>
      <c r="HQ32" s="22"/>
      <c r="HR32" s="33"/>
      <c r="HS32" s="34"/>
      <c r="HT32" s="35"/>
      <c r="HU32" s="22"/>
      <c r="HV32" s="36"/>
      <c r="HW32" s="22"/>
      <c r="HX32" s="32"/>
      <c r="HY32" s="22"/>
      <c r="HZ32" s="33"/>
      <c r="IA32" s="34"/>
      <c r="IB32" s="35"/>
      <c r="IC32" s="22"/>
      <c r="ID32" s="36"/>
      <c r="IE32" s="22"/>
      <c r="IF32" s="32"/>
      <c r="IG32" s="22"/>
      <c r="IH32" s="33"/>
      <c r="II32" s="34"/>
      <c r="IJ32" s="35"/>
      <c r="IK32" s="22"/>
      <c r="IL32" s="36"/>
      <c r="IM32" s="22"/>
      <c r="IN32" s="32"/>
      <c r="IO32" s="22"/>
      <c r="IP32" s="33"/>
      <c r="IQ32" s="34"/>
      <c r="IR32" s="35"/>
      <c r="IS32" s="22"/>
      <c r="IT32" s="36"/>
      <c r="IU32" s="22"/>
      <c r="IV32" s="32"/>
      <c r="IW32" s="22"/>
      <c r="IX32" s="33"/>
    </row>
    <row r="33" spans="1:258" s="12" customFormat="1" ht="25.5" x14ac:dyDescent="0.2">
      <c r="A33" s="86" t="s">
        <v>17</v>
      </c>
      <c r="B33" s="87" t="s">
        <v>18</v>
      </c>
      <c r="C33" s="24"/>
      <c r="D33" s="23"/>
      <c r="E33" s="23"/>
      <c r="F33" s="23"/>
      <c r="G33" s="24"/>
      <c r="H33" s="25"/>
      <c r="I33" s="24"/>
      <c r="J33" s="25"/>
      <c r="K33" s="26"/>
      <c r="L33" s="27"/>
      <c r="M33" s="28"/>
      <c r="N33" s="109">
        <f t="shared" si="0"/>
        <v>0</v>
      </c>
      <c r="O33" s="28"/>
      <c r="P33" s="29"/>
      <c r="Q33" s="28"/>
      <c r="R33" s="30"/>
      <c r="S33" s="26"/>
      <c r="T33" s="27"/>
      <c r="U33" s="28"/>
      <c r="V33" s="28"/>
      <c r="W33" s="28"/>
      <c r="X33" s="29"/>
      <c r="Y33" s="28"/>
      <c r="Z33" s="30"/>
      <c r="AA33" s="26"/>
      <c r="AB33" s="27"/>
      <c r="AC33" s="28"/>
      <c r="AD33" s="28"/>
      <c r="AE33" s="28"/>
      <c r="AF33" s="29"/>
      <c r="AG33" s="28"/>
      <c r="AH33" s="30"/>
      <c r="AI33" s="26"/>
      <c r="AJ33" s="27"/>
      <c r="AK33" s="28"/>
      <c r="AL33" s="28"/>
      <c r="AM33" s="28"/>
      <c r="AN33" s="29"/>
      <c r="AO33" s="28"/>
      <c r="AP33" s="30"/>
      <c r="AQ33" s="26"/>
      <c r="AR33" s="27"/>
      <c r="AS33" s="28"/>
      <c r="AT33" s="28"/>
      <c r="AU33" s="28"/>
      <c r="AV33" s="29"/>
      <c r="AW33" s="28"/>
      <c r="AX33" s="30"/>
      <c r="AY33" s="26"/>
      <c r="AZ33" s="27"/>
      <c r="BA33" s="28"/>
      <c r="BB33" s="28"/>
      <c r="BC33" s="28"/>
      <c r="BD33" s="29"/>
      <c r="BE33" s="28"/>
      <c r="BF33" s="30"/>
      <c r="BG33" s="26"/>
      <c r="BH33" s="27"/>
      <c r="BI33" s="28"/>
      <c r="BJ33" s="28"/>
      <c r="BK33" s="28"/>
      <c r="BL33" s="29"/>
      <c r="BM33" s="28"/>
      <c r="BN33" s="30"/>
      <c r="BO33" s="26"/>
      <c r="BP33" s="27"/>
      <c r="BQ33" s="28"/>
      <c r="BR33" s="28"/>
      <c r="BS33" s="31"/>
      <c r="BT33" s="32"/>
      <c r="BU33" s="22"/>
      <c r="BV33" s="33"/>
      <c r="BW33" s="34"/>
      <c r="BX33" s="35"/>
      <c r="BY33" s="22"/>
      <c r="BZ33" s="36"/>
      <c r="CA33" s="22"/>
      <c r="CB33" s="32"/>
      <c r="CC33" s="22"/>
      <c r="CD33" s="33"/>
      <c r="CE33" s="34"/>
      <c r="CF33" s="35"/>
      <c r="CG33" s="22"/>
      <c r="CH33" s="36"/>
      <c r="CI33" s="22"/>
      <c r="CJ33" s="32"/>
      <c r="CK33" s="22"/>
      <c r="CL33" s="33"/>
      <c r="CM33" s="34"/>
      <c r="CN33" s="35"/>
      <c r="CO33" s="22"/>
      <c r="CP33" s="36"/>
      <c r="CQ33" s="22"/>
      <c r="CR33" s="32"/>
      <c r="CS33" s="22"/>
      <c r="CT33" s="33"/>
      <c r="CU33" s="34"/>
      <c r="CV33" s="35"/>
      <c r="CW33" s="22"/>
      <c r="CX33" s="36"/>
      <c r="CY33" s="22"/>
      <c r="CZ33" s="32"/>
      <c r="DA33" s="22"/>
      <c r="DB33" s="33"/>
      <c r="DC33" s="34"/>
      <c r="DD33" s="35"/>
      <c r="DE33" s="22"/>
      <c r="DF33" s="36"/>
      <c r="DG33" s="22"/>
      <c r="DH33" s="32"/>
      <c r="DI33" s="22"/>
      <c r="DJ33" s="33"/>
      <c r="DK33" s="34"/>
      <c r="DL33" s="35"/>
      <c r="DM33" s="22"/>
      <c r="DN33" s="36"/>
      <c r="DO33" s="22"/>
      <c r="DP33" s="32"/>
      <c r="DQ33" s="22"/>
      <c r="DR33" s="33"/>
      <c r="DS33" s="34"/>
      <c r="DT33" s="35"/>
      <c r="DU33" s="22"/>
      <c r="DV33" s="36"/>
      <c r="DW33" s="22"/>
      <c r="DX33" s="32"/>
      <c r="DY33" s="22"/>
      <c r="DZ33" s="33"/>
      <c r="EA33" s="34"/>
      <c r="EB33" s="35"/>
      <c r="EC33" s="22"/>
      <c r="ED33" s="36"/>
      <c r="EE33" s="22"/>
      <c r="EF33" s="32"/>
      <c r="EG33" s="22"/>
      <c r="EH33" s="33"/>
      <c r="EI33" s="34"/>
      <c r="EJ33" s="35"/>
      <c r="EK33" s="22"/>
      <c r="EL33" s="36"/>
      <c r="EM33" s="22"/>
      <c r="EN33" s="32"/>
      <c r="EO33" s="22"/>
      <c r="EP33" s="33"/>
      <c r="EQ33" s="34"/>
      <c r="ER33" s="35"/>
      <c r="ES33" s="22"/>
      <c r="ET33" s="36"/>
      <c r="EU33" s="22"/>
      <c r="EV33" s="32"/>
      <c r="EW33" s="22"/>
      <c r="EX33" s="33"/>
      <c r="EY33" s="34"/>
      <c r="EZ33" s="35"/>
      <c r="FA33" s="22"/>
      <c r="FB33" s="36"/>
      <c r="FC33" s="22"/>
      <c r="FD33" s="32"/>
      <c r="FE33" s="22"/>
      <c r="FF33" s="33"/>
      <c r="FG33" s="34"/>
      <c r="FH33" s="35"/>
      <c r="FI33" s="22"/>
      <c r="FJ33" s="36"/>
      <c r="FK33" s="22"/>
      <c r="FL33" s="32"/>
      <c r="FM33" s="22"/>
      <c r="FN33" s="33"/>
      <c r="FO33" s="34"/>
      <c r="FP33" s="35"/>
      <c r="FQ33" s="22"/>
      <c r="FR33" s="36"/>
      <c r="FS33" s="22"/>
      <c r="FT33" s="32"/>
      <c r="FU33" s="22"/>
      <c r="FV33" s="33"/>
      <c r="FW33" s="34"/>
      <c r="FX33" s="35"/>
      <c r="FY33" s="22"/>
      <c r="FZ33" s="36"/>
      <c r="GA33" s="22"/>
      <c r="GB33" s="32"/>
      <c r="GC33" s="22"/>
      <c r="GD33" s="33"/>
      <c r="GE33" s="34"/>
      <c r="GF33" s="35"/>
      <c r="GG33" s="22"/>
      <c r="GH33" s="36"/>
      <c r="GI33" s="22"/>
      <c r="GJ33" s="32"/>
      <c r="GK33" s="22"/>
      <c r="GL33" s="33"/>
      <c r="GM33" s="34"/>
      <c r="GN33" s="35"/>
      <c r="GO33" s="22"/>
      <c r="GP33" s="36"/>
      <c r="GQ33" s="22"/>
      <c r="GR33" s="32"/>
      <c r="GS33" s="22"/>
      <c r="GT33" s="33"/>
      <c r="GU33" s="34"/>
      <c r="GV33" s="35"/>
      <c r="GW33" s="22"/>
      <c r="GX33" s="36"/>
      <c r="GY33" s="22"/>
      <c r="GZ33" s="32"/>
      <c r="HA33" s="22"/>
      <c r="HB33" s="33"/>
      <c r="HC33" s="34"/>
      <c r="HD33" s="35"/>
      <c r="HE33" s="22"/>
      <c r="HF33" s="36"/>
      <c r="HG33" s="22"/>
      <c r="HH33" s="32"/>
      <c r="HI33" s="22"/>
      <c r="HJ33" s="33"/>
      <c r="HK33" s="34"/>
      <c r="HL33" s="35"/>
      <c r="HM33" s="22"/>
      <c r="HN33" s="36"/>
      <c r="HO33" s="22"/>
      <c r="HP33" s="32"/>
      <c r="HQ33" s="22"/>
      <c r="HR33" s="33"/>
      <c r="HS33" s="34"/>
      <c r="HT33" s="35"/>
      <c r="HU33" s="22"/>
      <c r="HV33" s="36"/>
      <c r="HW33" s="22"/>
      <c r="HX33" s="32"/>
      <c r="HY33" s="22"/>
      <c r="HZ33" s="33"/>
      <c r="IA33" s="34"/>
      <c r="IB33" s="35"/>
      <c r="IC33" s="22"/>
      <c r="ID33" s="36"/>
      <c r="IE33" s="22"/>
      <c r="IF33" s="32"/>
      <c r="IG33" s="22"/>
      <c r="IH33" s="33"/>
      <c r="II33" s="34"/>
      <c r="IJ33" s="35"/>
      <c r="IK33" s="22"/>
      <c r="IL33" s="36"/>
      <c r="IM33" s="22"/>
      <c r="IN33" s="32"/>
      <c r="IO33" s="22"/>
      <c r="IP33" s="33"/>
      <c r="IQ33" s="34"/>
      <c r="IR33" s="35"/>
      <c r="IS33" s="22"/>
      <c r="IT33" s="36"/>
      <c r="IU33" s="22"/>
      <c r="IV33" s="32"/>
      <c r="IW33" s="22"/>
      <c r="IX33" s="33"/>
    </row>
    <row r="34" spans="1:258" s="12" customFormat="1" ht="18.75" x14ac:dyDescent="0.2">
      <c r="A34" s="86" t="s">
        <v>19</v>
      </c>
      <c r="B34" s="87" t="s">
        <v>15</v>
      </c>
      <c r="C34" s="24"/>
      <c r="D34" s="23"/>
      <c r="E34" s="23"/>
      <c r="F34" s="23"/>
      <c r="G34" s="24"/>
      <c r="H34" s="25"/>
      <c r="I34" s="24"/>
      <c r="J34" s="25"/>
      <c r="K34" s="26"/>
      <c r="L34" s="27"/>
      <c r="M34" s="28"/>
      <c r="N34" s="109">
        <f t="shared" si="0"/>
        <v>0</v>
      </c>
      <c r="O34" s="28"/>
      <c r="P34" s="29"/>
      <c r="Q34" s="28"/>
      <c r="R34" s="30"/>
      <c r="S34" s="26"/>
      <c r="T34" s="27"/>
      <c r="U34" s="28"/>
      <c r="V34" s="28"/>
      <c r="W34" s="28"/>
      <c r="X34" s="29"/>
      <c r="Y34" s="28"/>
      <c r="Z34" s="30"/>
      <c r="AA34" s="26"/>
      <c r="AB34" s="27"/>
      <c r="AC34" s="28"/>
      <c r="AD34" s="28"/>
      <c r="AE34" s="28"/>
      <c r="AF34" s="29"/>
      <c r="AG34" s="28"/>
      <c r="AH34" s="30"/>
      <c r="AI34" s="26"/>
      <c r="AJ34" s="27"/>
      <c r="AK34" s="28"/>
      <c r="AL34" s="28"/>
      <c r="AM34" s="28"/>
      <c r="AN34" s="29"/>
      <c r="AO34" s="28"/>
      <c r="AP34" s="30"/>
      <c r="AQ34" s="26"/>
      <c r="AR34" s="27"/>
      <c r="AS34" s="28"/>
      <c r="AT34" s="28"/>
      <c r="AU34" s="28"/>
      <c r="AV34" s="29"/>
      <c r="AW34" s="28"/>
      <c r="AX34" s="30"/>
      <c r="AY34" s="26"/>
      <c r="AZ34" s="27"/>
      <c r="BA34" s="28"/>
      <c r="BB34" s="28"/>
      <c r="BC34" s="28"/>
      <c r="BD34" s="29"/>
      <c r="BE34" s="28"/>
      <c r="BF34" s="30"/>
      <c r="BG34" s="26"/>
      <c r="BH34" s="27"/>
      <c r="BI34" s="28"/>
      <c r="BJ34" s="28"/>
      <c r="BK34" s="28"/>
      <c r="BL34" s="29"/>
      <c r="BM34" s="28"/>
      <c r="BN34" s="30"/>
      <c r="BO34" s="26"/>
      <c r="BP34" s="27"/>
      <c r="BQ34" s="28"/>
      <c r="BR34" s="28"/>
      <c r="BS34" s="31"/>
      <c r="BT34" s="32"/>
      <c r="BU34" s="22"/>
      <c r="BV34" s="33"/>
      <c r="BW34" s="34"/>
      <c r="BX34" s="35"/>
      <c r="BY34" s="22"/>
      <c r="BZ34" s="36"/>
      <c r="CA34" s="22"/>
      <c r="CB34" s="32"/>
      <c r="CC34" s="22"/>
      <c r="CD34" s="33"/>
      <c r="CE34" s="34"/>
      <c r="CF34" s="35"/>
      <c r="CG34" s="22"/>
      <c r="CH34" s="36"/>
      <c r="CI34" s="22"/>
      <c r="CJ34" s="32"/>
      <c r="CK34" s="22"/>
      <c r="CL34" s="33"/>
      <c r="CM34" s="34"/>
      <c r="CN34" s="35"/>
      <c r="CO34" s="22"/>
      <c r="CP34" s="36"/>
      <c r="CQ34" s="22"/>
      <c r="CR34" s="32"/>
      <c r="CS34" s="22"/>
      <c r="CT34" s="33"/>
      <c r="CU34" s="34"/>
      <c r="CV34" s="35"/>
      <c r="CW34" s="22"/>
      <c r="CX34" s="36"/>
      <c r="CY34" s="22"/>
      <c r="CZ34" s="32"/>
      <c r="DA34" s="22"/>
      <c r="DB34" s="33"/>
      <c r="DC34" s="34"/>
      <c r="DD34" s="35"/>
      <c r="DE34" s="22"/>
      <c r="DF34" s="36"/>
      <c r="DG34" s="22"/>
      <c r="DH34" s="32"/>
      <c r="DI34" s="22"/>
      <c r="DJ34" s="33"/>
      <c r="DK34" s="34"/>
      <c r="DL34" s="35"/>
      <c r="DM34" s="22"/>
      <c r="DN34" s="36"/>
      <c r="DO34" s="22"/>
      <c r="DP34" s="32"/>
      <c r="DQ34" s="22"/>
      <c r="DR34" s="33"/>
      <c r="DS34" s="34"/>
      <c r="DT34" s="35"/>
      <c r="DU34" s="22"/>
      <c r="DV34" s="36"/>
      <c r="DW34" s="22"/>
      <c r="DX34" s="32"/>
      <c r="DY34" s="22"/>
      <c r="DZ34" s="33"/>
      <c r="EA34" s="34"/>
      <c r="EB34" s="35"/>
      <c r="EC34" s="22"/>
      <c r="ED34" s="36"/>
      <c r="EE34" s="22"/>
      <c r="EF34" s="32"/>
      <c r="EG34" s="22"/>
      <c r="EH34" s="33"/>
      <c r="EI34" s="34"/>
      <c r="EJ34" s="35"/>
      <c r="EK34" s="22"/>
      <c r="EL34" s="36"/>
      <c r="EM34" s="22"/>
      <c r="EN34" s="32"/>
      <c r="EO34" s="22"/>
      <c r="EP34" s="33"/>
      <c r="EQ34" s="34"/>
      <c r="ER34" s="35"/>
      <c r="ES34" s="22"/>
      <c r="ET34" s="36"/>
      <c r="EU34" s="22"/>
      <c r="EV34" s="32"/>
      <c r="EW34" s="22"/>
      <c r="EX34" s="33"/>
      <c r="EY34" s="34"/>
      <c r="EZ34" s="35"/>
      <c r="FA34" s="22"/>
      <c r="FB34" s="36"/>
      <c r="FC34" s="22"/>
      <c r="FD34" s="32"/>
      <c r="FE34" s="22"/>
      <c r="FF34" s="33"/>
      <c r="FG34" s="34"/>
      <c r="FH34" s="35"/>
      <c r="FI34" s="22"/>
      <c r="FJ34" s="36"/>
      <c r="FK34" s="22"/>
      <c r="FL34" s="32"/>
      <c r="FM34" s="22"/>
      <c r="FN34" s="33"/>
      <c r="FO34" s="34"/>
      <c r="FP34" s="35"/>
      <c r="FQ34" s="22"/>
      <c r="FR34" s="36"/>
      <c r="FS34" s="22"/>
      <c r="FT34" s="32"/>
      <c r="FU34" s="22"/>
      <c r="FV34" s="33"/>
      <c r="FW34" s="34"/>
      <c r="FX34" s="35"/>
      <c r="FY34" s="22"/>
      <c r="FZ34" s="36"/>
      <c r="GA34" s="22"/>
      <c r="GB34" s="32"/>
      <c r="GC34" s="22"/>
      <c r="GD34" s="33"/>
      <c r="GE34" s="34"/>
      <c r="GF34" s="35"/>
      <c r="GG34" s="22"/>
      <c r="GH34" s="36"/>
      <c r="GI34" s="22"/>
      <c r="GJ34" s="32"/>
      <c r="GK34" s="22"/>
      <c r="GL34" s="33"/>
      <c r="GM34" s="34"/>
      <c r="GN34" s="35"/>
      <c r="GO34" s="22"/>
      <c r="GP34" s="36"/>
      <c r="GQ34" s="22"/>
      <c r="GR34" s="32"/>
      <c r="GS34" s="22"/>
      <c r="GT34" s="33"/>
      <c r="GU34" s="34"/>
      <c r="GV34" s="35"/>
      <c r="GW34" s="22"/>
      <c r="GX34" s="36"/>
      <c r="GY34" s="22"/>
      <c r="GZ34" s="32"/>
      <c r="HA34" s="22"/>
      <c r="HB34" s="33"/>
      <c r="HC34" s="34"/>
      <c r="HD34" s="35"/>
      <c r="HE34" s="22"/>
      <c r="HF34" s="36"/>
      <c r="HG34" s="22"/>
      <c r="HH34" s="32"/>
      <c r="HI34" s="22"/>
      <c r="HJ34" s="33"/>
      <c r="HK34" s="34"/>
      <c r="HL34" s="35"/>
      <c r="HM34" s="22"/>
      <c r="HN34" s="36"/>
      <c r="HO34" s="22"/>
      <c r="HP34" s="32"/>
      <c r="HQ34" s="22"/>
      <c r="HR34" s="33"/>
      <c r="HS34" s="34"/>
      <c r="HT34" s="35"/>
      <c r="HU34" s="22"/>
      <c r="HV34" s="36"/>
      <c r="HW34" s="22"/>
      <c r="HX34" s="32"/>
      <c r="HY34" s="22"/>
      <c r="HZ34" s="33"/>
      <c r="IA34" s="34"/>
      <c r="IB34" s="35"/>
      <c r="IC34" s="22"/>
      <c r="ID34" s="36"/>
      <c r="IE34" s="22"/>
      <c r="IF34" s="32"/>
      <c r="IG34" s="22"/>
      <c r="IH34" s="33"/>
      <c r="II34" s="34"/>
      <c r="IJ34" s="35"/>
      <c r="IK34" s="22"/>
      <c r="IL34" s="36"/>
      <c r="IM34" s="22"/>
      <c r="IN34" s="32"/>
      <c r="IO34" s="22"/>
      <c r="IP34" s="33"/>
      <c r="IQ34" s="34"/>
      <c r="IR34" s="35"/>
      <c r="IS34" s="22"/>
      <c r="IT34" s="36"/>
      <c r="IU34" s="22"/>
      <c r="IV34" s="32"/>
      <c r="IW34" s="22"/>
      <c r="IX34" s="33"/>
    </row>
    <row r="35" spans="1:258" s="12" customFormat="1" ht="18.75" x14ac:dyDescent="0.2">
      <c r="A35" s="86" t="s">
        <v>20</v>
      </c>
      <c r="B35" s="87" t="s">
        <v>15</v>
      </c>
      <c r="C35" s="24"/>
      <c r="D35" s="23"/>
      <c r="E35" s="23"/>
      <c r="F35" s="23"/>
      <c r="G35" s="24"/>
      <c r="H35" s="25"/>
      <c r="I35" s="24"/>
      <c r="J35" s="25"/>
      <c r="K35" s="26"/>
      <c r="L35" s="27"/>
      <c r="M35" s="28"/>
      <c r="N35" s="109">
        <f t="shared" si="0"/>
        <v>0</v>
      </c>
      <c r="O35" s="28"/>
      <c r="P35" s="29"/>
      <c r="Q35" s="28"/>
      <c r="R35" s="30"/>
      <c r="S35" s="26"/>
      <c r="T35" s="27"/>
      <c r="U35" s="28"/>
      <c r="V35" s="28"/>
      <c r="W35" s="28"/>
      <c r="X35" s="29"/>
      <c r="Y35" s="28"/>
      <c r="Z35" s="30"/>
      <c r="AA35" s="26"/>
      <c r="AB35" s="27"/>
      <c r="AC35" s="28"/>
      <c r="AD35" s="28"/>
      <c r="AE35" s="28"/>
      <c r="AF35" s="29"/>
      <c r="AG35" s="28"/>
      <c r="AH35" s="30"/>
      <c r="AI35" s="26"/>
      <c r="AJ35" s="27"/>
      <c r="AK35" s="28"/>
      <c r="AL35" s="28"/>
      <c r="AM35" s="28"/>
      <c r="AN35" s="29"/>
      <c r="AO35" s="28"/>
      <c r="AP35" s="30"/>
      <c r="AQ35" s="26"/>
      <c r="AR35" s="27"/>
      <c r="AS35" s="28"/>
      <c r="AT35" s="28"/>
      <c r="AU35" s="28"/>
      <c r="AV35" s="29"/>
      <c r="AW35" s="28"/>
      <c r="AX35" s="30"/>
      <c r="AY35" s="26"/>
      <c r="AZ35" s="27"/>
      <c r="BA35" s="28"/>
      <c r="BB35" s="28"/>
      <c r="BC35" s="28"/>
      <c r="BD35" s="29"/>
      <c r="BE35" s="28"/>
      <c r="BF35" s="30"/>
      <c r="BG35" s="26"/>
      <c r="BH35" s="27"/>
      <c r="BI35" s="28"/>
      <c r="BJ35" s="28"/>
      <c r="BK35" s="28"/>
      <c r="BL35" s="29"/>
      <c r="BM35" s="28"/>
      <c r="BN35" s="30"/>
      <c r="BO35" s="26"/>
      <c r="BP35" s="27"/>
      <c r="BQ35" s="28"/>
      <c r="BR35" s="28"/>
      <c r="BS35" s="31"/>
      <c r="BT35" s="32"/>
      <c r="BU35" s="22"/>
      <c r="BV35" s="33"/>
      <c r="BW35" s="34"/>
      <c r="BX35" s="35"/>
      <c r="BY35" s="22"/>
      <c r="BZ35" s="36"/>
      <c r="CA35" s="22"/>
      <c r="CB35" s="32"/>
      <c r="CC35" s="22"/>
      <c r="CD35" s="33"/>
      <c r="CE35" s="34"/>
      <c r="CF35" s="35"/>
      <c r="CG35" s="22"/>
      <c r="CH35" s="36"/>
      <c r="CI35" s="22"/>
      <c r="CJ35" s="32"/>
      <c r="CK35" s="22"/>
      <c r="CL35" s="33"/>
      <c r="CM35" s="34"/>
      <c r="CN35" s="35"/>
      <c r="CO35" s="22"/>
      <c r="CP35" s="36"/>
      <c r="CQ35" s="22"/>
      <c r="CR35" s="32"/>
      <c r="CS35" s="22"/>
      <c r="CT35" s="33"/>
      <c r="CU35" s="34"/>
      <c r="CV35" s="35"/>
      <c r="CW35" s="22"/>
      <c r="CX35" s="36"/>
      <c r="CY35" s="22"/>
      <c r="CZ35" s="32"/>
      <c r="DA35" s="22"/>
      <c r="DB35" s="33"/>
      <c r="DC35" s="34"/>
      <c r="DD35" s="35"/>
      <c r="DE35" s="22"/>
      <c r="DF35" s="36"/>
      <c r="DG35" s="22"/>
      <c r="DH35" s="32"/>
      <c r="DI35" s="22"/>
      <c r="DJ35" s="33"/>
      <c r="DK35" s="34"/>
      <c r="DL35" s="35"/>
      <c r="DM35" s="22"/>
      <c r="DN35" s="36"/>
      <c r="DO35" s="22"/>
      <c r="DP35" s="32"/>
      <c r="DQ35" s="22"/>
      <c r="DR35" s="33"/>
      <c r="DS35" s="34"/>
      <c r="DT35" s="35"/>
      <c r="DU35" s="22"/>
      <c r="DV35" s="36"/>
      <c r="DW35" s="22"/>
      <c r="DX35" s="32"/>
      <c r="DY35" s="22"/>
      <c r="DZ35" s="33"/>
      <c r="EA35" s="34"/>
      <c r="EB35" s="35"/>
      <c r="EC35" s="22"/>
      <c r="ED35" s="36"/>
      <c r="EE35" s="22"/>
      <c r="EF35" s="32"/>
      <c r="EG35" s="22"/>
      <c r="EH35" s="33"/>
      <c r="EI35" s="34"/>
      <c r="EJ35" s="35"/>
      <c r="EK35" s="22"/>
      <c r="EL35" s="36"/>
      <c r="EM35" s="22"/>
      <c r="EN35" s="32"/>
      <c r="EO35" s="22"/>
      <c r="EP35" s="33"/>
      <c r="EQ35" s="34"/>
      <c r="ER35" s="35"/>
      <c r="ES35" s="22"/>
      <c r="ET35" s="36"/>
      <c r="EU35" s="22"/>
      <c r="EV35" s="32"/>
      <c r="EW35" s="22"/>
      <c r="EX35" s="33"/>
      <c r="EY35" s="34"/>
      <c r="EZ35" s="35"/>
      <c r="FA35" s="22"/>
      <c r="FB35" s="36"/>
      <c r="FC35" s="22"/>
      <c r="FD35" s="32"/>
      <c r="FE35" s="22"/>
      <c r="FF35" s="33"/>
      <c r="FG35" s="34"/>
      <c r="FH35" s="35"/>
      <c r="FI35" s="22"/>
      <c r="FJ35" s="36"/>
      <c r="FK35" s="22"/>
      <c r="FL35" s="32"/>
      <c r="FM35" s="22"/>
      <c r="FN35" s="33"/>
      <c r="FO35" s="34"/>
      <c r="FP35" s="35"/>
      <c r="FQ35" s="22"/>
      <c r="FR35" s="36"/>
      <c r="FS35" s="22"/>
      <c r="FT35" s="32"/>
      <c r="FU35" s="22"/>
      <c r="FV35" s="33"/>
      <c r="FW35" s="34"/>
      <c r="FX35" s="35"/>
      <c r="FY35" s="22"/>
      <c r="FZ35" s="36"/>
      <c r="GA35" s="22"/>
      <c r="GB35" s="32"/>
      <c r="GC35" s="22"/>
      <c r="GD35" s="33"/>
      <c r="GE35" s="34"/>
      <c r="GF35" s="35"/>
      <c r="GG35" s="22"/>
      <c r="GH35" s="36"/>
      <c r="GI35" s="22"/>
      <c r="GJ35" s="32"/>
      <c r="GK35" s="22"/>
      <c r="GL35" s="33"/>
      <c r="GM35" s="34"/>
      <c r="GN35" s="35"/>
      <c r="GO35" s="22"/>
      <c r="GP35" s="36"/>
      <c r="GQ35" s="22"/>
      <c r="GR35" s="32"/>
      <c r="GS35" s="22"/>
      <c r="GT35" s="33"/>
      <c r="GU35" s="34"/>
      <c r="GV35" s="35"/>
      <c r="GW35" s="22"/>
      <c r="GX35" s="36"/>
      <c r="GY35" s="22"/>
      <c r="GZ35" s="32"/>
      <c r="HA35" s="22"/>
      <c r="HB35" s="33"/>
      <c r="HC35" s="34"/>
      <c r="HD35" s="35"/>
      <c r="HE35" s="22"/>
      <c r="HF35" s="36"/>
      <c r="HG35" s="22"/>
      <c r="HH35" s="32"/>
      <c r="HI35" s="22"/>
      <c r="HJ35" s="33"/>
      <c r="HK35" s="34"/>
      <c r="HL35" s="35"/>
      <c r="HM35" s="22"/>
      <c r="HN35" s="36"/>
      <c r="HO35" s="22"/>
      <c r="HP35" s="32"/>
      <c r="HQ35" s="22"/>
      <c r="HR35" s="33"/>
      <c r="HS35" s="34"/>
      <c r="HT35" s="35"/>
      <c r="HU35" s="22"/>
      <c r="HV35" s="36"/>
      <c r="HW35" s="22"/>
      <c r="HX35" s="32"/>
      <c r="HY35" s="22"/>
      <c r="HZ35" s="33"/>
      <c r="IA35" s="34"/>
      <c r="IB35" s="35"/>
      <c r="IC35" s="22"/>
      <c r="ID35" s="36"/>
      <c r="IE35" s="22"/>
      <c r="IF35" s="32"/>
      <c r="IG35" s="22"/>
      <c r="IH35" s="33"/>
      <c r="II35" s="34"/>
      <c r="IJ35" s="35"/>
      <c r="IK35" s="22"/>
      <c r="IL35" s="36"/>
      <c r="IM35" s="22"/>
      <c r="IN35" s="32"/>
      <c r="IO35" s="22"/>
      <c r="IP35" s="33"/>
      <c r="IQ35" s="34"/>
      <c r="IR35" s="35"/>
      <c r="IS35" s="22"/>
      <c r="IT35" s="36"/>
      <c r="IU35" s="22"/>
      <c r="IV35" s="32"/>
      <c r="IW35" s="22"/>
      <c r="IX35" s="33"/>
    </row>
    <row r="36" spans="1:258" s="12" customFormat="1" ht="25.5" x14ac:dyDescent="0.2">
      <c r="A36" s="86" t="s">
        <v>21</v>
      </c>
      <c r="B36" s="87" t="s">
        <v>22</v>
      </c>
      <c r="C36" s="24"/>
      <c r="D36" s="23"/>
      <c r="E36" s="23"/>
      <c r="F36" s="23"/>
      <c r="G36" s="24"/>
      <c r="H36" s="25"/>
      <c r="I36" s="24"/>
      <c r="J36" s="25"/>
      <c r="K36" s="26"/>
      <c r="L36" s="27"/>
      <c r="M36" s="28"/>
      <c r="N36" s="109">
        <f t="shared" si="0"/>
        <v>0</v>
      </c>
      <c r="O36" s="28"/>
      <c r="P36" s="29"/>
      <c r="Q36" s="28"/>
      <c r="R36" s="30"/>
      <c r="S36" s="26"/>
      <c r="T36" s="27"/>
      <c r="U36" s="28"/>
      <c r="V36" s="28"/>
      <c r="W36" s="28"/>
      <c r="X36" s="29"/>
      <c r="Y36" s="28"/>
      <c r="Z36" s="30"/>
      <c r="AA36" s="26"/>
      <c r="AB36" s="27"/>
      <c r="AC36" s="28"/>
      <c r="AD36" s="28"/>
      <c r="AE36" s="28"/>
      <c r="AF36" s="29"/>
      <c r="AG36" s="28"/>
      <c r="AH36" s="30"/>
      <c r="AI36" s="26"/>
      <c r="AJ36" s="27"/>
      <c r="AK36" s="28"/>
      <c r="AL36" s="28"/>
      <c r="AM36" s="28"/>
      <c r="AN36" s="29"/>
      <c r="AO36" s="28"/>
      <c r="AP36" s="30"/>
      <c r="AQ36" s="26"/>
      <c r="AR36" s="27"/>
      <c r="AS36" s="28"/>
      <c r="AT36" s="28"/>
      <c r="AU36" s="28"/>
      <c r="AV36" s="29"/>
      <c r="AW36" s="28"/>
      <c r="AX36" s="30"/>
      <c r="AY36" s="26"/>
      <c r="AZ36" s="27"/>
      <c r="BA36" s="28"/>
      <c r="BB36" s="28"/>
      <c r="BC36" s="28"/>
      <c r="BD36" s="29"/>
      <c r="BE36" s="28"/>
      <c r="BF36" s="30"/>
      <c r="BG36" s="26"/>
      <c r="BH36" s="27"/>
      <c r="BI36" s="28"/>
      <c r="BJ36" s="28"/>
      <c r="BK36" s="28"/>
      <c r="BL36" s="29"/>
      <c r="BM36" s="28"/>
      <c r="BN36" s="30"/>
      <c r="BO36" s="26"/>
      <c r="BP36" s="27"/>
      <c r="BQ36" s="28"/>
      <c r="BR36" s="28"/>
      <c r="BS36" s="31"/>
      <c r="BT36" s="32"/>
      <c r="BU36" s="22"/>
      <c r="BV36" s="33"/>
      <c r="BW36" s="34"/>
      <c r="BX36" s="35"/>
      <c r="BY36" s="22"/>
      <c r="BZ36" s="36"/>
      <c r="CA36" s="22"/>
      <c r="CB36" s="32"/>
      <c r="CC36" s="22"/>
      <c r="CD36" s="33"/>
      <c r="CE36" s="34"/>
      <c r="CF36" s="35"/>
      <c r="CG36" s="22"/>
      <c r="CH36" s="36"/>
      <c r="CI36" s="22"/>
      <c r="CJ36" s="32"/>
      <c r="CK36" s="22"/>
      <c r="CL36" s="33"/>
      <c r="CM36" s="34"/>
      <c r="CN36" s="35"/>
      <c r="CO36" s="22"/>
      <c r="CP36" s="36"/>
      <c r="CQ36" s="22"/>
      <c r="CR36" s="32"/>
      <c r="CS36" s="22"/>
      <c r="CT36" s="33"/>
      <c r="CU36" s="34"/>
      <c r="CV36" s="35"/>
      <c r="CW36" s="22"/>
      <c r="CX36" s="36"/>
      <c r="CY36" s="22"/>
      <c r="CZ36" s="32"/>
      <c r="DA36" s="22"/>
      <c r="DB36" s="33"/>
      <c r="DC36" s="34"/>
      <c r="DD36" s="35"/>
      <c r="DE36" s="22"/>
      <c r="DF36" s="36"/>
      <c r="DG36" s="22"/>
      <c r="DH36" s="32"/>
      <c r="DI36" s="22"/>
      <c r="DJ36" s="33"/>
      <c r="DK36" s="34"/>
      <c r="DL36" s="35"/>
      <c r="DM36" s="22"/>
      <c r="DN36" s="36"/>
      <c r="DO36" s="22"/>
      <c r="DP36" s="32"/>
      <c r="DQ36" s="22"/>
      <c r="DR36" s="33"/>
      <c r="DS36" s="34"/>
      <c r="DT36" s="35"/>
      <c r="DU36" s="22"/>
      <c r="DV36" s="36"/>
      <c r="DW36" s="22"/>
      <c r="DX36" s="32"/>
      <c r="DY36" s="22"/>
      <c r="DZ36" s="33"/>
      <c r="EA36" s="34"/>
      <c r="EB36" s="35"/>
      <c r="EC36" s="22"/>
      <c r="ED36" s="36"/>
      <c r="EE36" s="22"/>
      <c r="EF36" s="32"/>
      <c r="EG36" s="22"/>
      <c r="EH36" s="33"/>
      <c r="EI36" s="34"/>
      <c r="EJ36" s="35"/>
      <c r="EK36" s="22"/>
      <c r="EL36" s="36"/>
      <c r="EM36" s="22"/>
      <c r="EN36" s="32"/>
      <c r="EO36" s="22"/>
      <c r="EP36" s="33"/>
      <c r="EQ36" s="34"/>
      <c r="ER36" s="35"/>
      <c r="ES36" s="22"/>
      <c r="ET36" s="36"/>
      <c r="EU36" s="22"/>
      <c r="EV36" s="32"/>
      <c r="EW36" s="22"/>
      <c r="EX36" s="33"/>
      <c r="EY36" s="34"/>
      <c r="EZ36" s="35"/>
      <c r="FA36" s="22"/>
      <c r="FB36" s="36"/>
      <c r="FC36" s="22"/>
      <c r="FD36" s="32"/>
      <c r="FE36" s="22"/>
      <c r="FF36" s="33"/>
      <c r="FG36" s="34"/>
      <c r="FH36" s="35"/>
      <c r="FI36" s="22"/>
      <c r="FJ36" s="36"/>
      <c r="FK36" s="22"/>
      <c r="FL36" s="32"/>
      <c r="FM36" s="22"/>
      <c r="FN36" s="33"/>
      <c r="FO36" s="34"/>
      <c r="FP36" s="35"/>
      <c r="FQ36" s="22"/>
      <c r="FR36" s="36"/>
      <c r="FS36" s="22"/>
      <c r="FT36" s="32"/>
      <c r="FU36" s="22"/>
      <c r="FV36" s="33"/>
      <c r="FW36" s="34"/>
      <c r="FX36" s="35"/>
      <c r="FY36" s="22"/>
      <c r="FZ36" s="36"/>
      <c r="GA36" s="22"/>
      <c r="GB36" s="32"/>
      <c r="GC36" s="22"/>
      <c r="GD36" s="33"/>
      <c r="GE36" s="34"/>
      <c r="GF36" s="35"/>
      <c r="GG36" s="22"/>
      <c r="GH36" s="36"/>
      <c r="GI36" s="22"/>
      <c r="GJ36" s="32"/>
      <c r="GK36" s="22"/>
      <c r="GL36" s="33"/>
      <c r="GM36" s="34"/>
      <c r="GN36" s="35"/>
      <c r="GO36" s="22"/>
      <c r="GP36" s="36"/>
      <c r="GQ36" s="22"/>
      <c r="GR36" s="32"/>
      <c r="GS36" s="22"/>
      <c r="GT36" s="33"/>
      <c r="GU36" s="34"/>
      <c r="GV36" s="35"/>
      <c r="GW36" s="22"/>
      <c r="GX36" s="36"/>
      <c r="GY36" s="22"/>
      <c r="GZ36" s="32"/>
      <c r="HA36" s="22"/>
      <c r="HB36" s="33"/>
      <c r="HC36" s="34"/>
      <c r="HD36" s="35"/>
      <c r="HE36" s="22"/>
      <c r="HF36" s="36"/>
      <c r="HG36" s="22"/>
      <c r="HH36" s="32"/>
      <c r="HI36" s="22"/>
      <c r="HJ36" s="33"/>
      <c r="HK36" s="34"/>
      <c r="HL36" s="35"/>
      <c r="HM36" s="22"/>
      <c r="HN36" s="36"/>
      <c r="HO36" s="22"/>
      <c r="HP36" s="32"/>
      <c r="HQ36" s="22"/>
      <c r="HR36" s="33"/>
      <c r="HS36" s="34"/>
      <c r="HT36" s="35"/>
      <c r="HU36" s="22"/>
      <c r="HV36" s="36"/>
      <c r="HW36" s="22"/>
      <c r="HX36" s="32"/>
      <c r="HY36" s="22"/>
      <c r="HZ36" s="33"/>
      <c r="IA36" s="34"/>
      <c r="IB36" s="35"/>
      <c r="IC36" s="22"/>
      <c r="ID36" s="36"/>
      <c r="IE36" s="22"/>
      <c r="IF36" s="32"/>
      <c r="IG36" s="22"/>
      <c r="IH36" s="33"/>
      <c r="II36" s="34"/>
      <c r="IJ36" s="35"/>
      <c r="IK36" s="22"/>
      <c r="IL36" s="36"/>
      <c r="IM36" s="22"/>
      <c r="IN36" s="32"/>
      <c r="IO36" s="22"/>
      <c r="IP36" s="33"/>
      <c r="IQ36" s="34"/>
      <c r="IR36" s="35"/>
      <c r="IS36" s="22"/>
      <c r="IT36" s="36"/>
      <c r="IU36" s="22"/>
      <c r="IV36" s="32"/>
      <c r="IW36" s="22"/>
      <c r="IX36" s="33"/>
    </row>
    <row r="37" spans="1:258" s="12" customFormat="1" ht="25.5" x14ac:dyDescent="0.2">
      <c r="A37" s="86" t="s">
        <v>91</v>
      </c>
      <c r="B37" s="87" t="s">
        <v>18</v>
      </c>
      <c r="C37" s="24"/>
      <c r="D37" s="23"/>
      <c r="E37" s="23"/>
      <c r="F37" s="23"/>
      <c r="G37" s="24"/>
      <c r="H37" s="25"/>
      <c r="I37" s="24"/>
      <c r="J37" s="25"/>
      <c r="K37" s="26"/>
      <c r="L37" s="27"/>
      <c r="M37" s="28"/>
      <c r="N37" s="109">
        <f t="shared" si="0"/>
        <v>0</v>
      </c>
      <c r="O37" s="28"/>
      <c r="P37" s="29"/>
      <c r="Q37" s="28"/>
      <c r="R37" s="30"/>
      <c r="S37" s="26"/>
      <c r="T37" s="27"/>
      <c r="U37" s="28"/>
      <c r="V37" s="28"/>
      <c r="W37" s="28"/>
      <c r="X37" s="29"/>
      <c r="Y37" s="28"/>
      <c r="Z37" s="30"/>
      <c r="AA37" s="26"/>
      <c r="AB37" s="27"/>
      <c r="AC37" s="28"/>
      <c r="AD37" s="28"/>
      <c r="AE37" s="28"/>
      <c r="AF37" s="29"/>
      <c r="AG37" s="28"/>
      <c r="AH37" s="30"/>
      <c r="AI37" s="26"/>
      <c r="AJ37" s="27"/>
      <c r="AK37" s="28"/>
      <c r="AL37" s="28"/>
      <c r="AM37" s="28"/>
      <c r="AN37" s="29"/>
      <c r="AO37" s="28"/>
      <c r="AP37" s="30"/>
      <c r="AQ37" s="26"/>
      <c r="AR37" s="27"/>
      <c r="AS37" s="28"/>
      <c r="AT37" s="28"/>
      <c r="AU37" s="28"/>
      <c r="AV37" s="29"/>
      <c r="AW37" s="28"/>
      <c r="AX37" s="30"/>
      <c r="AY37" s="26"/>
      <c r="AZ37" s="27"/>
      <c r="BA37" s="28"/>
      <c r="BB37" s="28"/>
      <c r="BC37" s="28"/>
      <c r="BD37" s="29"/>
      <c r="BE37" s="28"/>
      <c r="BF37" s="30"/>
      <c r="BG37" s="26"/>
      <c r="BH37" s="27"/>
      <c r="BI37" s="28"/>
      <c r="BJ37" s="28"/>
      <c r="BK37" s="28"/>
      <c r="BL37" s="29"/>
      <c r="BM37" s="28"/>
      <c r="BN37" s="30"/>
      <c r="BO37" s="26"/>
      <c r="BP37" s="27"/>
      <c r="BQ37" s="28"/>
      <c r="BR37" s="28"/>
      <c r="BS37" s="31"/>
      <c r="BT37" s="32"/>
      <c r="BU37" s="22"/>
      <c r="BV37" s="33"/>
      <c r="BW37" s="34"/>
      <c r="BX37" s="35"/>
      <c r="BY37" s="22"/>
      <c r="BZ37" s="36"/>
      <c r="CA37" s="22"/>
      <c r="CB37" s="32"/>
      <c r="CC37" s="22"/>
      <c r="CD37" s="33"/>
      <c r="CE37" s="34"/>
      <c r="CF37" s="35"/>
      <c r="CG37" s="22"/>
      <c r="CH37" s="36"/>
      <c r="CI37" s="22"/>
      <c r="CJ37" s="32"/>
      <c r="CK37" s="22"/>
      <c r="CL37" s="33"/>
      <c r="CM37" s="34"/>
      <c r="CN37" s="35"/>
      <c r="CO37" s="22"/>
      <c r="CP37" s="36"/>
      <c r="CQ37" s="22"/>
      <c r="CR37" s="32"/>
      <c r="CS37" s="22"/>
      <c r="CT37" s="33"/>
      <c r="CU37" s="34"/>
      <c r="CV37" s="35"/>
      <c r="CW37" s="22"/>
      <c r="CX37" s="36"/>
      <c r="CY37" s="22"/>
      <c r="CZ37" s="32"/>
      <c r="DA37" s="22"/>
      <c r="DB37" s="33"/>
      <c r="DC37" s="34"/>
      <c r="DD37" s="35"/>
      <c r="DE37" s="22"/>
      <c r="DF37" s="36"/>
      <c r="DG37" s="22"/>
      <c r="DH37" s="32"/>
      <c r="DI37" s="22"/>
      <c r="DJ37" s="33"/>
      <c r="DK37" s="34"/>
      <c r="DL37" s="35"/>
      <c r="DM37" s="22"/>
      <c r="DN37" s="36"/>
      <c r="DO37" s="22"/>
      <c r="DP37" s="32"/>
      <c r="DQ37" s="22"/>
      <c r="DR37" s="33"/>
      <c r="DS37" s="34"/>
      <c r="DT37" s="35"/>
      <c r="DU37" s="22"/>
      <c r="DV37" s="36"/>
      <c r="DW37" s="22"/>
      <c r="DX37" s="32"/>
      <c r="DY37" s="22"/>
      <c r="DZ37" s="33"/>
      <c r="EA37" s="34"/>
      <c r="EB37" s="35"/>
      <c r="EC37" s="22"/>
      <c r="ED37" s="36"/>
      <c r="EE37" s="22"/>
      <c r="EF37" s="32"/>
      <c r="EG37" s="22"/>
      <c r="EH37" s="33"/>
      <c r="EI37" s="34"/>
      <c r="EJ37" s="35"/>
      <c r="EK37" s="22"/>
      <c r="EL37" s="36"/>
      <c r="EM37" s="22"/>
      <c r="EN37" s="32"/>
      <c r="EO37" s="22"/>
      <c r="EP37" s="33"/>
      <c r="EQ37" s="34"/>
      <c r="ER37" s="35"/>
      <c r="ES37" s="22"/>
      <c r="ET37" s="36"/>
      <c r="EU37" s="22"/>
      <c r="EV37" s="32"/>
      <c r="EW37" s="22"/>
      <c r="EX37" s="33"/>
      <c r="EY37" s="34"/>
      <c r="EZ37" s="35"/>
      <c r="FA37" s="22"/>
      <c r="FB37" s="36"/>
      <c r="FC37" s="22"/>
      <c r="FD37" s="32"/>
      <c r="FE37" s="22"/>
      <c r="FF37" s="33"/>
      <c r="FG37" s="34"/>
      <c r="FH37" s="35"/>
      <c r="FI37" s="22"/>
      <c r="FJ37" s="36"/>
      <c r="FK37" s="22"/>
      <c r="FL37" s="32"/>
      <c r="FM37" s="22"/>
      <c r="FN37" s="33"/>
      <c r="FO37" s="34"/>
      <c r="FP37" s="35"/>
      <c r="FQ37" s="22"/>
      <c r="FR37" s="36"/>
      <c r="FS37" s="22"/>
      <c r="FT37" s="32"/>
      <c r="FU37" s="22"/>
      <c r="FV37" s="33"/>
      <c r="FW37" s="34"/>
      <c r="FX37" s="35"/>
      <c r="FY37" s="22"/>
      <c r="FZ37" s="36"/>
      <c r="GA37" s="22"/>
      <c r="GB37" s="32"/>
      <c r="GC37" s="22"/>
      <c r="GD37" s="33"/>
      <c r="GE37" s="34"/>
      <c r="GF37" s="35"/>
      <c r="GG37" s="22"/>
      <c r="GH37" s="36"/>
      <c r="GI37" s="22"/>
      <c r="GJ37" s="32"/>
      <c r="GK37" s="22"/>
      <c r="GL37" s="33"/>
      <c r="GM37" s="34"/>
      <c r="GN37" s="35"/>
      <c r="GO37" s="22"/>
      <c r="GP37" s="36"/>
      <c r="GQ37" s="22"/>
      <c r="GR37" s="32"/>
      <c r="GS37" s="22"/>
      <c r="GT37" s="33"/>
      <c r="GU37" s="34"/>
      <c r="GV37" s="35"/>
      <c r="GW37" s="22"/>
      <c r="GX37" s="36"/>
      <c r="GY37" s="22"/>
      <c r="GZ37" s="32"/>
      <c r="HA37" s="22"/>
      <c r="HB37" s="33"/>
      <c r="HC37" s="34"/>
      <c r="HD37" s="35"/>
      <c r="HE37" s="22"/>
      <c r="HF37" s="36"/>
      <c r="HG37" s="22"/>
      <c r="HH37" s="32"/>
      <c r="HI37" s="22"/>
      <c r="HJ37" s="33"/>
      <c r="HK37" s="34"/>
      <c r="HL37" s="35"/>
      <c r="HM37" s="22"/>
      <c r="HN37" s="36"/>
      <c r="HO37" s="22"/>
      <c r="HP37" s="32"/>
      <c r="HQ37" s="22"/>
      <c r="HR37" s="33"/>
      <c r="HS37" s="34"/>
      <c r="HT37" s="35"/>
      <c r="HU37" s="22"/>
      <c r="HV37" s="36"/>
      <c r="HW37" s="22"/>
      <c r="HX37" s="32"/>
      <c r="HY37" s="22"/>
      <c r="HZ37" s="33"/>
      <c r="IA37" s="34"/>
      <c r="IB37" s="35"/>
      <c r="IC37" s="22"/>
      <c r="ID37" s="36"/>
      <c r="IE37" s="22"/>
      <c r="IF37" s="32"/>
      <c r="IG37" s="22"/>
      <c r="IH37" s="33"/>
      <c r="II37" s="34"/>
      <c r="IJ37" s="35"/>
      <c r="IK37" s="22"/>
      <c r="IL37" s="36"/>
      <c r="IM37" s="22"/>
      <c r="IN37" s="32"/>
      <c r="IO37" s="22"/>
      <c r="IP37" s="33"/>
      <c r="IQ37" s="34"/>
      <c r="IR37" s="35"/>
      <c r="IS37" s="22"/>
      <c r="IT37" s="36"/>
      <c r="IU37" s="22"/>
      <c r="IV37" s="32"/>
      <c r="IW37" s="22"/>
      <c r="IX37" s="33"/>
    </row>
    <row r="38" spans="1:258" s="12" customFormat="1" ht="25.5" x14ac:dyDescent="0.2">
      <c r="A38" s="86" t="s">
        <v>92</v>
      </c>
      <c r="B38" s="87" t="s">
        <v>15</v>
      </c>
      <c r="C38" s="24"/>
      <c r="D38" s="23"/>
      <c r="E38" s="23"/>
      <c r="F38" s="23"/>
      <c r="G38" s="24"/>
      <c r="H38" s="25"/>
      <c r="I38" s="24"/>
      <c r="J38" s="25"/>
      <c r="K38" s="26"/>
      <c r="L38" s="27"/>
      <c r="M38" s="28"/>
      <c r="N38" s="109">
        <f t="shared" si="0"/>
        <v>0</v>
      </c>
      <c r="O38" s="28"/>
      <c r="P38" s="29"/>
      <c r="Q38" s="28"/>
      <c r="R38" s="30"/>
      <c r="S38" s="26"/>
      <c r="T38" s="27"/>
      <c r="U38" s="28"/>
      <c r="V38" s="28"/>
      <c r="W38" s="28"/>
      <c r="X38" s="29"/>
      <c r="Y38" s="28"/>
      <c r="Z38" s="30"/>
      <c r="AA38" s="26"/>
      <c r="AB38" s="27"/>
      <c r="AC38" s="28"/>
      <c r="AD38" s="28"/>
      <c r="AE38" s="28"/>
      <c r="AF38" s="29"/>
      <c r="AG38" s="28"/>
      <c r="AH38" s="30"/>
      <c r="AI38" s="26"/>
      <c r="AJ38" s="27"/>
      <c r="AK38" s="28"/>
      <c r="AL38" s="28"/>
      <c r="AM38" s="28"/>
      <c r="AN38" s="29"/>
      <c r="AO38" s="28"/>
      <c r="AP38" s="30"/>
      <c r="AQ38" s="26"/>
      <c r="AR38" s="27"/>
      <c r="AS38" s="28"/>
      <c r="AT38" s="28"/>
      <c r="AU38" s="28"/>
      <c r="AV38" s="29"/>
      <c r="AW38" s="28"/>
      <c r="AX38" s="30"/>
      <c r="AY38" s="26"/>
      <c r="AZ38" s="27"/>
      <c r="BA38" s="28"/>
      <c r="BB38" s="28"/>
      <c r="BC38" s="28"/>
      <c r="BD38" s="29"/>
      <c r="BE38" s="28"/>
      <c r="BF38" s="30"/>
      <c r="BG38" s="26"/>
      <c r="BH38" s="27"/>
      <c r="BI38" s="28"/>
      <c r="BJ38" s="28"/>
      <c r="BK38" s="28"/>
      <c r="BL38" s="29"/>
      <c r="BM38" s="28"/>
      <c r="BN38" s="30"/>
      <c r="BO38" s="26"/>
      <c r="BP38" s="27"/>
      <c r="BQ38" s="28"/>
      <c r="BR38" s="28"/>
      <c r="BS38" s="31"/>
      <c r="BT38" s="32"/>
      <c r="BU38" s="22"/>
      <c r="BV38" s="33"/>
      <c r="BW38" s="37"/>
      <c r="BX38" s="38"/>
      <c r="BY38" s="22"/>
      <c r="BZ38" s="36"/>
      <c r="CA38" s="22"/>
      <c r="CB38" s="32"/>
      <c r="CC38" s="22"/>
      <c r="CD38" s="33"/>
      <c r="CE38" s="37"/>
      <c r="CF38" s="38"/>
      <c r="CG38" s="22"/>
      <c r="CH38" s="36"/>
      <c r="CI38" s="22"/>
      <c r="CJ38" s="32"/>
      <c r="CK38" s="22"/>
      <c r="CL38" s="33"/>
      <c r="CM38" s="37"/>
      <c r="CN38" s="38"/>
      <c r="CO38" s="22"/>
      <c r="CP38" s="36"/>
      <c r="CQ38" s="22"/>
      <c r="CR38" s="32"/>
      <c r="CS38" s="22"/>
      <c r="CT38" s="33"/>
      <c r="CU38" s="37"/>
      <c r="CV38" s="38"/>
      <c r="CW38" s="22"/>
      <c r="CX38" s="36"/>
      <c r="CY38" s="22"/>
      <c r="CZ38" s="32"/>
      <c r="DA38" s="22"/>
      <c r="DB38" s="33"/>
      <c r="DC38" s="37"/>
      <c r="DD38" s="38"/>
      <c r="DE38" s="22"/>
      <c r="DF38" s="36"/>
      <c r="DG38" s="22"/>
      <c r="DH38" s="32"/>
      <c r="DI38" s="22"/>
      <c r="DJ38" s="33"/>
      <c r="DK38" s="37"/>
      <c r="DL38" s="38"/>
      <c r="DM38" s="22"/>
      <c r="DN38" s="36"/>
      <c r="DO38" s="22"/>
      <c r="DP38" s="32"/>
      <c r="DQ38" s="22"/>
      <c r="DR38" s="33"/>
      <c r="DS38" s="37"/>
      <c r="DT38" s="38"/>
      <c r="DU38" s="22"/>
      <c r="DV38" s="36"/>
      <c r="DW38" s="22"/>
      <c r="DX38" s="32"/>
      <c r="DY38" s="22"/>
      <c r="DZ38" s="33"/>
      <c r="EA38" s="37"/>
      <c r="EB38" s="38"/>
      <c r="EC38" s="22"/>
      <c r="ED38" s="36"/>
      <c r="EE38" s="22"/>
      <c r="EF38" s="32"/>
      <c r="EG38" s="22"/>
      <c r="EH38" s="33"/>
      <c r="EI38" s="37"/>
      <c r="EJ38" s="38"/>
      <c r="EK38" s="22"/>
      <c r="EL38" s="36"/>
      <c r="EM38" s="22"/>
      <c r="EN38" s="32"/>
      <c r="EO38" s="22"/>
      <c r="EP38" s="33"/>
      <c r="EQ38" s="37"/>
      <c r="ER38" s="38"/>
      <c r="ES38" s="22"/>
      <c r="ET38" s="36"/>
      <c r="EU38" s="22"/>
      <c r="EV38" s="32"/>
      <c r="EW38" s="22"/>
      <c r="EX38" s="33"/>
      <c r="EY38" s="37"/>
      <c r="EZ38" s="38"/>
      <c r="FA38" s="22"/>
      <c r="FB38" s="36"/>
      <c r="FC38" s="22"/>
      <c r="FD38" s="32"/>
      <c r="FE38" s="22"/>
      <c r="FF38" s="33"/>
      <c r="FG38" s="37"/>
      <c r="FH38" s="38"/>
      <c r="FI38" s="22"/>
      <c r="FJ38" s="36"/>
      <c r="FK38" s="22"/>
      <c r="FL38" s="32"/>
      <c r="FM38" s="22"/>
      <c r="FN38" s="33"/>
      <c r="FO38" s="37"/>
      <c r="FP38" s="38"/>
      <c r="FQ38" s="22"/>
      <c r="FR38" s="36"/>
      <c r="FS38" s="22"/>
      <c r="FT38" s="32"/>
      <c r="FU38" s="22"/>
      <c r="FV38" s="33"/>
      <c r="FW38" s="37"/>
      <c r="FX38" s="38"/>
      <c r="FY38" s="22"/>
      <c r="FZ38" s="36"/>
      <c r="GA38" s="22"/>
      <c r="GB38" s="32"/>
      <c r="GC38" s="22"/>
      <c r="GD38" s="33"/>
      <c r="GE38" s="37"/>
      <c r="GF38" s="38"/>
      <c r="GG38" s="22"/>
      <c r="GH38" s="36"/>
      <c r="GI38" s="22"/>
      <c r="GJ38" s="32"/>
      <c r="GK38" s="22"/>
      <c r="GL38" s="33"/>
      <c r="GM38" s="37"/>
      <c r="GN38" s="38"/>
      <c r="GO38" s="22"/>
      <c r="GP38" s="36"/>
      <c r="GQ38" s="22"/>
      <c r="GR38" s="32"/>
      <c r="GS38" s="22"/>
      <c r="GT38" s="33"/>
      <c r="GU38" s="37"/>
      <c r="GV38" s="38"/>
      <c r="GW38" s="22"/>
      <c r="GX38" s="36"/>
      <c r="GY38" s="22"/>
      <c r="GZ38" s="32"/>
      <c r="HA38" s="22"/>
      <c r="HB38" s="33"/>
      <c r="HC38" s="37"/>
      <c r="HD38" s="38"/>
      <c r="HE38" s="22"/>
      <c r="HF38" s="36"/>
      <c r="HG38" s="22"/>
      <c r="HH38" s="32"/>
      <c r="HI38" s="22"/>
      <c r="HJ38" s="33"/>
      <c r="HK38" s="37"/>
      <c r="HL38" s="38"/>
      <c r="HM38" s="22"/>
      <c r="HN38" s="36"/>
      <c r="HO38" s="22"/>
      <c r="HP38" s="32"/>
      <c r="HQ38" s="22"/>
      <c r="HR38" s="33"/>
      <c r="HS38" s="37"/>
      <c r="HT38" s="38"/>
      <c r="HU38" s="22"/>
      <c r="HV38" s="36"/>
      <c r="HW38" s="22"/>
      <c r="HX38" s="32"/>
      <c r="HY38" s="22"/>
      <c r="HZ38" s="33"/>
      <c r="IA38" s="37"/>
      <c r="IB38" s="38"/>
      <c r="IC38" s="22"/>
      <c r="ID38" s="36"/>
      <c r="IE38" s="22"/>
      <c r="IF38" s="32"/>
      <c r="IG38" s="22"/>
      <c r="IH38" s="33"/>
      <c r="II38" s="37"/>
      <c r="IJ38" s="38"/>
      <c r="IK38" s="22"/>
      <c r="IL38" s="36"/>
      <c r="IM38" s="22"/>
      <c r="IN38" s="32"/>
      <c r="IO38" s="22"/>
      <c r="IP38" s="33"/>
      <c r="IQ38" s="37"/>
      <c r="IR38" s="38"/>
      <c r="IS38" s="22"/>
      <c r="IT38" s="36"/>
      <c r="IU38" s="22"/>
      <c r="IV38" s="32"/>
      <c r="IW38" s="22"/>
      <c r="IX38" s="33"/>
    </row>
    <row r="39" spans="1:258" s="40" customFormat="1" ht="21.75" customHeight="1" x14ac:dyDescent="0.2">
      <c r="A39" s="89" t="s">
        <v>23</v>
      </c>
      <c r="B39" s="90" t="s">
        <v>24</v>
      </c>
      <c r="C39" s="24">
        <f>H39*12</f>
        <v>0</v>
      </c>
      <c r="D39" s="23"/>
      <c r="E39" s="23" t="s">
        <v>140</v>
      </c>
      <c r="F39" s="23">
        <f>I39*K39</f>
        <v>12993.82</v>
      </c>
      <c r="G39" s="24">
        <f t="shared" ref="G39:G49" si="1">J39*12</f>
        <v>9.9600000000000009</v>
      </c>
      <c r="H39" s="39"/>
      <c r="I39" s="24">
        <f>J39*12</f>
        <v>9.9600000000000009</v>
      </c>
      <c r="J39" s="25">
        <v>0.83</v>
      </c>
      <c r="K39" s="12">
        <v>1304.5999999999999</v>
      </c>
      <c r="L39" s="12">
        <v>1.07</v>
      </c>
      <c r="M39" s="13">
        <v>0.6</v>
      </c>
      <c r="N39" s="109">
        <f t="shared" si="0"/>
        <v>0.83</v>
      </c>
    </row>
    <row r="40" spans="1:258" s="12" customFormat="1" ht="15" x14ac:dyDescent="0.2">
      <c r="A40" s="89" t="s">
        <v>110</v>
      </c>
      <c r="B40" s="90" t="s">
        <v>25</v>
      </c>
      <c r="C40" s="24">
        <f>H40*12</f>
        <v>0</v>
      </c>
      <c r="D40" s="23"/>
      <c r="E40" s="23" t="s">
        <v>140</v>
      </c>
      <c r="F40" s="23">
        <f>I40*K40</f>
        <v>42269.04</v>
      </c>
      <c r="G40" s="24">
        <f t="shared" si="1"/>
        <v>32.4</v>
      </c>
      <c r="H40" s="39"/>
      <c r="I40" s="24">
        <f>J40*12</f>
        <v>32.4</v>
      </c>
      <c r="J40" s="25">
        <v>2.7</v>
      </c>
      <c r="K40" s="12">
        <v>1304.5999999999999</v>
      </c>
      <c r="L40" s="12">
        <v>1.07</v>
      </c>
      <c r="M40" s="13">
        <v>1.94</v>
      </c>
      <c r="N40" s="109">
        <f t="shared" si="0"/>
        <v>2.7</v>
      </c>
    </row>
    <row r="41" spans="1:258" s="12" customFormat="1" ht="20.25" customHeight="1" x14ac:dyDescent="0.2">
      <c r="A41" s="89" t="s">
        <v>124</v>
      </c>
      <c r="B41" s="90" t="s">
        <v>15</v>
      </c>
      <c r="C41" s="24">
        <f>H41*12</f>
        <v>0</v>
      </c>
      <c r="D41" s="23" t="s">
        <v>89</v>
      </c>
      <c r="E41" s="23" t="s">
        <v>142</v>
      </c>
      <c r="F41" s="23">
        <v>0</v>
      </c>
      <c r="G41" s="24">
        <f t="shared" si="1"/>
        <v>0</v>
      </c>
      <c r="H41" s="39"/>
      <c r="I41" s="24">
        <f>F41/K41</f>
        <v>0</v>
      </c>
      <c r="J41" s="25">
        <f>I41/12</f>
        <v>0</v>
      </c>
      <c r="K41" s="12">
        <v>1304.5999999999999</v>
      </c>
      <c r="L41" s="12">
        <v>1.07</v>
      </c>
      <c r="M41" s="13">
        <v>1.01</v>
      </c>
      <c r="N41" s="109">
        <f t="shared" si="0"/>
        <v>0</v>
      </c>
    </row>
    <row r="42" spans="1:258" s="12" customFormat="1" ht="20.25" customHeight="1" x14ac:dyDescent="0.2">
      <c r="A42" s="86" t="s">
        <v>100</v>
      </c>
      <c r="B42" s="87" t="s">
        <v>36</v>
      </c>
      <c r="C42" s="24"/>
      <c r="D42" s="23"/>
      <c r="E42" s="23"/>
      <c r="F42" s="23"/>
      <c r="G42" s="24"/>
      <c r="H42" s="39"/>
      <c r="I42" s="24"/>
      <c r="J42" s="25"/>
      <c r="M42" s="13"/>
      <c r="N42" s="109">
        <f t="shared" si="0"/>
        <v>0</v>
      </c>
    </row>
    <row r="43" spans="1:258" s="12" customFormat="1" ht="20.25" customHeight="1" x14ac:dyDescent="0.2">
      <c r="A43" s="86" t="s">
        <v>101</v>
      </c>
      <c r="B43" s="87" t="s">
        <v>34</v>
      </c>
      <c r="C43" s="24"/>
      <c r="D43" s="23"/>
      <c r="E43" s="23"/>
      <c r="F43" s="23"/>
      <c r="G43" s="24"/>
      <c r="H43" s="39"/>
      <c r="I43" s="24"/>
      <c r="J43" s="25"/>
      <c r="M43" s="13"/>
      <c r="N43" s="109">
        <f t="shared" si="0"/>
        <v>0</v>
      </c>
    </row>
    <row r="44" spans="1:258" s="12" customFormat="1" ht="20.25" customHeight="1" x14ac:dyDescent="0.2">
      <c r="A44" s="86" t="s">
        <v>87</v>
      </c>
      <c r="B44" s="87" t="s">
        <v>88</v>
      </c>
      <c r="C44" s="24"/>
      <c r="D44" s="23"/>
      <c r="E44" s="23"/>
      <c r="F44" s="23"/>
      <c r="G44" s="24"/>
      <c r="H44" s="39"/>
      <c r="I44" s="24"/>
      <c r="J44" s="25"/>
      <c r="M44" s="13"/>
      <c r="N44" s="109">
        <f t="shared" si="0"/>
        <v>0</v>
      </c>
    </row>
    <row r="45" spans="1:258" s="12" customFormat="1" ht="20.25" customHeight="1" x14ac:dyDescent="0.2">
      <c r="A45" s="86" t="s">
        <v>104</v>
      </c>
      <c r="B45" s="87" t="s">
        <v>102</v>
      </c>
      <c r="C45" s="24"/>
      <c r="D45" s="23"/>
      <c r="E45" s="23"/>
      <c r="F45" s="23"/>
      <c r="G45" s="24"/>
      <c r="H45" s="39"/>
      <c r="I45" s="24"/>
      <c r="J45" s="25"/>
      <c r="M45" s="13"/>
      <c r="N45" s="109">
        <f t="shared" si="0"/>
        <v>0</v>
      </c>
    </row>
    <row r="46" spans="1:258" s="12" customFormat="1" ht="20.25" customHeight="1" x14ac:dyDescent="0.2">
      <c r="A46" s="86" t="s">
        <v>103</v>
      </c>
      <c r="B46" s="87" t="s">
        <v>88</v>
      </c>
      <c r="C46" s="24"/>
      <c r="D46" s="23"/>
      <c r="E46" s="23"/>
      <c r="F46" s="23"/>
      <c r="G46" s="24"/>
      <c r="H46" s="39"/>
      <c r="I46" s="24"/>
      <c r="J46" s="25"/>
      <c r="M46" s="13"/>
      <c r="N46" s="109">
        <f t="shared" si="0"/>
        <v>0</v>
      </c>
    </row>
    <row r="47" spans="1:258" s="12" customFormat="1" ht="32.25" customHeight="1" x14ac:dyDescent="0.2">
      <c r="A47" s="86" t="s">
        <v>111</v>
      </c>
      <c r="B47" s="87" t="s">
        <v>18</v>
      </c>
      <c r="C47" s="24"/>
      <c r="D47" s="23"/>
      <c r="E47" s="23"/>
      <c r="F47" s="23"/>
      <c r="G47" s="24"/>
      <c r="H47" s="39"/>
      <c r="I47" s="24"/>
      <c r="J47" s="25"/>
      <c r="M47" s="13"/>
      <c r="N47" s="109">
        <f t="shared" si="0"/>
        <v>0</v>
      </c>
    </row>
    <row r="48" spans="1:258" s="20" customFormat="1" ht="36" customHeight="1" x14ac:dyDescent="0.2">
      <c r="A48" s="89" t="s">
        <v>105</v>
      </c>
      <c r="B48" s="90" t="s">
        <v>10</v>
      </c>
      <c r="C48" s="44"/>
      <c r="D48" s="23"/>
      <c r="E48" s="23" t="s">
        <v>115</v>
      </c>
      <c r="F48" s="23">
        <v>2246.7800000000002</v>
      </c>
      <c r="G48" s="44">
        <f t="shared" si="1"/>
        <v>1.68</v>
      </c>
      <c r="H48" s="39"/>
      <c r="I48" s="24">
        <f>F48/K48</f>
        <v>1.72</v>
      </c>
      <c r="J48" s="25">
        <f>I48/12</f>
        <v>0.14000000000000001</v>
      </c>
      <c r="K48" s="12">
        <v>1304.5999999999999</v>
      </c>
      <c r="L48" s="12">
        <v>1.07</v>
      </c>
      <c r="M48" s="13">
        <v>0.04</v>
      </c>
      <c r="N48" s="109">
        <f t="shared" si="0"/>
        <v>0.14299999999999999</v>
      </c>
    </row>
    <row r="49" spans="1:14" s="20" customFormat="1" ht="54" customHeight="1" x14ac:dyDescent="0.2">
      <c r="A49" s="89" t="s">
        <v>116</v>
      </c>
      <c r="B49" s="90" t="s">
        <v>10</v>
      </c>
      <c r="C49" s="44"/>
      <c r="D49" s="23"/>
      <c r="E49" s="23" t="s">
        <v>115</v>
      </c>
      <c r="F49" s="23">
        <v>16975.47</v>
      </c>
      <c r="G49" s="44">
        <f t="shared" si="1"/>
        <v>12.96</v>
      </c>
      <c r="H49" s="39"/>
      <c r="I49" s="24">
        <f>F49/K49</f>
        <v>13.01</v>
      </c>
      <c r="J49" s="25">
        <f>I49/12</f>
        <v>1.08</v>
      </c>
      <c r="K49" s="12">
        <v>1304.5999999999999</v>
      </c>
      <c r="L49" s="12">
        <v>1.07</v>
      </c>
      <c r="M49" s="13">
        <v>0.04</v>
      </c>
      <c r="N49" s="109">
        <f t="shared" si="0"/>
        <v>1.0840000000000001</v>
      </c>
    </row>
    <row r="50" spans="1:14" s="20" customFormat="1" ht="33.75" customHeight="1" x14ac:dyDescent="0.2">
      <c r="A50" s="89" t="s">
        <v>127</v>
      </c>
      <c r="B50" s="90"/>
      <c r="C50" s="44"/>
      <c r="D50" s="23"/>
      <c r="E50" s="23" t="s">
        <v>143</v>
      </c>
      <c r="F50" s="23">
        <f>I50*K50</f>
        <v>3131.04</v>
      </c>
      <c r="G50" s="44"/>
      <c r="H50" s="39"/>
      <c r="I50" s="24">
        <f>12*J50</f>
        <v>2.4</v>
      </c>
      <c r="J50" s="25">
        <v>0.2</v>
      </c>
      <c r="K50" s="12">
        <v>1304.5999999999999</v>
      </c>
      <c r="L50" s="12"/>
      <c r="M50" s="13"/>
      <c r="N50" s="109"/>
    </row>
    <row r="51" spans="1:14" s="20" customFormat="1" ht="29.25" customHeight="1" x14ac:dyDescent="0.2">
      <c r="A51" s="75" t="s">
        <v>128</v>
      </c>
      <c r="B51" s="76" t="s">
        <v>81</v>
      </c>
      <c r="C51" s="44"/>
      <c r="D51" s="23"/>
      <c r="E51" s="23"/>
      <c r="F51" s="23"/>
      <c r="G51" s="44"/>
      <c r="H51" s="39"/>
      <c r="I51" s="24"/>
      <c r="J51" s="25"/>
      <c r="K51" s="12"/>
      <c r="L51" s="12"/>
      <c r="M51" s="13"/>
      <c r="N51" s="109"/>
    </row>
    <row r="52" spans="1:14" s="20" customFormat="1" ht="27.75" customHeight="1" x14ac:dyDescent="0.2">
      <c r="A52" s="75" t="s">
        <v>129</v>
      </c>
      <c r="B52" s="76" t="s">
        <v>81</v>
      </c>
      <c r="C52" s="44"/>
      <c r="D52" s="23"/>
      <c r="E52" s="23"/>
      <c r="F52" s="23"/>
      <c r="G52" s="44"/>
      <c r="H52" s="39"/>
      <c r="I52" s="24"/>
      <c r="J52" s="25"/>
      <c r="K52" s="12"/>
      <c r="L52" s="12"/>
      <c r="M52" s="13"/>
      <c r="N52" s="109"/>
    </row>
    <row r="53" spans="1:14" s="20" customFormat="1" ht="24" customHeight="1" x14ac:dyDescent="0.2">
      <c r="A53" s="75" t="s">
        <v>130</v>
      </c>
      <c r="B53" s="76" t="s">
        <v>12</v>
      </c>
      <c r="C53" s="44"/>
      <c r="D53" s="23"/>
      <c r="E53" s="23"/>
      <c r="F53" s="23"/>
      <c r="G53" s="44"/>
      <c r="H53" s="39"/>
      <c r="I53" s="24"/>
      <c r="J53" s="25"/>
      <c r="K53" s="12"/>
      <c r="L53" s="12"/>
      <c r="M53" s="13"/>
      <c r="N53" s="109"/>
    </row>
    <row r="54" spans="1:14" s="20" customFormat="1" ht="22.5" customHeight="1" x14ac:dyDescent="0.2">
      <c r="A54" s="75" t="s">
        <v>131</v>
      </c>
      <c r="B54" s="76" t="s">
        <v>81</v>
      </c>
      <c r="C54" s="44"/>
      <c r="D54" s="23"/>
      <c r="E54" s="23"/>
      <c r="F54" s="23"/>
      <c r="G54" s="44"/>
      <c r="H54" s="39"/>
      <c r="I54" s="24"/>
      <c r="J54" s="25"/>
      <c r="K54" s="12"/>
      <c r="L54" s="12"/>
      <c r="M54" s="13"/>
      <c r="N54" s="109"/>
    </row>
    <row r="55" spans="1:14" s="20" customFormat="1" ht="27.75" customHeight="1" x14ac:dyDescent="0.2">
      <c r="A55" s="75" t="s">
        <v>132</v>
      </c>
      <c r="B55" s="76" t="s">
        <v>81</v>
      </c>
      <c r="C55" s="44"/>
      <c r="D55" s="23"/>
      <c r="E55" s="23"/>
      <c r="F55" s="23"/>
      <c r="G55" s="44"/>
      <c r="H55" s="39"/>
      <c r="I55" s="24"/>
      <c r="J55" s="25"/>
      <c r="K55" s="12"/>
      <c r="L55" s="12"/>
      <c r="M55" s="13"/>
      <c r="N55" s="109"/>
    </row>
    <row r="56" spans="1:14" s="20" customFormat="1" ht="22.5" customHeight="1" x14ac:dyDescent="0.2">
      <c r="A56" s="75" t="s">
        <v>133</v>
      </c>
      <c r="B56" s="76" t="s">
        <v>81</v>
      </c>
      <c r="C56" s="44"/>
      <c r="D56" s="23"/>
      <c r="E56" s="23"/>
      <c r="F56" s="23"/>
      <c r="G56" s="44"/>
      <c r="H56" s="39"/>
      <c r="I56" s="24"/>
      <c r="J56" s="25"/>
      <c r="K56" s="12"/>
      <c r="L56" s="12"/>
      <c r="M56" s="13"/>
      <c r="N56" s="109"/>
    </row>
    <row r="57" spans="1:14" s="20" customFormat="1" ht="33.75" customHeight="1" x14ac:dyDescent="0.2">
      <c r="A57" s="75" t="s">
        <v>134</v>
      </c>
      <c r="B57" s="76" t="s">
        <v>81</v>
      </c>
      <c r="C57" s="44"/>
      <c r="D57" s="23"/>
      <c r="E57" s="23"/>
      <c r="F57" s="23"/>
      <c r="G57" s="44"/>
      <c r="H57" s="39"/>
      <c r="I57" s="24"/>
      <c r="J57" s="25"/>
      <c r="K57" s="12"/>
      <c r="L57" s="12"/>
      <c r="M57" s="13"/>
      <c r="N57" s="109"/>
    </row>
    <row r="58" spans="1:14" s="20" customFormat="1" ht="24" customHeight="1" x14ac:dyDescent="0.2">
      <c r="A58" s="75" t="s">
        <v>135</v>
      </c>
      <c r="B58" s="76" t="s">
        <v>81</v>
      </c>
      <c r="C58" s="44"/>
      <c r="D58" s="23"/>
      <c r="E58" s="23"/>
      <c r="F58" s="23"/>
      <c r="G58" s="44"/>
      <c r="H58" s="39"/>
      <c r="I58" s="24"/>
      <c r="J58" s="25"/>
      <c r="K58" s="12"/>
      <c r="L58" s="12"/>
      <c r="M58" s="13"/>
      <c r="N58" s="109"/>
    </row>
    <row r="59" spans="1:14" s="20" customFormat="1" ht="24.75" customHeight="1" x14ac:dyDescent="0.2">
      <c r="A59" s="75" t="s">
        <v>136</v>
      </c>
      <c r="B59" s="76" t="s">
        <v>81</v>
      </c>
      <c r="C59" s="44"/>
      <c r="D59" s="23"/>
      <c r="E59" s="23"/>
      <c r="F59" s="23"/>
      <c r="G59" s="44"/>
      <c r="H59" s="39"/>
      <c r="I59" s="24"/>
      <c r="J59" s="25"/>
      <c r="K59" s="12"/>
      <c r="L59" s="12"/>
      <c r="M59" s="13"/>
      <c r="N59" s="109"/>
    </row>
    <row r="60" spans="1:14" s="12" customFormat="1" ht="18" customHeight="1" x14ac:dyDescent="0.2">
      <c r="A60" s="89" t="s">
        <v>26</v>
      </c>
      <c r="B60" s="90" t="s">
        <v>27</v>
      </c>
      <c r="C60" s="44">
        <f>H60*12</f>
        <v>0</v>
      </c>
      <c r="D60" s="23"/>
      <c r="E60" s="23" t="s">
        <v>144</v>
      </c>
      <c r="F60" s="23">
        <f>I60*K60</f>
        <v>1095.8599999999999</v>
      </c>
      <c r="G60" s="44">
        <f>J60*12</f>
        <v>0.84</v>
      </c>
      <c r="H60" s="39"/>
      <c r="I60" s="24">
        <f>12*J60</f>
        <v>0.84</v>
      </c>
      <c r="J60" s="25">
        <v>7.0000000000000007E-2</v>
      </c>
      <c r="K60" s="12">
        <v>1304.5999999999999</v>
      </c>
      <c r="L60" s="12">
        <v>1.07</v>
      </c>
      <c r="M60" s="13">
        <v>0.03</v>
      </c>
      <c r="N60" s="109">
        <f t="shared" si="0"/>
        <v>7.0000000000000007E-2</v>
      </c>
    </row>
    <row r="61" spans="1:14" s="12" customFormat="1" ht="20.25" customHeight="1" x14ac:dyDescent="0.2">
      <c r="A61" s="89" t="s">
        <v>28</v>
      </c>
      <c r="B61" s="91" t="s">
        <v>29</v>
      </c>
      <c r="C61" s="45">
        <f>H61*12</f>
        <v>0</v>
      </c>
      <c r="D61" s="104"/>
      <c r="E61" s="23" t="s">
        <v>145</v>
      </c>
      <c r="F61" s="23">
        <f>I61*K61</f>
        <v>626.21</v>
      </c>
      <c r="G61" s="45">
        <f>J61*12</f>
        <v>0.48</v>
      </c>
      <c r="H61" s="110"/>
      <c r="I61" s="24">
        <f>J61*12</f>
        <v>0.48</v>
      </c>
      <c r="J61" s="25">
        <v>0.04</v>
      </c>
      <c r="K61" s="12">
        <v>1304.5999999999999</v>
      </c>
      <c r="L61" s="12">
        <v>1.07</v>
      </c>
      <c r="M61" s="13">
        <v>0.02</v>
      </c>
      <c r="N61" s="109">
        <f t="shared" si="0"/>
        <v>0.04</v>
      </c>
    </row>
    <row r="62" spans="1:14" s="40" customFormat="1" ht="30" customHeight="1" x14ac:dyDescent="0.2">
      <c r="A62" s="89" t="s">
        <v>30</v>
      </c>
      <c r="B62" s="90" t="s">
        <v>31</v>
      </c>
      <c r="C62" s="44">
        <f>H62*12</f>
        <v>0</v>
      </c>
      <c r="D62" s="23"/>
      <c r="E62" s="44" t="s">
        <v>121</v>
      </c>
      <c r="F62" s="23">
        <f>I62*K62</f>
        <v>1252.42</v>
      </c>
      <c r="G62" s="44"/>
      <c r="H62" s="39"/>
      <c r="I62" s="24">
        <f>J62*12</f>
        <v>0.96</v>
      </c>
      <c r="J62" s="25">
        <v>0.08</v>
      </c>
      <c r="K62" s="12">
        <v>1304.5999999999999</v>
      </c>
      <c r="L62" s="12">
        <v>1.07</v>
      </c>
      <c r="M62" s="13">
        <v>0.03</v>
      </c>
      <c r="N62" s="109">
        <f t="shared" si="0"/>
        <v>0.08</v>
      </c>
    </row>
    <row r="63" spans="1:14" s="40" customFormat="1" ht="15" x14ac:dyDescent="0.2">
      <c r="A63" s="89" t="s">
        <v>32</v>
      </c>
      <c r="B63" s="90"/>
      <c r="C63" s="24"/>
      <c r="D63" s="24"/>
      <c r="E63" s="24"/>
      <c r="F63" s="24">
        <f>F65+F66+F67+F68+F69+F70+F71+F72+F73+F74+F75+F78+F79</f>
        <v>14703.32</v>
      </c>
      <c r="G63" s="24"/>
      <c r="H63" s="39"/>
      <c r="I63" s="24">
        <f>F63/K63</f>
        <v>11.27</v>
      </c>
      <c r="J63" s="25">
        <f>I63/12</f>
        <v>0.94</v>
      </c>
      <c r="K63" s="12">
        <v>1304.5999999999999</v>
      </c>
      <c r="L63" s="12">
        <v>1.07</v>
      </c>
      <c r="M63" s="13">
        <v>0.8</v>
      </c>
      <c r="N63" s="109">
        <f t="shared" si="0"/>
        <v>0.93899999999999995</v>
      </c>
    </row>
    <row r="64" spans="1:14" s="20" customFormat="1" ht="15" hidden="1" x14ac:dyDescent="0.2">
      <c r="A64" s="92" t="s">
        <v>33</v>
      </c>
      <c r="B64" s="80" t="s">
        <v>34</v>
      </c>
      <c r="C64" s="47"/>
      <c r="D64" s="46"/>
      <c r="E64" s="46"/>
      <c r="F64" s="46"/>
      <c r="G64" s="47"/>
      <c r="H64" s="48"/>
      <c r="I64" s="47"/>
      <c r="J64" s="48">
        <v>0</v>
      </c>
      <c r="K64" s="12">
        <v>1304.5999999999999</v>
      </c>
      <c r="L64" s="12">
        <v>1.07</v>
      </c>
      <c r="M64" s="13">
        <v>0</v>
      </c>
      <c r="N64" s="109">
        <f t="shared" si="0"/>
        <v>0</v>
      </c>
    </row>
    <row r="65" spans="1:14" s="20" customFormat="1" ht="22.5" customHeight="1" x14ac:dyDescent="0.2">
      <c r="A65" s="92" t="s">
        <v>146</v>
      </c>
      <c r="B65" s="80" t="s">
        <v>34</v>
      </c>
      <c r="C65" s="47"/>
      <c r="D65" s="46"/>
      <c r="E65" s="46"/>
      <c r="F65" s="46">
        <v>238.84</v>
      </c>
      <c r="G65" s="47"/>
      <c r="H65" s="48"/>
      <c r="I65" s="47"/>
      <c r="J65" s="48"/>
      <c r="K65" s="12">
        <v>1304.5999999999999</v>
      </c>
      <c r="L65" s="12">
        <v>1.07</v>
      </c>
      <c r="M65" s="13">
        <v>0.01</v>
      </c>
      <c r="N65" s="109">
        <f t="shared" si="0"/>
        <v>0</v>
      </c>
    </row>
    <row r="66" spans="1:14" s="20" customFormat="1" ht="20.25" customHeight="1" x14ac:dyDescent="0.2">
      <c r="A66" s="92" t="s">
        <v>35</v>
      </c>
      <c r="B66" s="80" t="s">
        <v>36</v>
      </c>
      <c r="C66" s="47">
        <f>H66*12</f>
        <v>0</v>
      </c>
      <c r="D66" s="46"/>
      <c r="E66" s="46"/>
      <c r="F66" s="46">
        <v>505.42</v>
      </c>
      <c r="G66" s="47">
        <f>J66*12</f>
        <v>0</v>
      </c>
      <c r="H66" s="48"/>
      <c r="I66" s="47"/>
      <c r="J66" s="48"/>
      <c r="K66" s="12">
        <v>1304.5999999999999</v>
      </c>
      <c r="L66" s="12">
        <v>1.07</v>
      </c>
      <c r="M66" s="13">
        <v>0.02</v>
      </c>
      <c r="N66" s="109">
        <f t="shared" si="0"/>
        <v>0</v>
      </c>
    </row>
    <row r="67" spans="1:14" s="20" customFormat="1" ht="15" x14ac:dyDescent="0.2">
      <c r="A67" s="92" t="s">
        <v>82</v>
      </c>
      <c r="B67" s="93" t="s">
        <v>34</v>
      </c>
      <c r="C67" s="47"/>
      <c r="D67" s="46"/>
      <c r="E67" s="46"/>
      <c r="F67" s="46">
        <v>900.62</v>
      </c>
      <c r="G67" s="47"/>
      <c r="H67" s="48"/>
      <c r="I67" s="47"/>
      <c r="J67" s="48"/>
      <c r="K67" s="12">
        <v>1304.5999999999999</v>
      </c>
      <c r="L67" s="12"/>
      <c r="M67" s="13"/>
      <c r="N67" s="109">
        <f t="shared" si="0"/>
        <v>0</v>
      </c>
    </row>
    <row r="68" spans="1:14" s="79" customFormat="1" ht="27" customHeight="1" x14ac:dyDescent="0.2">
      <c r="A68" s="75" t="s">
        <v>157</v>
      </c>
      <c r="B68" s="76" t="s">
        <v>18</v>
      </c>
      <c r="C68" s="51"/>
      <c r="D68" s="111"/>
      <c r="E68" s="111"/>
      <c r="F68" s="111">
        <v>0</v>
      </c>
      <c r="G68" s="47"/>
      <c r="H68" s="48"/>
      <c r="I68" s="47"/>
      <c r="J68" s="48"/>
      <c r="K68" s="12">
        <v>1304.5999999999999</v>
      </c>
      <c r="L68" s="77"/>
      <c r="M68" s="78"/>
      <c r="N68" s="109"/>
    </row>
    <row r="69" spans="1:14" s="20" customFormat="1" ht="17.25" customHeight="1" x14ac:dyDescent="0.2">
      <c r="A69" s="92" t="s">
        <v>37</v>
      </c>
      <c r="B69" s="80" t="s">
        <v>34</v>
      </c>
      <c r="C69" s="47">
        <f>H69*12</f>
        <v>0</v>
      </c>
      <c r="D69" s="46"/>
      <c r="E69" s="46"/>
      <c r="F69" s="46">
        <v>963.17</v>
      </c>
      <c r="G69" s="47">
        <f>J69*12</f>
        <v>0</v>
      </c>
      <c r="H69" s="48"/>
      <c r="I69" s="47"/>
      <c r="J69" s="48"/>
      <c r="K69" s="12">
        <v>1304.5999999999999</v>
      </c>
      <c r="L69" s="12">
        <v>1.07</v>
      </c>
      <c r="M69" s="13">
        <v>0.03</v>
      </c>
      <c r="N69" s="109">
        <f t="shared" si="0"/>
        <v>0</v>
      </c>
    </row>
    <row r="70" spans="1:14" s="20" customFormat="1" ht="15" x14ac:dyDescent="0.2">
      <c r="A70" s="92" t="s">
        <v>38</v>
      </c>
      <c r="B70" s="80" t="s">
        <v>34</v>
      </c>
      <c r="C70" s="47">
        <f>H70*12</f>
        <v>0</v>
      </c>
      <c r="D70" s="46"/>
      <c r="E70" s="46"/>
      <c r="F70" s="46">
        <v>4294.09</v>
      </c>
      <c r="G70" s="47">
        <f>J70*12</f>
        <v>0</v>
      </c>
      <c r="H70" s="48"/>
      <c r="I70" s="47"/>
      <c r="J70" s="48"/>
      <c r="K70" s="12">
        <v>1304.5999999999999</v>
      </c>
      <c r="L70" s="12">
        <v>1.07</v>
      </c>
      <c r="M70" s="13">
        <v>0.12</v>
      </c>
      <c r="N70" s="109">
        <f t="shared" si="0"/>
        <v>0</v>
      </c>
    </row>
    <row r="71" spans="1:14" s="20" customFormat="1" ht="15" x14ac:dyDescent="0.2">
      <c r="A71" s="92" t="s">
        <v>39</v>
      </c>
      <c r="B71" s="80" t="s">
        <v>34</v>
      </c>
      <c r="C71" s="47">
        <f>H71*12</f>
        <v>0</v>
      </c>
      <c r="D71" s="46"/>
      <c r="E71" s="46"/>
      <c r="F71" s="46">
        <v>1010.85</v>
      </c>
      <c r="G71" s="47">
        <f>J71*12</f>
        <v>0</v>
      </c>
      <c r="H71" s="48"/>
      <c r="I71" s="47"/>
      <c r="J71" s="48"/>
      <c r="K71" s="12">
        <v>1304.5999999999999</v>
      </c>
      <c r="L71" s="12">
        <v>1.07</v>
      </c>
      <c r="M71" s="13">
        <v>0.02</v>
      </c>
      <c r="N71" s="109">
        <f t="shared" si="0"/>
        <v>0</v>
      </c>
    </row>
    <row r="72" spans="1:14" s="20" customFormat="1" ht="15" x14ac:dyDescent="0.2">
      <c r="A72" s="92" t="s">
        <v>40</v>
      </c>
      <c r="B72" s="80" t="s">
        <v>34</v>
      </c>
      <c r="C72" s="47"/>
      <c r="D72" s="46"/>
      <c r="E72" s="46"/>
      <c r="F72" s="46">
        <v>0</v>
      </c>
      <c r="G72" s="47"/>
      <c r="H72" s="48"/>
      <c r="I72" s="47"/>
      <c r="J72" s="48"/>
      <c r="K72" s="12">
        <v>1304.5999999999999</v>
      </c>
      <c r="L72" s="12">
        <v>1.07</v>
      </c>
      <c r="M72" s="13">
        <v>0.02</v>
      </c>
      <c r="N72" s="109">
        <f t="shared" si="0"/>
        <v>0</v>
      </c>
    </row>
    <row r="73" spans="1:14" s="20" customFormat="1" ht="15" x14ac:dyDescent="0.2">
      <c r="A73" s="92" t="s">
        <v>41</v>
      </c>
      <c r="B73" s="80" t="s">
        <v>36</v>
      </c>
      <c r="C73" s="47"/>
      <c r="D73" s="46"/>
      <c r="E73" s="46"/>
      <c r="F73" s="46">
        <v>1926.35</v>
      </c>
      <c r="G73" s="47"/>
      <c r="H73" s="48"/>
      <c r="I73" s="47"/>
      <c r="J73" s="48"/>
      <c r="K73" s="12">
        <v>1304.5999999999999</v>
      </c>
      <c r="L73" s="12">
        <v>1.07</v>
      </c>
      <c r="M73" s="13">
        <v>7.0000000000000007E-2</v>
      </c>
      <c r="N73" s="109">
        <f t="shared" si="0"/>
        <v>0</v>
      </c>
    </row>
    <row r="74" spans="1:14" s="20" customFormat="1" ht="25.5" x14ac:dyDescent="0.2">
      <c r="A74" s="92" t="s">
        <v>42</v>
      </c>
      <c r="B74" s="80" t="s">
        <v>34</v>
      </c>
      <c r="C74" s="47">
        <f>H74*12</f>
        <v>0</v>
      </c>
      <c r="D74" s="46"/>
      <c r="E74" s="46"/>
      <c r="F74" s="114">
        <v>1472.71</v>
      </c>
      <c r="G74" s="47">
        <f>J74*12</f>
        <v>0</v>
      </c>
      <c r="H74" s="48"/>
      <c r="I74" s="47"/>
      <c r="J74" s="48"/>
      <c r="K74" s="12">
        <v>1304.5999999999999</v>
      </c>
      <c r="L74" s="12">
        <v>1.07</v>
      </c>
      <c r="M74" s="13">
        <v>7.0000000000000007E-2</v>
      </c>
      <c r="N74" s="109">
        <f t="shared" si="0"/>
        <v>0</v>
      </c>
    </row>
    <row r="75" spans="1:14" s="20" customFormat="1" ht="21.75" customHeight="1" x14ac:dyDescent="0.2">
      <c r="A75" s="92" t="s">
        <v>147</v>
      </c>
      <c r="B75" s="80" t="s">
        <v>34</v>
      </c>
      <c r="C75" s="47"/>
      <c r="D75" s="46"/>
      <c r="E75" s="46"/>
      <c r="F75" s="46">
        <v>3391.27</v>
      </c>
      <c r="G75" s="47"/>
      <c r="H75" s="48"/>
      <c r="I75" s="47"/>
      <c r="J75" s="48"/>
      <c r="K75" s="12">
        <v>1304.5999999999999</v>
      </c>
      <c r="L75" s="12">
        <v>1.07</v>
      </c>
      <c r="M75" s="13">
        <v>0.01</v>
      </c>
      <c r="N75" s="109">
        <f t="shared" si="0"/>
        <v>0</v>
      </c>
    </row>
    <row r="76" spans="1:14" s="20" customFormat="1" ht="15" hidden="1" x14ac:dyDescent="0.2">
      <c r="A76" s="92" t="s">
        <v>43</v>
      </c>
      <c r="B76" s="80" t="s">
        <v>34</v>
      </c>
      <c r="C76" s="49"/>
      <c r="D76" s="50"/>
      <c r="E76" s="50"/>
      <c r="F76" s="46"/>
      <c r="G76" s="49"/>
      <c r="H76" s="48"/>
      <c r="I76" s="47"/>
      <c r="J76" s="48"/>
      <c r="K76" s="12">
        <v>1304.5999999999999</v>
      </c>
      <c r="L76" s="12">
        <v>1.07</v>
      </c>
      <c r="M76" s="13">
        <v>0</v>
      </c>
      <c r="N76" s="109">
        <f t="shared" si="0"/>
        <v>0</v>
      </c>
    </row>
    <row r="77" spans="1:14" s="20" customFormat="1" ht="15" hidden="1" x14ac:dyDescent="0.2">
      <c r="A77" s="92"/>
      <c r="B77" s="80"/>
      <c r="C77" s="47"/>
      <c r="D77" s="46"/>
      <c r="E77" s="46"/>
      <c r="F77" s="46"/>
      <c r="G77" s="47"/>
      <c r="H77" s="48"/>
      <c r="I77" s="47"/>
      <c r="J77" s="48"/>
      <c r="K77" s="12">
        <v>1304.5999999999999</v>
      </c>
      <c r="L77" s="12"/>
      <c r="M77" s="13"/>
      <c r="N77" s="109">
        <f t="shared" si="0"/>
        <v>0</v>
      </c>
    </row>
    <row r="78" spans="1:14" s="20" customFormat="1" ht="25.5" x14ac:dyDescent="0.2">
      <c r="A78" s="92" t="s">
        <v>112</v>
      </c>
      <c r="B78" s="76" t="s">
        <v>18</v>
      </c>
      <c r="C78" s="51"/>
      <c r="D78" s="51"/>
      <c r="E78" s="51"/>
      <c r="F78" s="51">
        <v>0</v>
      </c>
      <c r="G78" s="47"/>
      <c r="H78" s="48"/>
      <c r="I78" s="47"/>
      <c r="J78" s="48"/>
      <c r="K78" s="12">
        <v>1304.5999999999999</v>
      </c>
      <c r="L78" s="12">
        <v>1.07</v>
      </c>
      <c r="M78" s="13">
        <v>7.0000000000000007E-2</v>
      </c>
      <c r="N78" s="109">
        <f t="shared" si="0"/>
        <v>0</v>
      </c>
    </row>
    <row r="79" spans="1:14" s="20" customFormat="1" ht="23.25" customHeight="1" x14ac:dyDescent="0.2">
      <c r="A79" s="75" t="s">
        <v>122</v>
      </c>
      <c r="B79" s="76" t="s">
        <v>34</v>
      </c>
      <c r="C79" s="42"/>
      <c r="D79" s="42"/>
      <c r="E79" s="42"/>
      <c r="F79" s="42">
        <v>0</v>
      </c>
      <c r="G79" s="49"/>
      <c r="H79" s="48"/>
      <c r="I79" s="49"/>
      <c r="J79" s="85"/>
      <c r="K79" s="12">
        <v>1304.5999999999999</v>
      </c>
      <c r="L79" s="12"/>
      <c r="M79" s="13"/>
      <c r="N79" s="109">
        <f t="shared" si="0"/>
        <v>0</v>
      </c>
    </row>
    <row r="80" spans="1:14" s="40" customFormat="1" ht="30" x14ac:dyDescent="0.2">
      <c r="A80" s="89" t="s">
        <v>44</v>
      </c>
      <c r="B80" s="90"/>
      <c r="C80" s="24"/>
      <c r="D80" s="24"/>
      <c r="E80" s="24"/>
      <c r="F80" s="24">
        <f>F81+F86+F87+F88</f>
        <v>1926.35</v>
      </c>
      <c r="G80" s="24"/>
      <c r="H80" s="39"/>
      <c r="I80" s="24">
        <f>F80/K80</f>
        <v>1.48</v>
      </c>
      <c r="J80" s="25">
        <f>I80/12</f>
        <v>0.12</v>
      </c>
      <c r="K80" s="12">
        <v>1304.5999999999999</v>
      </c>
      <c r="L80" s="12">
        <v>1.07</v>
      </c>
      <c r="M80" s="13">
        <v>0.89</v>
      </c>
      <c r="N80" s="109">
        <f t="shared" ref="N80:N121" si="2">I80/12</f>
        <v>0.123</v>
      </c>
    </row>
    <row r="81" spans="1:14" s="20" customFormat="1" ht="15" x14ac:dyDescent="0.2">
      <c r="A81" s="92" t="s">
        <v>158</v>
      </c>
      <c r="B81" s="80" t="s">
        <v>48</v>
      </c>
      <c r="C81" s="47"/>
      <c r="D81" s="46"/>
      <c r="E81" s="46"/>
      <c r="F81" s="46">
        <v>1926.35</v>
      </c>
      <c r="G81" s="47"/>
      <c r="H81" s="48"/>
      <c r="I81" s="47"/>
      <c r="J81" s="48"/>
      <c r="K81" s="12">
        <v>1304.5999999999999</v>
      </c>
      <c r="L81" s="12">
        <v>1.07</v>
      </c>
      <c r="M81" s="13">
        <v>0.03</v>
      </c>
      <c r="N81" s="109">
        <f t="shared" si="2"/>
        <v>0</v>
      </c>
    </row>
    <row r="82" spans="1:14" s="20" customFormat="1" ht="15" hidden="1" x14ac:dyDescent="0.2">
      <c r="A82" s="92" t="s">
        <v>49</v>
      </c>
      <c r="B82" s="80" t="s">
        <v>46</v>
      </c>
      <c r="C82" s="47"/>
      <c r="D82" s="46"/>
      <c r="E82" s="46"/>
      <c r="F82" s="46">
        <f>I82*K82</f>
        <v>0</v>
      </c>
      <c r="G82" s="47"/>
      <c r="H82" s="48"/>
      <c r="I82" s="47"/>
      <c r="J82" s="48"/>
      <c r="K82" s="12">
        <v>1304.5999999999999</v>
      </c>
      <c r="L82" s="12">
        <v>1.07</v>
      </c>
      <c r="M82" s="13">
        <v>0</v>
      </c>
      <c r="N82" s="109">
        <f t="shared" si="2"/>
        <v>0</v>
      </c>
    </row>
    <row r="83" spans="1:14" s="20" customFormat="1" ht="15" hidden="1" x14ac:dyDescent="0.2">
      <c r="A83" s="92" t="s">
        <v>50</v>
      </c>
      <c r="B83" s="80" t="s">
        <v>47</v>
      </c>
      <c r="C83" s="47"/>
      <c r="D83" s="46"/>
      <c r="E83" s="46"/>
      <c r="F83" s="46"/>
      <c r="G83" s="47"/>
      <c r="H83" s="48"/>
      <c r="I83" s="47"/>
      <c r="J83" s="48"/>
      <c r="K83" s="12">
        <v>1304.5999999999999</v>
      </c>
      <c r="L83" s="12">
        <v>1.07</v>
      </c>
      <c r="M83" s="13">
        <v>0</v>
      </c>
      <c r="N83" s="109">
        <f t="shared" si="2"/>
        <v>0</v>
      </c>
    </row>
    <row r="84" spans="1:14" s="20" customFormat="1" ht="15" hidden="1" x14ac:dyDescent="0.2">
      <c r="A84" s="92" t="s">
        <v>51</v>
      </c>
      <c r="B84" s="80" t="s">
        <v>34</v>
      </c>
      <c r="C84" s="47"/>
      <c r="D84" s="46"/>
      <c r="E84" s="46"/>
      <c r="F84" s="46"/>
      <c r="G84" s="47"/>
      <c r="H84" s="48"/>
      <c r="I84" s="47"/>
      <c r="J84" s="48"/>
      <c r="K84" s="12">
        <v>1304.5999999999999</v>
      </c>
      <c r="L84" s="12">
        <v>1.07</v>
      </c>
      <c r="M84" s="13">
        <v>0</v>
      </c>
      <c r="N84" s="109">
        <f t="shared" si="2"/>
        <v>0</v>
      </c>
    </row>
    <row r="85" spans="1:14" s="20" customFormat="1" ht="25.5" hidden="1" x14ac:dyDescent="0.2">
      <c r="A85" s="92" t="s">
        <v>52</v>
      </c>
      <c r="B85" s="80" t="s">
        <v>34</v>
      </c>
      <c r="C85" s="47"/>
      <c r="D85" s="46"/>
      <c r="E85" s="46"/>
      <c r="F85" s="46"/>
      <c r="G85" s="47"/>
      <c r="H85" s="48"/>
      <c r="I85" s="47"/>
      <c r="J85" s="48"/>
      <c r="K85" s="12">
        <v>1304.5999999999999</v>
      </c>
      <c r="L85" s="12">
        <v>1.07</v>
      </c>
      <c r="M85" s="13">
        <v>0</v>
      </c>
      <c r="N85" s="109">
        <f t="shared" si="2"/>
        <v>0</v>
      </c>
    </row>
    <row r="86" spans="1:14" s="20" customFormat="1" ht="18" customHeight="1" x14ac:dyDescent="0.2">
      <c r="A86" s="92" t="s">
        <v>148</v>
      </c>
      <c r="B86" s="93" t="s">
        <v>34</v>
      </c>
      <c r="C86" s="49"/>
      <c r="D86" s="50"/>
      <c r="E86" s="50"/>
      <c r="F86" s="50">
        <v>0</v>
      </c>
      <c r="G86" s="49"/>
      <c r="H86" s="48"/>
      <c r="I86" s="49"/>
      <c r="J86" s="85"/>
      <c r="K86" s="12">
        <v>1304.5999999999999</v>
      </c>
      <c r="L86" s="12"/>
      <c r="M86" s="13"/>
      <c r="N86" s="109">
        <f t="shared" si="2"/>
        <v>0</v>
      </c>
    </row>
    <row r="87" spans="1:14" s="20" customFormat="1" ht="28.5" customHeight="1" x14ac:dyDescent="0.2">
      <c r="A87" s="92" t="s">
        <v>112</v>
      </c>
      <c r="B87" s="93" t="s">
        <v>18</v>
      </c>
      <c r="C87" s="49"/>
      <c r="D87" s="50"/>
      <c r="E87" s="50"/>
      <c r="F87" s="50">
        <v>0</v>
      </c>
      <c r="G87" s="49"/>
      <c r="H87" s="48"/>
      <c r="I87" s="49"/>
      <c r="J87" s="85"/>
      <c r="K87" s="12">
        <v>1304.5999999999999</v>
      </c>
      <c r="L87" s="12"/>
      <c r="M87" s="13"/>
      <c r="N87" s="109">
        <f t="shared" si="2"/>
        <v>0</v>
      </c>
    </row>
    <row r="88" spans="1:14" s="20" customFormat="1" ht="25.5" customHeight="1" x14ac:dyDescent="0.2">
      <c r="A88" s="92" t="s">
        <v>159</v>
      </c>
      <c r="B88" s="93" t="s">
        <v>18</v>
      </c>
      <c r="C88" s="49"/>
      <c r="D88" s="50"/>
      <c r="E88" s="50"/>
      <c r="F88" s="112">
        <v>0</v>
      </c>
      <c r="G88" s="49"/>
      <c r="H88" s="48"/>
      <c r="I88" s="49"/>
      <c r="J88" s="85"/>
      <c r="K88" s="12">
        <v>1304.5999999999999</v>
      </c>
      <c r="L88" s="12"/>
      <c r="M88" s="13"/>
      <c r="N88" s="109">
        <f t="shared" si="2"/>
        <v>0</v>
      </c>
    </row>
    <row r="89" spans="1:14" s="20" customFormat="1" ht="30" x14ac:dyDescent="0.2">
      <c r="A89" s="89" t="s">
        <v>53</v>
      </c>
      <c r="B89" s="80"/>
      <c r="C89" s="47"/>
      <c r="D89" s="49"/>
      <c r="E89" s="24"/>
      <c r="F89" s="24">
        <f>F90+F91+F92</f>
        <v>1370.4</v>
      </c>
      <c r="G89" s="47"/>
      <c r="H89" s="48"/>
      <c r="I89" s="24">
        <f>F89/K89</f>
        <v>1.05</v>
      </c>
      <c r="J89" s="25">
        <f>I89/12</f>
        <v>0.09</v>
      </c>
      <c r="K89" s="12">
        <v>1304.5999999999999</v>
      </c>
      <c r="L89" s="12">
        <v>1.07</v>
      </c>
      <c r="M89" s="13">
        <v>0.37</v>
      </c>
      <c r="N89" s="109">
        <f t="shared" si="2"/>
        <v>8.7999999999999995E-2</v>
      </c>
    </row>
    <row r="90" spans="1:14" s="20" customFormat="1" ht="18" customHeight="1" x14ac:dyDescent="0.2">
      <c r="A90" s="92" t="s">
        <v>163</v>
      </c>
      <c r="B90" s="93" t="s">
        <v>34</v>
      </c>
      <c r="C90" s="47"/>
      <c r="D90" s="50"/>
      <c r="E90" s="23"/>
      <c r="F90" s="41">
        <v>1370.4</v>
      </c>
      <c r="G90" s="51"/>
      <c r="H90" s="43"/>
      <c r="I90" s="42"/>
      <c r="J90" s="83"/>
      <c r="K90" s="12">
        <v>1304.5999999999999</v>
      </c>
      <c r="L90" s="12"/>
      <c r="M90" s="13"/>
      <c r="N90" s="109">
        <f t="shared" si="2"/>
        <v>0</v>
      </c>
    </row>
    <row r="91" spans="1:14" s="20" customFormat="1" ht="18.75" customHeight="1" x14ac:dyDescent="0.2">
      <c r="A91" s="92" t="s">
        <v>154</v>
      </c>
      <c r="B91" s="93" t="s">
        <v>46</v>
      </c>
      <c r="C91" s="47"/>
      <c r="D91" s="50"/>
      <c r="E91" s="23"/>
      <c r="F91" s="41">
        <v>0</v>
      </c>
      <c r="G91" s="51"/>
      <c r="H91" s="43"/>
      <c r="I91" s="42"/>
      <c r="J91" s="83"/>
      <c r="K91" s="12">
        <v>1304.5999999999999</v>
      </c>
      <c r="L91" s="12"/>
      <c r="M91" s="13"/>
      <c r="N91" s="109">
        <f t="shared" si="2"/>
        <v>0</v>
      </c>
    </row>
    <row r="92" spans="1:14" s="20" customFormat="1" ht="28.5" customHeight="1" x14ac:dyDescent="0.2">
      <c r="A92" s="92" t="s">
        <v>112</v>
      </c>
      <c r="B92" s="93" t="s">
        <v>18</v>
      </c>
      <c r="C92" s="47"/>
      <c r="D92" s="50"/>
      <c r="E92" s="50"/>
      <c r="F92" s="50">
        <v>0</v>
      </c>
      <c r="G92" s="47"/>
      <c r="H92" s="48"/>
      <c r="I92" s="49"/>
      <c r="J92" s="85"/>
      <c r="K92" s="12">
        <v>1304.5999999999999</v>
      </c>
      <c r="L92" s="12"/>
      <c r="M92" s="13"/>
      <c r="N92" s="109">
        <f t="shared" si="2"/>
        <v>0</v>
      </c>
    </row>
    <row r="93" spans="1:14" s="20" customFormat="1" ht="15" x14ac:dyDescent="0.2">
      <c r="A93" s="89" t="s">
        <v>54</v>
      </c>
      <c r="B93" s="80"/>
      <c r="C93" s="47"/>
      <c r="D93" s="49"/>
      <c r="E93" s="49"/>
      <c r="F93" s="24">
        <f>F94+F95+F96+F97+F98+F99</f>
        <v>13457.75</v>
      </c>
      <c r="G93" s="47"/>
      <c r="H93" s="48"/>
      <c r="I93" s="24">
        <f>F93/K93</f>
        <v>10.32</v>
      </c>
      <c r="J93" s="25">
        <f>I93/12</f>
        <v>0.86</v>
      </c>
      <c r="K93" s="12">
        <v>1304.5999999999999</v>
      </c>
      <c r="L93" s="12">
        <v>1.07</v>
      </c>
      <c r="M93" s="13">
        <v>0.2</v>
      </c>
      <c r="N93" s="109">
        <f t="shared" si="2"/>
        <v>0.86</v>
      </c>
    </row>
    <row r="94" spans="1:14" s="20" customFormat="1" ht="21" customHeight="1" x14ac:dyDescent="0.2">
      <c r="A94" s="75" t="s">
        <v>55</v>
      </c>
      <c r="B94" s="93" t="s">
        <v>10</v>
      </c>
      <c r="C94" s="47"/>
      <c r="D94" s="50"/>
      <c r="E94" s="50"/>
      <c r="F94" s="41">
        <v>0</v>
      </c>
      <c r="G94" s="47"/>
      <c r="H94" s="48"/>
      <c r="I94" s="24"/>
      <c r="J94" s="25"/>
      <c r="K94" s="12">
        <v>1304.5999999999999</v>
      </c>
      <c r="L94" s="12"/>
      <c r="M94" s="13"/>
      <c r="N94" s="109">
        <f t="shared" si="2"/>
        <v>0</v>
      </c>
    </row>
    <row r="95" spans="1:14" s="20" customFormat="1" ht="43.5" customHeight="1" x14ac:dyDescent="0.2">
      <c r="A95" s="92" t="s">
        <v>93</v>
      </c>
      <c r="B95" s="80" t="s">
        <v>34</v>
      </c>
      <c r="C95" s="47"/>
      <c r="D95" s="46"/>
      <c r="E95" s="46"/>
      <c r="F95" s="46">
        <v>4250.9399999999996</v>
      </c>
      <c r="G95" s="47"/>
      <c r="H95" s="48"/>
      <c r="I95" s="47"/>
      <c r="J95" s="48"/>
      <c r="K95" s="12">
        <v>1304.5999999999999</v>
      </c>
      <c r="L95" s="12">
        <v>1.07</v>
      </c>
      <c r="M95" s="13">
        <v>0.13</v>
      </c>
      <c r="N95" s="109">
        <f t="shared" si="2"/>
        <v>0</v>
      </c>
    </row>
    <row r="96" spans="1:14" s="20" customFormat="1" ht="42.75" customHeight="1" x14ac:dyDescent="0.2">
      <c r="A96" s="92" t="s">
        <v>94</v>
      </c>
      <c r="B96" s="80" t="s">
        <v>34</v>
      </c>
      <c r="C96" s="47"/>
      <c r="D96" s="46"/>
      <c r="E96" s="46"/>
      <c r="F96" s="46">
        <v>1006.81</v>
      </c>
      <c r="G96" s="47"/>
      <c r="H96" s="48"/>
      <c r="I96" s="47"/>
      <c r="J96" s="48"/>
      <c r="K96" s="12">
        <v>1304.5999999999999</v>
      </c>
      <c r="L96" s="12">
        <v>1.07</v>
      </c>
      <c r="M96" s="13">
        <v>0.02</v>
      </c>
      <c r="N96" s="109">
        <f t="shared" si="2"/>
        <v>0</v>
      </c>
    </row>
    <row r="97" spans="1:14" s="20" customFormat="1" ht="27.75" customHeight="1" x14ac:dyDescent="0.2">
      <c r="A97" s="92" t="s">
        <v>57</v>
      </c>
      <c r="B97" s="93" t="s">
        <v>18</v>
      </c>
      <c r="C97" s="47"/>
      <c r="D97" s="50"/>
      <c r="E97" s="50"/>
      <c r="F97" s="50">
        <v>0</v>
      </c>
      <c r="G97" s="47"/>
      <c r="H97" s="48"/>
      <c r="I97" s="49"/>
      <c r="J97" s="85"/>
      <c r="K97" s="12">
        <v>1304.5999999999999</v>
      </c>
      <c r="L97" s="12"/>
      <c r="M97" s="13"/>
      <c r="N97" s="109">
        <f t="shared" si="2"/>
        <v>0</v>
      </c>
    </row>
    <row r="98" spans="1:14" s="20" customFormat="1" ht="18.75" customHeight="1" x14ac:dyDescent="0.2">
      <c r="A98" s="92" t="s">
        <v>56</v>
      </c>
      <c r="B98" s="93" t="s">
        <v>58</v>
      </c>
      <c r="C98" s="47"/>
      <c r="D98" s="50"/>
      <c r="E98" s="50"/>
      <c r="F98" s="50">
        <v>0</v>
      </c>
      <c r="G98" s="47"/>
      <c r="H98" s="48"/>
      <c r="I98" s="49"/>
      <c r="J98" s="85"/>
      <c r="K98" s="12">
        <v>1304.5999999999999</v>
      </c>
      <c r="L98" s="12"/>
      <c r="M98" s="13"/>
      <c r="N98" s="109">
        <f t="shared" si="2"/>
        <v>0</v>
      </c>
    </row>
    <row r="99" spans="1:14" s="20" customFormat="1" ht="56.25" customHeight="1" x14ac:dyDescent="0.2">
      <c r="A99" s="92" t="s">
        <v>95</v>
      </c>
      <c r="B99" s="93" t="s">
        <v>81</v>
      </c>
      <c r="C99" s="47"/>
      <c r="D99" s="50"/>
      <c r="E99" s="50"/>
      <c r="F99" s="50">
        <v>8200</v>
      </c>
      <c r="G99" s="47"/>
      <c r="H99" s="48"/>
      <c r="I99" s="49"/>
      <c r="J99" s="85"/>
      <c r="K99" s="12">
        <v>1304.5999999999999</v>
      </c>
      <c r="L99" s="12"/>
      <c r="M99" s="13"/>
      <c r="N99" s="109">
        <f t="shared" si="2"/>
        <v>0</v>
      </c>
    </row>
    <row r="100" spans="1:14" s="20" customFormat="1" ht="15" x14ac:dyDescent="0.2">
      <c r="A100" s="89" t="s">
        <v>59</v>
      </c>
      <c r="B100" s="80"/>
      <c r="C100" s="47"/>
      <c r="D100" s="49"/>
      <c r="E100" s="24"/>
      <c r="F100" s="24">
        <f>F101+F102</f>
        <v>0</v>
      </c>
      <c r="G100" s="47"/>
      <c r="H100" s="48"/>
      <c r="I100" s="24">
        <f>F100/K100</f>
        <v>0</v>
      </c>
      <c r="J100" s="25">
        <f>I100/12</f>
        <v>0</v>
      </c>
      <c r="K100" s="12">
        <v>1304.5999999999999</v>
      </c>
      <c r="L100" s="12">
        <v>1.07</v>
      </c>
      <c r="M100" s="13">
        <v>0.11</v>
      </c>
      <c r="N100" s="109">
        <f t="shared" si="2"/>
        <v>0</v>
      </c>
    </row>
    <row r="101" spans="1:14" s="20" customFormat="1" ht="18" customHeight="1" x14ac:dyDescent="0.2">
      <c r="A101" s="92" t="s">
        <v>60</v>
      </c>
      <c r="B101" s="80" t="s">
        <v>34</v>
      </c>
      <c r="C101" s="47"/>
      <c r="D101" s="46"/>
      <c r="E101" s="46"/>
      <c r="F101" s="46">
        <v>0</v>
      </c>
      <c r="G101" s="47"/>
      <c r="H101" s="48"/>
      <c r="I101" s="47"/>
      <c r="J101" s="48"/>
      <c r="K101" s="12">
        <v>1304.5999999999999</v>
      </c>
      <c r="L101" s="12">
        <v>1.07</v>
      </c>
      <c r="M101" s="13">
        <v>0.02</v>
      </c>
      <c r="N101" s="109">
        <f t="shared" si="2"/>
        <v>0</v>
      </c>
    </row>
    <row r="102" spans="1:14" s="20" customFormat="1" ht="15" hidden="1" x14ac:dyDescent="0.2">
      <c r="A102" s="92" t="s">
        <v>61</v>
      </c>
      <c r="B102" s="80" t="s">
        <v>34</v>
      </c>
      <c r="C102" s="47"/>
      <c r="D102" s="46"/>
      <c r="E102" s="46"/>
      <c r="F102" s="46"/>
      <c r="G102" s="47"/>
      <c r="H102" s="48"/>
      <c r="I102" s="47"/>
      <c r="J102" s="48"/>
      <c r="K102" s="12">
        <v>1304.5999999999999</v>
      </c>
      <c r="L102" s="12">
        <v>1.07</v>
      </c>
      <c r="M102" s="13">
        <v>0.02</v>
      </c>
      <c r="N102" s="109">
        <f t="shared" si="2"/>
        <v>0</v>
      </c>
    </row>
    <row r="103" spans="1:14" s="12" customFormat="1" ht="21.75" customHeight="1" x14ac:dyDescent="0.2">
      <c r="A103" s="89" t="s">
        <v>62</v>
      </c>
      <c r="B103" s="90"/>
      <c r="C103" s="24"/>
      <c r="D103" s="24"/>
      <c r="E103" s="24" t="s">
        <v>150</v>
      </c>
      <c r="F103" s="24">
        <f>F104+F105</f>
        <v>6369.31</v>
      </c>
      <c r="G103" s="24"/>
      <c r="H103" s="39"/>
      <c r="I103" s="24">
        <f>F103/K103</f>
        <v>4.88</v>
      </c>
      <c r="J103" s="25">
        <f>I103/12</f>
        <v>0.41</v>
      </c>
      <c r="K103" s="12">
        <v>1304.5999999999999</v>
      </c>
      <c r="L103" s="12">
        <v>1.07</v>
      </c>
      <c r="M103" s="13">
        <v>0.03</v>
      </c>
      <c r="N103" s="109">
        <f t="shared" si="2"/>
        <v>0.40699999999999997</v>
      </c>
    </row>
    <row r="104" spans="1:14" s="20" customFormat="1" ht="41.25" customHeight="1" x14ac:dyDescent="0.2">
      <c r="A104" s="75" t="s">
        <v>97</v>
      </c>
      <c r="B104" s="93" t="s">
        <v>36</v>
      </c>
      <c r="C104" s="47"/>
      <c r="D104" s="46"/>
      <c r="E104" s="46"/>
      <c r="F104" s="46">
        <v>6369.31</v>
      </c>
      <c r="G104" s="47"/>
      <c r="H104" s="48"/>
      <c r="I104" s="47"/>
      <c r="J104" s="48"/>
      <c r="K104" s="12">
        <v>1304.5999999999999</v>
      </c>
      <c r="L104" s="12">
        <v>1.07</v>
      </c>
      <c r="M104" s="13">
        <v>0.03</v>
      </c>
      <c r="N104" s="109">
        <f t="shared" si="2"/>
        <v>0</v>
      </c>
    </row>
    <row r="105" spans="1:14" s="20" customFormat="1" ht="27" customHeight="1" x14ac:dyDescent="0.2">
      <c r="A105" s="75" t="s">
        <v>96</v>
      </c>
      <c r="B105" s="93" t="s">
        <v>81</v>
      </c>
      <c r="C105" s="47">
        <f>H105*12</f>
        <v>0</v>
      </c>
      <c r="D105" s="46"/>
      <c r="E105" s="46"/>
      <c r="F105" s="46">
        <v>0</v>
      </c>
      <c r="G105" s="47">
        <f>J105*12</f>
        <v>0</v>
      </c>
      <c r="H105" s="48"/>
      <c r="I105" s="47"/>
      <c r="J105" s="48"/>
      <c r="K105" s="12">
        <v>1304.5999999999999</v>
      </c>
      <c r="L105" s="12">
        <v>1.07</v>
      </c>
      <c r="M105" s="13">
        <v>0</v>
      </c>
      <c r="N105" s="109">
        <f t="shared" si="2"/>
        <v>0</v>
      </c>
    </row>
    <row r="106" spans="1:14" s="12" customFormat="1" ht="18.75" customHeight="1" x14ac:dyDescent="0.2">
      <c r="A106" s="89" t="s">
        <v>63</v>
      </c>
      <c r="B106" s="90"/>
      <c r="C106" s="24"/>
      <c r="D106" s="24"/>
      <c r="E106" s="24" t="s">
        <v>151</v>
      </c>
      <c r="F106" s="24">
        <f>F108+F107</f>
        <v>0</v>
      </c>
      <c r="G106" s="24"/>
      <c r="H106" s="39"/>
      <c r="I106" s="24">
        <f>F106/K106</f>
        <v>0</v>
      </c>
      <c r="J106" s="25">
        <f>I106/12</f>
        <v>0</v>
      </c>
      <c r="K106" s="12">
        <v>1304.5999999999999</v>
      </c>
      <c r="L106" s="12">
        <v>1.07</v>
      </c>
      <c r="M106" s="13">
        <v>0.06</v>
      </c>
      <c r="N106" s="109">
        <f t="shared" si="2"/>
        <v>0</v>
      </c>
    </row>
    <row r="107" spans="1:14" s="12" customFormat="1" ht="18.75" customHeight="1" x14ac:dyDescent="0.2">
      <c r="A107" s="75" t="s">
        <v>162</v>
      </c>
      <c r="B107" s="76" t="s">
        <v>45</v>
      </c>
      <c r="C107" s="42"/>
      <c r="D107" s="41"/>
      <c r="E107" s="41"/>
      <c r="F107" s="41">
        <v>0</v>
      </c>
      <c r="G107" s="42"/>
      <c r="H107" s="43"/>
      <c r="I107" s="42"/>
      <c r="J107" s="83"/>
      <c r="M107" s="13"/>
      <c r="N107" s="109"/>
    </row>
    <row r="108" spans="1:14" s="20" customFormat="1" ht="18" customHeight="1" x14ac:dyDescent="0.2">
      <c r="A108" s="92" t="s">
        <v>149</v>
      </c>
      <c r="B108" s="80" t="s">
        <v>45</v>
      </c>
      <c r="C108" s="47"/>
      <c r="D108" s="46"/>
      <c r="E108" s="46"/>
      <c r="F108" s="46">
        <v>0</v>
      </c>
      <c r="G108" s="47"/>
      <c r="H108" s="48"/>
      <c r="I108" s="47"/>
      <c r="J108" s="48"/>
      <c r="K108" s="12">
        <v>1304.5999999999999</v>
      </c>
      <c r="L108" s="12">
        <v>1.07</v>
      </c>
      <c r="M108" s="13">
        <v>0.02</v>
      </c>
      <c r="N108" s="109">
        <f t="shared" si="2"/>
        <v>0</v>
      </c>
    </row>
    <row r="109" spans="1:14" s="20" customFormat="1" ht="25.5" hidden="1" customHeight="1" x14ac:dyDescent="0.2">
      <c r="A109" s="92" t="s">
        <v>64</v>
      </c>
      <c r="B109" s="80" t="s">
        <v>34</v>
      </c>
      <c r="C109" s="47"/>
      <c r="D109" s="46"/>
      <c r="E109" s="46"/>
      <c r="F109" s="46">
        <f>I109*K109</f>
        <v>0</v>
      </c>
      <c r="G109" s="47"/>
      <c r="H109" s="48"/>
      <c r="I109" s="47">
        <f>J109*12</f>
        <v>0</v>
      </c>
      <c r="J109" s="48">
        <v>0</v>
      </c>
      <c r="K109" s="12">
        <v>1304.5999999999999</v>
      </c>
      <c r="L109" s="12">
        <v>1.07</v>
      </c>
      <c r="M109" s="13">
        <v>0</v>
      </c>
      <c r="N109" s="109">
        <f t="shared" si="2"/>
        <v>0</v>
      </c>
    </row>
    <row r="110" spans="1:14" s="12" customFormat="1" ht="133.5" thickBot="1" x14ac:dyDescent="0.25">
      <c r="A110" s="94" t="s">
        <v>164</v>
      </c>
      <c r="B110" s="90" t="s">
        <v>18</v>
      </c>
      <c r="C110" s="45">
        <f>H110*12</f>
        <v>0</v>
      </c>
      <c r="D110" s="45"/>
      <c r="E110" s="45"/>
      <c r="F110" s="45">
        <v>30000</v>
      </c>
      <c r="G110" s="45">
        <f>J110*12</f>
        <v>23.16</v>
      </c>
      <c r="H110" s="110"/>
      <c r="I110" s="45">
        <f>F110/K110</f>
        <v>23</v>
      </c>
      <c r="J110" s="110">
        <f>I110/12+0.01</f>
        <v>1.93</v>
      </c>
      <c r="K110" s="12">
        <v>1304.5999999999999</v>
      </c>
      <c r="L110" s="12">
        <v>1.07</v>
      </c>
      <c r="M110" s="13">
        <v>1.03</v>
      </c>
      <c r="N110" s="109">
        <f t="shared" si="2"/>
        <v>1.917</v>
      </c>
    </row>
    <row r="111" spans="1:14" s="12" customFormat="1" ht="19.5" hidden="1" thickBot="1" x14ac:dyDescent="0.25">
      <c r="A111" s="94" t="s">
        <v>65</v>
      </c>
      <c r="B111" s="90"/>
      <c r="C111" s="44">
        <f>H111*12</f>
        <v>0</v>
      </c>
      <c r="D111" s="44"/>
      <c r="E111" s="44"/>
      <c r="F111" s="44"/>
      <c r="G111" s="44"/>
      <c r="H111" s="44"/>
      <c r="I111" s="44"/>
      <c r="J111" s="39"/>
      <c r="K111" s="12">
        <v>1304.5999999999999</v>
      </c>
      <c r="M111" s="13"/>
      <c r="N111" s="109">
        <f t="shared" si="2"/>
        <v>0</v>
      </c>
    </row>
    <row r="112" spans="1:14" s="52" customFormat="1" ht="15.75" hidden="1" thickBot="1" x14ac:dyDescent="0.25">
      <c r="A112" s="75" t="s">
        <v>66</v>
      </c>
      <c r="B112" s="76"/>
      <c r="C112" s="51"/>
      <c r="D112" s="51"/>
      <c r="E112" s="51"/>
      <c r="F112" s="51"/>
      <c r="G112" s="51"/>
      <c r="H112" s="51"/>
      <c r="I112" s="51"/>
      <c r="J112" s="43"/>
      <c r="K112" s="12">
        <v>1304.5999999999999</v>
      </c>
      <c r="M112" s="53"/>
      <c r="N112" s="109">
        <f t="shared" si="2"/>
        <v>0</v>
      </c>
    </row>
    <row r="113" spans="1:14" s="52" customFormat="1" ht="15.75" hidden="1" thickBot="1" x14ac:dyDescent="0.25">
      <c r="A113" s="75" t="s">
        <v>67</v>
      </c>
      <c r="B113" s="76"/>
      <c r="C113" s="51"/>
      <c r="D113" s="51"/>
      <c r="E113" s="51"/>
      <c r="F113" s="51"/>
      <c r="G113" s="51"/>
      <c r="H113" s="51"/>
      <c r="I113" s="51"/>
      <c r="J113" s="43"/>
      <c r="K113" s="12">
        <v>1304.5999999999999</v>
      </c>
      <c r="M113" s="53"/>
      <c r="N113" s="109">
        <f t="shared" si="2"/>
        <v>0</v>
      </c>
    </row>
    <row r="114" spans="1:14" s="52" customFormat="1" ht="15.75" hidden="1" thickBot="1" x14ac:dyDescent="0.25">
      <c r="A114" s="75" t="s">
        <v>68</v>
      </c>
      <c r="B114" s="76"/>
      <c r="C114" s="51"/>
      <c r="D114" s="51"/>
      <c r="E114" s="51"/>
      <c r="F114" s="51"/>
      <c r="G114" s="51"/>
      <c r="H114" s="51"/>
      <c r="I114" s="51"/>
      <c r="J114" s="43"/>
      <c r="K114" s="12">
        <v>1304.5999999999999</v>
      </c>
      <c r="M114" s="53"/>
      <c r="N114" s="109">
        <f t="shared" si="2"/>
        <v>0</v>
      </c>
    </row>
    <row r="115" spans="1:14" s="52" customFormat="1" ht="15.75" hidden="1" thickBot="1" x14ac:dyDescent="0.25">
      <c r="A115" s="75" t="s">
        <v>69</v>
      </c>
      <c r="B115" s="76"/>
      <c r="C115" s="51"/>
      <c r="D115" s="51"/>
      <c r="E115" s="51"/>
      <c r="F115" s="51"/>
      <c r="G115" s="51"/>
      <c r="H115" s="51"/>
      <c r="I115" s="51"/>
      <c r="J115" s="43"/>
      <c r="K115" s="12">
        <v>1304.5999999999999</v>
      </c>
      <c r="M115" s="53"/>
      <c r="N115" s="109">
        <f t="shared" si="2"/>
        <v>0</v>
      </c>
    </row>
    <row r="116" spans="1:14" s="52" customFormat="1" ht="15.75" hidden="1" thickBot="1" x14ac:dyDescent="0.25">
      <c r="A116" s="75" t="s">
        <v>70</v>
      </c>
      <c r="B116" s="76"/>
      <c r="C116" s="51"/>
      <c r="D116" s="51"/>
      <c r="E116" s="51"/>
      <c r="F116" s="51"/>
      <c r="G116" s="51"/>
      <c r="H116" s="51"/>
      <c r="I116" s="51"/>
      <c r="J116" s="43"/>
      <c r="K116" s="12">
        <v>1304.5999999999999</v>
      </c>
      <c r="M116" s="53"/>
      <c r="N116" s="109">
        <f t="shared" si="2"/>
        <v>0</v>
      </c>
    </row>
    <row r="117" spans="1:14" s="52" customFormat="1" ht="15.75" hidden="1" thickBot="1" x14ac:dyDescent="0.25">
      <c r="A117" s="75" t="s">
        <v>71</v>
      </c>
      <c r="B117" s="76"/>
      <c r="C117" s="51"/>
      <c r="D117" s="51"/>
      <c r="E117" s="51"/>
      <c r="F117" s="51"/>
      <c r="G117" s="51"/>
      <c r="H117" s="51"/>
      <c r="I117" s="51"/>
      <c r="J117" s="43"/>
      <c r="K117" s="12">
        <v>1304.5999999999999</v>
      </c>
      <c r="M117" s="53"/>
      <c r="N117" s="109">
        <f t="shared" si="2"/>
        <v>0</v>
      </c>
    </row>
    <row r="118" spans="1:14" s="52" customFormat="1" ht="15.75" hidden="1" thickBot="1" x14ac:dyDescent="0.25">
      <c r="A118" s="75" t="s">
        <v>72</v>
      </c>
      <c r="B118" s="76"/>
      <c r="C118" s="51"/>
      <c r="D118" s="51"/>
      <c r="E118" s="51"/>
      <c r="F118" s="51"/>
      <c r="G118" s="51"/>
      <c r="H118" s="51"/>
      <c r="I118" s="51"/>
      <c r="J118" s="43"/>
      <c r="K118" s="12">
        <v>1304.5999999999999</v>
      </c>
      <c r="M118" s="53"/>
      <c r="N118" s="109">
        <f t="shared" si="2"/>
        <v>0</v>
      </c>
    </row>
    <row r="119" spans="1:14" s="52" customFormat="1" ht="15.75" hidden="1" thickBot="1" x14ac:dyDescent="0.25">
      <c r="A119" s="95" t="s">
        <v>73</v>
      </c>
      <c r="B119" s="96"/>
      <c r="C119" s="54"/>
      <c r="D119" s="54"/>
      <c r="E119" s="54"/>
      <c r="F119" s="54">
        <f>I119*K119</f>
        <v>0</v>
      </c>
      <c r="G119" s="54"/>
      <c r="H119" s="54"/>
      <c r="I119" s="54">
        <f>12*J119</f>
        <v>0</v>
      </c>
      <c r="J119" s="55"/>
      <c r="K119" s="12">
        <v>1304.5999999999999</v>
      </c>
      <c r="M119" s="53"/>
      <c r="N119" s="109">
        <f t="shared" si="2"/>
        <v>0</v>
      </c>
    </row>
    <row r="120" spans="1:14" s="52" customFormat="1" ht="27" hidden="1" customHeight="1" thickBot="1" x14ac:dyDescent="0.25">
      <c r="A120" s="97" t="s">
        <v>74</v>
      </c>
      <c r="B120" s="98" t="s">
        <v>75</v>
      </c>
      <c r="C120" s="56"/>
      <c r="D120" s="56"/>
      <c r="E120" s="56"/>
      <c r="F120" s="56">
        <v>0</v>
      </c>
      <c r="G120" s="56"/>
      <c r="H120" s="56"/>
      <c r="I120" s="56">
        <v>0</v>
      </c>
      <c r="J120" s="57">
        <v>0</v>
      </c>
      <c r="K120" s="12">
        <v>1304.5999999999999</v>
      </c>
      <c r="M120" s="53"/>
      <c r="N120" s="109">
        <f t="shared" si="2"/>
        <v>0</v>
      </c>
    </row>
    <row r="121" spans="1:14" s="52" customFormat="1" ht="42.75" customHeight="1" thickBot="1" x14ac:dyDescent="0.25">
      <c r="A121" s="99" t="s">
        <v>125</v>
      </c>
      <c r="B121" s="100" t="s">
        <v>15</v>
      </c>
      <c r="C121" s="56"/>
      <c r="D121" s="58"/>
      <c r="E121" s="58" t="s">
        <v>140</v>
      </c>
      <c r="F121" s="58">
        <f>I121*K121</f>
        <v>29744.880000000001</v>
      </c>
      <c r="G121" s="58"/>
      <c r="H121" s="58"/>
      <c r="I121" s="58">
        <f>J121*12</f>
        <v>22.8</v>
      </c>
      <c r="J121" s="57">
        <v>1.9</v>
      </c>
      <c r="K121" s="12">
        <v>1304.5999999999999</v>
      </c>
      <c r="M121" s="53"/>
      <c r="N121" s="109">
        <f t="shared" si="2"/>
        <v>1.9</v>
      </c>
    </row>
    <row r="122" spans="1:14" s="12" customFormat="1" ht="19.5" thickBot="1" x14ac:dyDescent="0.45">
      <c r="A122" s="97" t="s">
        <v>76</v>
      </c>
      <c r="B122" s="100"/>
      <c r="C122" s="56">
        <f>H122*12</f>
        <v>0</v>
      </c>
      <c r="D122" s="58"/>
      <c r="E122" s="58"/>
      <c r="F122" s="59">
        <f>F121+F110+F106+F103+F100+F93+F89+F80+F63+F62+F61+F60+F50+F49+F48+F41+F40+F39+F28+F15</f>
        <v>258853.76000000001</v>
      </c>
      <c r="G122" s="59">
        <f t="shared" ref="G122:J122" si="3">G121+G110+G106+G103+G100+G93+G89+G80+G63+G62+G61+G60+G50+G49+G48+G41+G40+G39+G28+G15</f>
        <v>143.28</v>
      </c>
      <c r="H122" s="59">
        <f t="shared" si="3"/>
        <v>0</v>
      </c>
      <c r="I122" s="59">
        <f t="shared" si="3"/>
        <v>198.42</v>
      </c>
      <c r="J122" s="59">
        <f t="shared" si="3"/>
        <v>16.54</v>
      </c>
      <c r="K122" s="12">
        <v>1304.5999999999999</v>
      </c>
      <c r="M122" s="13"/>
      <c r="N122" s="109"/>
    </row>
    <row r="123" spans="1:14" s="12" customFormat="1" ht="18.75" x14ac:dyDescent="0.4">
      <c r="A123" s="115"/>
      <c r="B123" s="116"/>
      <c r="C123" s="117"/>
      <c r="D123" s="117"/>
      <c r="E123" s="117"/>
      <c r="F123" s="118"/>
      <c r="G123" s="118"/>
      <c r="H123" s="118"/>
      <c r="I123" s="118"/>
      <c r="J123" s="118"/>
      <c r="M123" s="13"/>
      <c r="N123" s="109"/>
    </row>
    <row r="124" spans="1:14" s="12" customFormat="1" ht="18.75" x14ac:dyDescent="0.4">
      <c r="A124" s="119" t="s">
        <v>165</v>
      </c>
      <c r="B124" s="90" t="s">
        <v>12</v>
      </c>
      <c r="C124" s="44"/>
      <c r="D124" s="44"/>
      <c r="E124" s="44" t="s">
        <v>140</v>
      </c>
      <c r="F124" s="120">
        <f>I124*K124</f>
        <v>0</v>
      </c>
      <c r="G124" s="120"/>
      <c r="H124" s="120"/>
      <c r="I124" s="120">
        <f>12*J124</f>
        <v>0</v>
      </c>
      <c r="J124" s="120">
        <v>0</v>
      </c>
      <c r="K124" s="12">
        <v>1304.5999999999999</v>
      </c>
      <c r="M124" s="13"/>
      <c r="N124" s="109"/>
    </row>
    <row r="125" spans="1:14" s="12" customFormat="1" ht="18.75" x14ac:dyDescent="0.4">
      <c r="A125" s="115"/>
      <c r="B125" s="116"/>
      <c r="C125" s="117"/>
      <c r="D125" s="117"/>
      <c r="E125" s="117"/>
      <c r="F125" s="118"/>
      <c r="G125" s="118"/>
      <c r="H125" s="118"/>
      <c r="I125" s="118"/>
      <c r="J125" s="118"/>
      <c r="M125" s="13"/>
      <c r="N125" s="109"/>
    </row>
    <row r="126" spans="1:14" s="12" customFormat="1" ht="24" customHeight="1" x14ac:dyDescent="0.2">
      <c r="A126" s="89" t="s">
        <v>124</v>
      </c>
      <c r="B126" s="90" t="s">
        <v>15</v>
      </c>
      <c r="C126" s="24">
        <f>H126*12</f>
        <v>0</v>
      </c>
      <c r="D126" s="23" t="s">
        <v>89</v>
      </c>
      <c r="E126" s="44" t="s">
        <v>142</v>
      </c>
      <c r="F126" s="44">
        <v>0</v>
      </c>
      <c r="G126" s="44">
        <f t="shared" ref="G126" si="4">J126*12</f>
        <v>0</v>
      </c>
      <c r="H126" s="44"/>
      <c r="I126" s="44">
        <f>F126/K126</f>
        <v>0</v>
      </c>
      <c r="J126" s="44">
        <v>0</v>
      </c>
      <c r="K126" s="12">
        <v>1304.5999999999999</v>
      </c>
      <c r="M126" s="13"/>
      <c r="N126" s="109"/>
    </row>
    <row r="127" spans="1:14" s="12" customFormat="1" ht="18.75" x14ac:dyDescent="0.4">
      <c r="A127" s="115"/>
      <c r="B127" s="116"/>
      <c r="C127" s="117"/>
      <c r="D127" s="117"/>
      <c r="E127" s="117"/>
      <c r="F127" s="118"/>
      <c r="G127" s="118"/>
      <c r="H127" s="118"/>
      <c r="I127" s="118"/>
      <c r="J127" s="118"/>
      <c r="M127" s="13"/>
      <c r="N127" s="109"/>
    </row>
    <row r="128" spans="1:14" s="60" customFormat="1" ht="20.25" thickBot="1" x14ac:dyDescent="0.25">
      <c r="A128" s="101"/>
      <c r="B128" s="102"/>
      <c r="C128" s="68"/>
      <c r="D128" s="68"/>
      <c r="E128" s="68"/>
      <c r="F128" s="68"/>
      <c r="G128" s="68"/>
      <c r="H128" s="68"/>
      <c r="I128" s="68"/>
      <c r="J128" s="68"/>
      <c r="K128" s="12">
        <v>1304.5999999999999</v>
      </c>
      <c r="M128" s="61"/>
    </row>
    <row r="129" spans="1:13" s="12" customFormat="1" ht="18.75" x14ac:dyDescent="0.2">
      <c r="A129" s="106" t="s">
        <v>77</v>
      </c>
      <c r="B129" s="107"/>
      <c r="C129" s="105">
        <f>H129*12</f>
        <v>0</v>
      </c>
      <c r="D129" s="105"/>
      <c r="E129" s="105"/>
      <c r="F129" s="105">
        <f>F130+F131+F132+F133+F134+F135</f>
        <v>75875.81</v>
      </c>
      <c r="G129" s="105">
        <f t="shared" ref="G129:J129" si="5">G130+G131+G132+G133+G134+G135</f>
        <v>0</v>
      </c>
      <c r="H129" s="105">
        <f t="shared" si="5"/>
        <v>0</v>
      </c>
      <c r="I129" s="105">
        <f t="shared" si="5"/>
        <v>58.16</v>
      </c>
      <c r="J129" s="105">
        <f t="shared" si="5"/>
        <v>4.8499999999999996</v>
      </c>
      <c r="K129" s="12">
        <v>1304.5999999999999</v>
      </c>
      <c r="M129" s="13"/>
    </row>
    <row r="130" spans="1:13" s="12" customFormat="1" ht="21.75" customHeight="1" x14ac:dyDescent="0.2">
      <c r="A130" s="103" t="s">
        <v>152</v>
      </c>
      <c r="B130" s="76"/>
      <c r="C130" s="51"/>
      <c r="D130" s="51"/>
      <c r="E130" s="51"/>
      <c r="F130" s="51">
        <v>52725.05</v>
      </c>
      <c r="G130" s="51"/>
      <c r="H130" s="51"/>
      <c r="I130" s="51">
        <f>F130/K130</f>
        <v>40.409999999999997</v>
      </c>
      <c r="J130" s="51">
        <f>I130/12</f>
        <v>3.37</v>
      </c>
      <c r="K130" s="12">
        <v>1304.5999999999999</v>
      </c>
      <c r="M130" s="13"/>
    </row>
    <row r="131" spans="1:13" s="12" customFormat="1" ht="21.75" customHeight="1" x14ac:dyDescent="0.2">
      <c r="A131" s="103" t="s">
        <v>160</v>
      </c>
      <c r="B131" s="76"/>
      <c r="C131" s="51"/>
      <c r="D131" s="51"/>
      <c r="E131" s="51"/>
      <c r="F131" s="51">
        <v>9031.8700000000008</v>
      </c>
      <c r="G131" s="51"/>
      <c r="H131" s="51"/>
      <c r="I131" s="51">
        <f t="shared" ref="I131:I135" si="6">F131/K131</f>
        <v>6.92</v>
      </c>
      <c r="J131" s="51">
        <f t="shared" ref="J131:J135" si="7">I131/12</f>
        <v>0.57999999999999996</v>
      </c>
      <c r="K131" s="12">
        <v>1304.5999999999999</v>
      </c>
      <c r="M131" s="13"/>
    </row>
    <row r="132" spans="1:13" s="52" customFormat="1" ht="21" customHeight="1" x14ac:dyDescent="0.2">
      <c r="A132" s="75" t="s">
        <v>153</v>
      </c>
      <c r="B132" s="76"/>
      <c r="C132" s="51"/>
      <c r="D132" s="51"/>
      <c r="E132" s="51"/>
      <c r="F132" s="51">
        <v>2029.84</v>
      </c>
      <c r="G132" s="51"/>
      <c r="H132" s="51"/>
      <c r="I132" s="51">
        <f t="shared" si="6"/>
        <v>1.56</v>
      </c>
      <c r="J132" s="51">
        <f t="shared" si="7"/>
        <v>0.13</v>
      </c>
      <c r="K132" s="12">
        <v>1304.5999999999999</v>
      </c>
      <c r="M132" s="53"/>
    </row>
    <row r="133" spans="1:13" s="52" customFormat="1" ht="20.25" customHeight="1" x14ac:dyDescent="0.2">
      <c r="A133" s="75" t="s">
        <v>155</v>
      </c>
      <c r="B133" s="76"/>
      <c r="C133" s="51"/>
      <c r="D133" s="51"/>
      <c r="E133" s="51"/>
      <c r="F133" s="51">
        <v>1448.5</v>
      </c>
      <c r="G133" s="51"/>
      <c r="H133" s="51"/>
      <c r="I133" s="51">
        <f t="shared" si="6"/>
        <v>1.1100000000000001</v>
      </c>
      <c r="J133" s="51">
        <f t="shared" si="7"/>
        <v>0.09</v>
      </c>
      <c r="K133" s="12">
        <v>1304.5999999999999</v>
      </c>
      <c r="M133" s="53"/>
    </row>
    <row r="134" spans="1:13" s="52" customFormat="1" ht="30" customHeight="1" x14ac:dyDescent="0.2">
      <c r="A134" s="75" t="s">
        <v>156</v>
      </c>
      <c r="B134" s="76"/>
      <c r="C134" s="51"/>
      <c r="D134" s="51"/>
      <c r="E134" s="51"/>
      <c r="F134" s="51">
        <v>4852.43</v>
      </c>
      <c r="G134" s="51"/>
      <c r="H134" s="51"/>
      <c r="I134" s="51">
        <f t="shared" si="6"/>
        <v>3.72</v>
      </c>
      <c r="J134" s="51">
        <f t="shared" si="7"/>
        <v>0.31</v>
      </c>
      <c r="K134" s="12">
        <v>1304.5999999999999</v>
      </c>
      <c r="M134" s="53"/>
    </row>
    <row r="135" spans="1:13" s="52" customFormat="1" ht="27.75" customHeight="1" x14ac:dyDescent="0.2">
      <c r="A135" s="108" t="s">
        <v>161</v>
      </c>
      <c r="B135" s="76"/>
      <c r="C135" s="51"/>
      <c r="D135" s="51"/>
      <c r="E135" s="51"/>
      <c r="F135" s="51">
        <v>5788.12</v>
      </c>
      <c r="G135" s="51"/>
      <c r="H135" s="51"/>
      <c r="I135" s="51">
        <f t="shared" si="6"/>
        <v>4.4400000000000004</v>
      </c>
      <c r="J135" s="51">
        <f t="shared" si="7"/>
        <v>0.37</v>
      </c>
      <c r="K135" s="12">
        <v>1304.5999999999999</v>
      </c>
      <c r="M135" s="53"/>
    </row>
    <row r="136" spans="1:13" s="60" customFormat="1" ht="19.5" x14ac:dyDescent="0.2">
      <c r="A136" s="65"/>
      <c r="B136" s="66"/>
      <c r="C136" s="67"/>
      <c r="D136" s="67"/>
      <c r="E136" s="67"/>
      <c r="F136" s="67"/>
      <c r="G136" s="67"/>
      <c r="H136" s="69"/>
      <c r="I136" s="67"/>
      <c r="J136" s="69"/>
      <c r="M136" s="61"/>
    </row>
    <row r="137" spans="1:13" s="60" customFormat="1" ht="19.5" x14ac:dyDescent="0.2">
      <c r="A137" s="65"/>
      <c r="B137" s="66"/>
      <c r="C137" s="67"/>
      <c r="D137" s="67"/>
      <c r="E137" s="67"/>
      <c r="F137" s="67"/>
      <c r="G137" s="67"/>
      <c r="H137" s="69"/>
      <c r="I137" s="67"/>
      <c r="J137" s="69"/>
      <c r="M137" s="61"/>
    </row>
    <row r="138" spans="1:13" s="71" customFormat="1" ht="25.5" customHeight="1" thickBot="1" x14ac:dyDescent="0.25">
      <c r="A138" s="121"/>
      <c r="B138" s="122"/>
      <c r="C138" s="123"/>
      <c r="D138" s="123"/>
      <c r="E138" s="123"/>
      <c r="F138" s="123"/>
      <c r="G138" s="123"/>
      <c r="H138" s="123"/>
      <c r="I138" s="123"/>
      <c r="J138" s="123"/>
      <c r="M138" s="72"/>
    </row>
    <row r="139" spans="1:13" s="71" customFormat="1" ht="25.5" customHeight="1" thickBot="1" x14ac:dyDescent="0.25">
      <c r="A139" s="70" t="s">
        <v>166</v>
      </c>
      <c r="B139" s="124"/>
      <c r="C139" s="125"/>
      <c r="D139" s="125"/>
      <c r="E139" s="125"/>
      <c r="F139" s="125">
        <f>F122+F124+F129</f>
        <v>334729.57</v>
      </c>
      <c r="G139" s="125">
        <f t="shared" ref="G139:J139" si="8">G122+G124+G129</f>
        <v>143.28</v>
      </c>
      <c r="H139" s="125">
        <f t="shared" si="8"/>
        <v>0</v>
      </c>
      <c r="I139" s="125">
        <f t="shared" si="8"/>
        <v>256.58</v>
      </c>
      <c r="J139" s="125">
        <f t="shared" si="8"/>
        <v>21.39</v>
      </c>
      <c r="M139" s="72"/>
    </row>
    <row r="140" spans="1:13" s="60" customFormat="1" ht="19.5" x14ac:dyDescent="0.2">
      <c r="A140" s="65"/>
      <c r="B140" s="66"/>
      <c r="C140" s="67"/>
      <c r="D140" s="67"/>
      <c r="E140" s="67"/>
      <c r="F140" s="67"/>
      <c r="G140" s="67"/>
      <c r="H140" s="69"/>
      <c r="I140" s="67"/>
      <c r="J140" s="69"/>
      <c r="M140" s="61"/>
    </row>
    <row r="141" spans="1:13" s="60" customFormat="1" ht="19.5" x14ac:dyDescent="0.2">
      <c r="A141" s="126" t="s">
        <v>78</v>
      </c>
      <c r="B141" s="126"/>
      <c r="C141" s="126"/>
      <c r="D141" s="126"/>
      <c r="E141" s="126"/>
      <c r="F141" s="126"/>
      <c r="G141" s="126"/>
      <c r="H141" s="126"/>
      <c r="I141" s="67"/>
      <c r="J141" s="69"/>
      <c r="M141" s="61"/>
    </row>
    <row r="142" spans="1:13" s="60" customFormat="1" ht="19.5" x14ac:dyDescent="0.2">
      <c r="A142" s="63"/>
      <c r="B142" s="63"/>
      <c r="C142" s="63"/>
      <c r="D142" s="63"/>
      <c r="E142" s="63"/>
      <c r="F142" s="63"/>
      <c r="G142" s="63"/>
      <c r="H142" s="73"/>
      <c r="I142" s="67"/>
      <c r="J142" s="69"/>
      <c r="M142" s="61"/>
    </row>
    <row r="143" spans="1:13" s="60" customFormat="1" ht="19.5" x14ac:dyDescent="0.2">
      <c r="A143" s="62" t="s">
        <v>79</v>
      </c>
      <c r="B143" s="63"/>
      <c r="C143" s="63"/>
      <c r="D143" s="63"/>
      <c r="E143" s="63"/>
      <c r="F143" s="63"/>
      <c r="G143" s="63"/>
      <c r="H143" s="73"/>
      <c r="I143" s="67"/>
      <c r="J143" s="69"/>
      <c r="M143" s="61"/>
    </row>
    <row r="144" spans="1:13" s="60" customFormat="1" ht="19.5" x14ac:dyDescent="0.2">
      <c r="A144" s="65"/>
      <c r="B144" s="66"/>
      <c r="C144" s="67"/>
      <c r="D144" s="67"/>
      <c r="E144" s="67"/>
      <c r="F144" s="67"/>
      <c r="G144" s="67"/>
      <c r="H144" s="69"/>
      <c r="I144" s="67"/>
      <c r="J144" s="69"/>
      <c r="M144" s="61"/>
    </row>
    <row r="145" spans="1:13" s="60" customFormat="1" ht="19.5" x14ac:dyDescent="0.2">
      <c r="A145" s="65"/>
      <c r="B145" s="66"/>
      <c r="C145" s="67"/>
      <c r="D145" s="67"/>
      <c r="E145" s="67"/>
      <c r="F145" s="67"/>
      <c r="G145" s="67"/>
      <c r="H145" s="69"/>
      <c r="I145" s="67"/>
      <c r="J145" s="69"/>
      <c r="M145" s="61"/>
    </row>
    <row r="146" spans="1:13" s="63" customFormat="1" ht="14.25" x14ac:dyDescent="0.2">
      <c r="A146" s="126"/>
      <c r="B146" s="126"/>
      <c r="C146" s="126"/>
      <c r="D146" s="126"/>
      <c r="E146" s="126"/>
      <c r="F146" s="126"/>
      <c r="G146" s="126"/>
      <c r="H146" s="126"/>
      <c r="M146" s="64"/>
    </row>
    <row r="147" spans="1:13" s="63" customFormat="1" x14ac:dyDescent="0.2">
      <c r="H147" s="73"/>
      <c r="J147" s="73"/>
      <c r="M147" s="64"/>
    </row>
    <row r="148" spans="1:13" s="63" customFormat="1" ht="19.5" x14ac:dyDescent="0.2">
      <c r="A148" s="65"/>
      <c r="B148" s="66"/>
      <c r="H148" s="73"/>
      <c r="J148" s="73"/>
      <c r="M148" s="64"/>
    </row>
    <row r="149" spans="1:13" s="63" customFormat="1" x14ac:dyDescent="0.2">
      <c r="H149" s="73"/>
      <c r="J149" s="73"/>
      <c r="M149" s="64"/>
    </row>
    <row r="150" spans="1:13" s="63" customFormat="1" x14ac:dyDescent="0.2">
      <c r="H150" s="73"/>
      <c r="J150" s="73"/>
      <c r="M150" s="64"/>
    </row>
    <row r="151" spans="1:13" s="63" customFormat="1" x14ac:dyDescent="0.2">
      <c r="H151" s="73"/>
      <c r="J151" s="73"/>
      <c r="M151" s="64"/>
    </row>
    <row r="152" spans="1:13" s="63" customFormat="1" x14ac:dyDescent="0.2">
      <c r="H152" s="73"/>
      <c r="J152" s="73"/>
      <c r="M152" s="64"/>
    </row>
    <row r="153" spans="1:13" s="63" customFormat="1" x14ac:dyDescent="0.2">
      <c r="H153" s="73"/>
      <c r="J153" s="73"/>
      <c r="M153" s="64"/>
    </row>
    <row r="154" spans="1:13" s="63" customFormat="1" x14ac:dyDescent="0.2">
      <c r="H154" s="73"/>
      <c r="J154" s="73"/>
      <c r="M154" s="64"/>
    </row>
    <row r="155" spans="1:13" s="63" customFormat="1" x14ac:dyDescent="0.2">
      <c r="H155" s="73"/>
      <c r="J155" s="73"/>
      <c r="M155" s="64"/>
    </row>
    <row r="156" spans="1:13" s="63" customFormat="1" x14ac:dyDescent="0.2">
      <c r="H156" s="73"/>
      <c r="J156" s="73"/>
      <c r="M156" s="64"/>
    </row>
    <row r="157" spans="1:13" s="63" customFormat="1" x14ac:dyDescent="0.2">
      <c r="H157" s="73"/>
      <c r="J157" s="73"/>
      <c r="M157" s="64"/>
    </row>
    <row r="158" spans="1:13" s="63" customFormat="1" x14ac:dyDescent="0.2">
      <c r="H158" s="73"/>
      <c r="J158" s="73"/>
      <c r="M158" s="64"/>
    </row>
    <row r="159" spans="1:13" s="63" customFormat="1" x14ac:dyDescent="0.2">
      <c r="H159" s="73"/>
      <c r="J159" s="73"/>
      <c r="M159" s="64"/>
    </row>
    <row r="160" spans="1:13" s="63" customFormat="1" x14ac:dyDescent="0.2">
      <c r="H160" s="73"/>
      <c r="J160" s="73"/>
      <c r="M160" s="64"/>
    </row>
    <row r="161" spans="8:13" s="63" customFormat="1" x14ac:dyDescent="0.2">
      <c r="H161" s="73"/>
      <c r="J161" s="73"/>
      <c r="M161" s="64"/>
    </row>
    <row r="162" spans="8:13" s="63" customFormat="1" x14ac:dyDescent="0.2">
      <c r="H162" s="73"/>
      <c r="J162" s="73"/>
      <c r="M162" s="64"/>
    </row>
    <row r="163" spans="8:13" s="63" customFormat="1" x14ac:dyDescent="0.2">
      <c r="H163" s="73"/>
      <c r="J163" s="73"/>
      <c r="M163" s="64"/>
    </row>
    <row r="164" spans="8:13" s="63" customFormat="1" x14ac:dyDescent="0.2">
      <c r="H164" s="73"/>
      <c r="J164" s="73"/>
      <c r="M164" s="64"/>
    </row>
    <row r="165" spans="8:13" s="63" customFormat="1" x14ac:dyDescent="0.2">
      <c r="H165" s="73"/>
      <c r="J165" s="73"/>
      <c r="M165" s="64"/>
    </row>
    <row r="166" spans="8:13" s="63" customFormat="1" x14ac:dyDescent="0.2">
      <c r="H166" s="73"/>
      <c r="J166" s="73"/>
      <c r="M166" s="64"/>
    </row>
  </sheetData>
  <mergeCells count="14">
    <mergeCell ref="A141:H141"/>
    <mergeCell ref="A146:H146"/>
    <mergeCell ref="A7:J7"/>
    <mergeCell ref="A8:J8"/>
    <mergeCell ref="A9:J9"/>
    <mergeCell ref="A10:J10"/>
    <mergeCell ref="A11:J11"/>
    <mergeCell ref="A14:J14"/>
    <mergeCell ref="A6:J6"/>
    <mergeCell ref="A1:J1"/>
    <mergeCell ref="B2:J2"/>
    <mergeCell ref="B3:J3"/>
    <mergeCell ref="B4:J4"/>
    <mergeCell ref="A5:J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10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голосованию</vt:lpstr>
      <vt:lpstr>'по голосованию'!Область_печати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2016-01-26T09:47:00Z</cp:lastPrinted>
  <dcterms:created xsi:type="dcterms:W3CDTF">2014-01-21T11:05:44Z</dcterms:created>
  <dcterms:modified xsi:type="dcterms:W3CDTF">2016-03-22T11:14:28Z</dcterms:modified>
</cp:coreProperties>
</file>