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30" windowWidth="15480" windowHeight="11340" activeTab="3"/>
  </bookViews>
  <sheets>
    <sheet name="проект по 290" sheetId="11" r:id="rId1"/>
    <sheet name="проект по 290 (2)" sheetId="13" r:id="rId2"/>
    <sheet name="по заявлению" sheetId="12" r:id="rId3"/>
    <sheet name="комиссия" sheetId="14" r:id="rId4"/>
  </sheets>
  <definedNames>
    <definedName name="_xlnm.Print_Area" localSheetId="3">комиссия!$A$1:$J$129</definedName>
    <definedName name="_xlnm.Print_Area" localSheetId="2">'по заявлению'!$A$1:$J$132</definedName>
    <definedName name="_xlnm.Print_Area" localSheetId="0">'проект по 290'!$A$1:$J$136</definedName>
    <definedName name="_xlnm.Print_Area" localSheetId="1">'проект по 290 (2)'!$A$1:$J$139</definedName>
  </definedNames>
  <calcPr calcId="145621" fullPrecision="0"/>
</workbook>
</file>

<file path=xl/calcChain.xml><?xml version="1.0" encoding="utf-8"?>
<calcChain xmlns="http://schemas.openxmlformats.org/spreadsheetml/2006/main">
  <c r="F104" i="14" l="1"/>
  <c r="I104" i="14"/>
  <c r="H110" i="14" l="1"/>
  <c r="I108" i="14" l="1"/>
  <c r="J108" i="14" s="1"/>
  <c r="F103" i="14" l="1"/>
  <c r="I103" i="14" s="1"/>
  <c r="J103" i="14" s="1"/>
  <c r="H112" i="14"/>
  <c r="G112" i="14"/>
  <c r="C112" i="14"/>
  <c r="C110" i="14"/>
  <c r="I109" i="14"/>
  <c r="F109" i="14" s="1"/>
  <c r="I107" i="14"/>
  <c r="J107" i="14" s="1"/>
  <c r="I106" i="14"/>
  <c r="J106" i="14" s="1"/>
  <c r="I105" i="14"/>
  <c r="J105" i="14" s="1"/>
  <c r="C104" i="14"/>
  <c r="N102" i="14"/>
  <c r="F100" i="14"/>
  <c r="I100" i="14" s="1"/>
  <c r="N99" i="14"/>
  <c r="G99" i="14"/>
  <c r="C99" i="14"/>
  <c r="N98" i="14"/>
  <c r="F97" i="14"/>
  <c r="I97" i="14" s="1"/>
  <c r="N96" i="14"/>
  <c r="F95" i="14"/>
  <c r="I95" i="14" s="1"/>
  <c r="N94" i="14"/>
  <c r="N93" i="14"/>
  <c r="N92" i="14"/>
  <c r="N91" i="14"/>
  <c r="N90" i="14"/>
  <c r="N89" i="14"/>
  <c r="F88" i="14"/>
  <c r="I88" i="14" s="1"/>
  <c r="N87" i="14"/>
  <c r="N86" i="14"/>
  <c r="N85" i="14"/>
  <c r="F84" i="14"/>
  <c r="I84" i="14" s="1"/>
  <c r="N84" i="14" s="1"/>
  <c r="N83" i="14"/>
  <c r="N82" i="14"/>
  <c r="N81" i="14"/>
  <c r="N80" i="14"/>
  <c r="F79" i="14"/>
  <c r="I79" i="14" s="1"/>
  <c r="N78" i="14"/>
  <c r="N77" i="14"/>
  <c r="N76" i="14"/>
  <c r="N74" i="14"/>
  <c r="G74" i="14"/>
  <c r="C74" i="14"/>
  <c r="N73" i="14"/>
  <c r="N72" i="14"/>
  <c r="N71" i="14"/>
  <c r="G71" i="14"/>
  <c r="C71" i="14"/>
  <c r="N70" i="14"/>
  <c r="G70" i="14"/>
  <c r="C70" i="14"/>
  <c r="N69" i="14"/>
  <c r="G69" i="14"/>
  <c r="C69" i="14"/>
  <c r="N67" i="14"/>
  <c r="N66" i="14"/>
  <c r="G66" i="14"/>
  <c r="C66" i="14"/>
  <c r="N65" i="14"/>
  <c r="F64" i="14"/>
  <c r="I64" i="14" s="1"/>
  <c r="I63" i="14"/>
  <c r="N63" i="14" s="1"/>
  <c r="C63" i="14"/>
  <c r="I62" i="14"/>
  <c r="N62" i="14" s="1"/>
  <c r="G62" i="14"/>
  <c r="F62" i="14"/>
  <c r="C62" i="14"/>
  <c r="I61" i="14"/>
  <c r="N61" i="14" s="1"/>
  <c r="G61" i="14"/>
  <c r="F61" i="14"/>
  <c r="F110" i="14" s="1"/>
  <c r="C61" i="14"/>
  <c r="I51" i="14"/>
  <c r="F51" i="14" s="1"/>
  <c r="I50" i="14"/>
  <c r="J50" i="14" s="1"/>
  <c r="I49" i="14"/>
  <c r="N49" i="14" s="1"/>
  <c r="I48" i="14"/>
  <c r="N47" i="14"/>
  <c r="N46" i="14"/>
  <c r="N45" i="14"/>
  <c r="N44" i="14"/>
  <c r="N43" i="14"/>
  <c r="I42" i="14"/>
  <c r="J42" i="14" s="1"/>
  <c r="G42" i="14" s="1"/>
  <c r="C42" i="14"/>
  <c r="I41" i="14"/>
  <c r="N41" i="14" s="1"/>
  <c r="G41" i="14"/>
  <c r="F41" i="14"/>
  <c r="C41" i="14"/>
  <c r="I40" i="14"/>
  <c r="N40" i="14" s="1"/>
  <c r="G40" i="14"/>
  <c r="F40" i="14"/>
  <c r="C40" i="14"/>
  <c r="N39" i="14"/>
  <c r="N38" i="14"/>
  <c r="N37" i="14"/>
  <c r="N36" i="14"/>
  <c r="N35" i="14"/>
  <c r="N34" i="14"/>
  <c r="N33" i="14"/>
  <c r="N32" i="14"/>
  <c r="N31" i="14"/>
  <c r="N30" i="14"/>
  <c r="I29" i="14"/>
  <c r="N29" i="14" s="1"/>
  <c r="G29" i="14"/>
  <c r="F29" i="14"/>
  <c r="C29" i="14"/>
  <c r="N28" i="14"/>
  <c r="J28" i="14"/>
  <c r="N27" i="14"/>
  <c r="N26" i="14"/>
  <c r="N25" i="14"/>
  <c r="N23" i="14"/>
  <c r="N22" i="14"/>
  <c r="N21" i="14"/>
  <c r="N20" i="14"/>
  <c r="N19" i="14"/>
  <c r="N18" i="14"/>
  <c r="N17" i="14"/>
  <c r="N16" i="14"/>
  <c r="J15" i="14"/>
  <c r="I15" i="14" s="1"/>
  <c r="C15" i="14"/>
  <c r="N48" i="14" l="1"/>
  <c r="I110" i="14"/>
  <c r="J48" i="14"/>
  <c r="J63" i="14"/>
  <c r="J49" i="14"/>
  <c r="G49" i="14" s="1"/>
  <c r="H115" i="14"/>
  <c r="N15" i="14"/>
  <c r="F15" i="14"/>
  <c r="F115" i="14" s="1"/>
  <c r="N79" i="14"/>
  <c r="J79" i="14"/>
  <c r="J88" i="14"/>
  <c r="N88" i="14"/>
  <c r="N100" i="14"/>
  <c r="J100" i="14"/>
  <c r="N64" i="14"/>
  <c r="J64" i="14"/>
  <c r="J95" i="14"/>
  <c r="N95" i="14"/>
  <c r="N97" i="14"/>
  <c r="J97" i="14"/>
  <c r="N42" i="14"/>
  <c r="J84" i="14"/>
  <c r="G15" i="14"/>
  <c r="N104" i="14"/>
  <c r="J31" i="13"/>
  <c r="J29" i="13"/>
  <c r="J30" i="13"/>
  <c r="J28" i="13"/>
  <c r="I28" i="13"/>
  <c r="F108" i="13"/>
  <c r="G48" i="14" l="1"/>
  <c r="G110" i="14" s="1"/>
  <c r="J110" i="14"/>
  <c r="G104" i="14"/>
  <c r="I115" i="14"/>
  <c r="I125" i="13"/>
  <c r="J125" i="13" s="1"/>
  <c r="I124" i="13"/>
  <c r="J124" i="13" s="1"/>
  <c r="F124" i="13"/>
  <c r="J123" i="13"/>
  <c r="I123" i="13"/>
  <c r="J122" i="13"/>
  <c r="I122" i="13"/>
  <c r="J121" i="13"/>
  <c r="I121" i="13"/>
  <c r="J120" i="13"/>
  <c r="I120" i="13"/>
  <c r="J119" i="13"/>
  <c r="I119" i="13"/>
  <c r="J118" i="13"/>
  <c r="I118" i="13"/>
  <c r="J117" i="13"/>
  <c r="I117" i="13"/>
  <c r="J116" i="13"/>
  <c r="I116" i="13"/>
  <c r="J115" i="13"/>
  <c r="I115" i="13"/>
  <c r="I114" i="13"/>
  <c r="H114" i="13"/>
  <c r="G114" i="13"/>
  <c r="F114" i="13"/>
  <c r="C114" i="13"/>
  <c r="H112" i="13"/>
  <c r="H128" i="13" s="1"/>
  <c r="I111" i="13"/>
  <c r="F111" i="13" s="1"/>
  <c r="J110" i="13"/>
  <c r="I110" i="13"/>
  <c r="J109" i="13"/>
  <c r="I109" i="13"/>
  <c r="I108" i="13"/>
  <c r="J108" i="13" s="1"/>
  <c r="J107" i="13"/>
  <c r="I107" i="13"/>
  <c r="G107" i="13"/>
  <c r="C107" i="13"/>
  <c r="F106" i="13"/>
  <c r="I106" i="13" s="1"/>
  <c r="J106" i="13" s="1"/>
  <c r="N105" i="13"/>
  <c r="I103" i="13"/>
  <c r="N103" i="13" s="1"/>
  <c r="F103" i="13"/>
  <c r="N102" i="13"/>
  <c r="G102" i="13"/>
  <c r="C102" i="13"/>
  <c r="N101" i="13"/>
  <c r="I100" i="13"/>
  <c r="N100" i="13" s="1"/>
  <c r="F100" i="13"/>
  <c r="N99" i="13"/>
  <c r="F98" i="13"/>
  <c r="I98" i="13" s="1"/>
  <c r="N97" i="13"/>
  <c r="N96" i="13"/>
  <c r="N95" i="13"/>
  <c r="N94" i="13"/>
  <c r="N93" i="13"/>
  <c r="N92" i="13"/>
  <c r="F91" i="13"/>
  <c r="I91" i="13" s="1"/>
  <c r="N90" i="13"/>
  <c r="N89" i="13"/>
  <c r="N88" i="13"/>
  <c r="I87" i="13"/>
  <c r="N87" i="13" s="1"/>
  <c r="F87" i="13"/>
  <c r="N86" i="13"/>
  <c r="N85" i="13"/>
  <c r="N84" i="13"/>
  <c r="N83" i="13"/>
  <c r="I82" i="13"/>
  <c r="N82" i="13" s="1"/>
  <c r="F82" i="13"/>
  <c r="N81" i="13"/>
  <c r="N80" i="13"/>
  <c r="N79" i="13"/>
  <c r="N77" i="13"/>
  <c r="G77" i="13"/>
  <c r="C77" i="13"/>
  <c r="N76" i="13"/>
  <c r="N75" i="13"/>
  <c r="N74" i="13"/>
  <c r="G74" i="13"/>
  <c r="C74" i="13"/>
  <c r="N73" i="13"/>
  <c r="G73" i="13"/>
  <c r="C73" i="13"/>
  <c r="N72" i="13"/>
  <c r="G72" i="13"/>
  <c r="C72" i="13"/>
  <c r="N70" i="13"/>
  <c r="N69" i="13"/>
  <c r="G69" i="13"/>
  <c r="C69" i="13"/>
  <c r="N68" i="13"/>
  <c r="I67" i="13"/>
  <c r="N67" i="13" s="1"/>
  <c r="F67" i="13"/>
  <c r="I66" i="13"/>
  <c r="N66" i="13" s="1"/>
  <c r="C66" i="13"/>
  <c r="N65" i="13"/>
  <c r="I65" i="13"/>
  <c r="G65" i="13"/>
  <c r="F65" i="13"/>
  <c r="C65" i="13"/>
  <c r="I64" i="13"/>
  <c r="N64" i="13" s="1"/>
  <c r="G64" i="13"/>
  <c r="F64" i="13"/>
  <c r="C64" i="13"/>
  <c r="I54" i="13"/>
  <c r="F54" i="13" s="1"/>
  <c r="J53" i="13"/>
  <c r="I53" i="13"/>
  <c r="I52" i="13"/>
  <c r="N52" i="13" s="1"/>
  <c r="I51" i="13"/>
  <c r="N51" i="13" s="1"/>
  <c r="N50" i="13"/>
  <c r="N49" i="13"/>
  <c r="N48" i="13"/>
  <c r="N47" i="13"/>
  <c r="N46" i="13"/>
  <c r="J45" i="13"/>
  <c r="I45" i="13"/>
  <c r="N45" i="13" s="1"/>
  <c r="G45" i="13"/>
  <c r="C45" i="13"/>
  <c r="N44" i="13"/>
  <c r="I44" i="13"/>
  <c r="G44" i="13"/>
  <c r="F44" i="13"/>
  <c r="C44" i="13"/>
  <c r="I43" i="13"/>
  <c r="N43" i="13" s="1"/>
  <c r="G43" i="13"/>
  <c r="F43" i="13"/>
  <c r="C43" i="13"/>
  <c r="N42" i="13"/>
  <c r="N41" i="13"/>
  <c r="N40" i="13"/>
  <c r="N39" i="13"/>
  <c r="N38" i="13"/>
  <c r="N37" i="13"/>
  <c r="N36" i="13"/>
  <c r="N35" i="13"/>
  <c r="N34" i="13"/>
  <c r="N33" i="13"/>
  <c r="N32" i="13"/>
  <c r="I32" i="13"/>
  <c r="G32" i="13"/>
  <c r="F32" i="13"/>
  <c r="C32" i="13"/>
  <c r="N31" i="13"/>
  <c r="J15" i="13"/>
  <c r="N27" i="13"/>
  <c r="N26" i="13"/>
  <c r="N25" i="13"/>
  <c r="N23" i="13"/>
  <c r="N22" i="13"/>
  <c r="N21" i="13"/>
  <c r="N20" i="13"/>
  <c r="N19" i="13"/>
  <c r="N18" i="13"/>
  <c r="N17" i="13"/>
  <c r="N16" i="13"/>
  <c r="C15" i="13"/>
  <c r="G115" i="14" l="1"/>
  <c r="J115" i="14"/>
  <c r="J98" i="13"/>
  <c r="N98" i="13"/>
  <c r="I15" i="13"/>
  <c r="G15" i="13"/>
  <c r="J91" i="13"/>
  <c r="N91" i="13"/>
  <c r="J114" i="13"/>
  <c r="J51" i="13"/>
  <c r="G51" i="13" s="1"/>
  <c r="J52" i="13"/>
  <c r="G52" i="13" s="1"/>
  <c r="G112" i="13" s="1"/>
  <c r="G128" i="13" s="1"/>
  <c r="J66" i="13"/>
  <c r="J67" i="13"/>
  <c r="J82" i="13"/>
  <c r="J87" i="13"/>
  <c r="J100" i="13"/>
  <c r="J103" i="13"/>
  <c r="J112" i="13" s="1"/>
  <c r="J128" i="13" s="1"/>
  <c r="N107" i="13"/>
  <c r="C112" i="13"/>
  <c r="G119" i="12"/>
  <c r="H119" i="12"/>
  <c r="I119" i="12"/>
  <c r="J119" i="12"/>
  <c r="F119" i="12"/>
  <c r="J117" i="12"/>
  <c r="I117" i="12"/>
  <c r="G117" i="12"/>
  <c r="C117" i="12"/>
  <c r="N15" i="13" l="1"/>
  <c r="F15" i="13"/>
  <c r="F112" i="13" s="1"/>
  <c r="F128" i="13" s="1"/>
  <c r="I112" i="13"/>
  <c r="I128" i="13" s="1"/>
  <c r="G111" i="12"/>
  <c r="H111" i="12"/>
  <c r="I111" i="12"/>
  <c r="J111" i="12"/>
  <c r="F111" i="12"/>
  <c r="J115" i="12"/>
  <c r="F112" i="12"/>
  <c r="I112" i="12" s="1"/>
  <c r="J112" i="12" s="1"/>
  <c r="C111" i="12" l="1"/>
  <c r="H109" i="12"/>
  <c r="C109" i="12" s="1"/>
  <c r="I108" i="12"/>
  <c r="F108" i="12" s="1"/>
  <c r="J107" i="12"/>
  <c r="I107" i="12"/>
  <c r="J106" i="12"/>
  <c r="I106" i="12"/>
  <c r="F105" i="12"/>
  <c r="I105" i="12" s="1"/>
  <c r="J105" i="12" s="1"/>
  <c r="I104" i="12"/>
  <c r="J104" i="12" s="1"/>
  <c r="G104" i="12" s="1"/>
  <c r="C104" i="12"/>
  <c r="I103" i="12"/>
  <c r="J103" i="12" s="1"/>
  <c r="N102" i="12"/>
  <c r="F100" i="12"/>
  <c r="I100" i="12" s="1"/>
  <c r="J100" i="12" s="1"/>
  <c r="N99" i="12"/>
  <c r="G99" i="12"/>
  <c r="C99" i="12"/>
  <c r="N98" i="12"/>
  <c r="F97" i="12"/>
  <c r="I97" i="12" s="1"/>
  <c r="J97" i="12" s="1"/>
  <c r="N96" i="12"/>
  <c r="F95" i="12"/>
  <c r="I95" i="12" s="1"/>
  <c r="N94" i="12"/>
  <c r="N93" i="12"/>
  <c r="N92" i="12"/>
  <c r="N91" i="12"/>
  <c r="N90" i="12"/>
  <c r="N89" i="12"/>
  <c r="F88" i="12"/>
  <c r="I88" i="12" s="1"/>
  <c r="N87" i="12"/>
  <c r="N86" i="12"/>
  <c r="N85" i="12"/>
  <c r="F84" i="12"/>
  <c r="I84" i="12" s="1"/>
  <c r="J84" i="12" s="1"/>
  <c r="N83" i="12"/>
  <c r="N82" i="12"/>
  <c r="N81" i="12"/>
  <c r="N80" i="12"/>
  <c r="F79" i="12"/>
  <c r="I79" i="12" s="1"/>
  <c r="J79" i="12" s="1"/>
  <c r="N78" i="12"/>
  <c r="N77" i="12"/>
  <c r="N76" i="12"/>
  <c r="N74" i="12"/>
  <c r="G74" i="12"/>
  <c r="C74" i="12"/>
  <c r="N73" i="12"/>
  <c r="N72" i="12"/>
  <c r="N71" i="12"/>
  <c r="G71" i="12"/>
  <c r="C71" i="12"/>
  <c r="N70" i="12"/>
  <c r="G70" i="12"/>
  <c r="C70" i="12"/>
  <c r="N69" i="12"/>
  <c r="G69" i="12"/>
  <c r="C69" i="12"/>
  <c r="N67" i="12"/>
  <c r="N66" i="12"/>
  <c r="G66" i="12"/>
  <c r="C66" i="12"/>
  <c r="N65" i="12"/>
  <c r="F64" i="12"/>
  <c r="I64" i="12" s="1"/>
  <c r="J64" i="12" s="1"/>
  <c r="I63" i="12"/>
  <c r="J63" i="12" s="1"/>
  <c r="C63" i="12"/>
  <c r="I62" i="12"/>
  <c r="N62" i="12" s="1"/>
  <c r="G62" i="12"/>
  <c r="F62" i="12"/>
  <c r="C62" i="12"/>
  <c r="I61" i="12"/>
  <c r="N61" i="12" s="1"/>
  <c r="G61" i="12"/>
  <c r="F61" i="12"/>
  <c r="C61" i="12"/>
  <c r="I51" i="12"/>
  <c r="F51" i="12" s="1"/>
  <c r="I50" i="12"/>
  <c r="J50" i="12" s="1"/>
  <c r="I49" i="12"/>
  <c r="J49" i="12" s="1"/>
  <c r="G49" i="12" s="1"/>
  <c r="I48" i="12"/>
  <c r="J48" i="12" s="1"/>
  <c r="G48" i="12" s="1"/>
  <c r="N47" i="12"/>
  <c r="N46" i="12"/>
  <c r="N45" i="12"/>
  <c r="N44" i="12"/>
  <c r="N43" i="12"/>
  <c r="J42" i="12"/>
  <c r="I42" i="12"/>
  <c r="N42" i="12" s="1"/>
  <c r="G42" i="12"/>
  <c r="C42" i="12"/>
  <c r="N41" i="12"/>
  <c r="I41" i="12"/>
  <c r="G41" i="12"/>
  <c r="F41" i="12"/>
  <c r="C41" i="12"/>
  <c r="I40" i="12"/>
  <c r="N40" i="12" s="1"/>
  <c r="G40" i="12"/>
  <c r="F40" i="12"/>
  <c r="C40" i="12"/>
  <c r="N39" i="12"/>
  <c r="N38" i="12"/>
  <c r="N37" i="12"/>
  <c r="N36" i="12"/>
  <c r="N35" i="12"/>
  <c r="N34" i="12"/>
  <c r="N33" i="12"/>
  <c r="N32" i="12"/>
  <c r="N31" i="12"/>
  <c r="N30" i="12"/>
  <c r="I29" i="12"/>
  <c r="F29" i="12" s="1"/>
  <c r="G29" i="12"/>
  <c r="C29" i="12"/>
  <c r="N28" i="12"/>
  <c r="J28" i="12"/>
  <c r="J15" i="12" s="1"/>
  <c r="N27" i="12"/>
  <c r="N26" i="12"/>
  <c r="N25" i="12"/>
  <c r="N23" i="12"/>
  <c r="N22" i="12"/>
  <c r="N21" i="12"/>
  <c r="N20" i="12"/>
  <c r="N19" i="12"/>
  <c r="N18" i="12"/>
  <c r="N17" i="12"/>
  <c r="N16" i="12"/>
  <c r="C15" i="12"/>
  <c r="N29" i="12" l="1"/>
  <c r="N95" i="12"/>
  <c r="J95" i="12"/>
  <c r="G15" i="12"/>
  <c r="I15" i="12"/>
  <c r="N88" i="12"/>
  <c r="J88" i="12"/>
  <c r="G109" i="12"/>
  <c r="G115" i="12" s="1"/>
  <c r="J109" i="12"/>
  <c r="N48" i="12"/>
  <c r="N49" i="12"/>
  <c r="N63" i="12"/>
  <c r="N64" i="12"/>
  <c r="N79" i="12"/>
  <c r="N84" i="12"/>
  <c r="N97" i="12"/>
  <c r="N100" i="12"/>
  <c r="H115" i="12"/>
  <c r="N104" i="12"/>
  <c r="H109" i="11"/>
  <c r="F108" i="11"/>
  <c r="I108" i="11"/>
  <c r="F105" i="11"/>
  <c r="J28" i="11"/>
  <c r="N15" i="12" l="1"/>
  <c r="F15" i="12"/>
  <c r="F109" i="12" s="1"/>
  <c r="F115" i="12" s="1"/>
  <c r="I109" i="12"/>
  <c r="I115" i="12" s="1"/>
  <c r="G111" i="11"/>
  <c r="H111" i="11"/>
  <c r="I121" i="11"/>
  <c r="J121" i="11" s="1"/>
  <c r="F121" i="11"/>
  <c r="F111" i="11" s="1"/>
  <c r="F103" i="11"/>
  <c r="I103" i="11" s="1"/>
  <c r="J103" i="11" s="1"/>
  <c r="I106" i="11" l="1"/>
  <c r="J106" i="11" s="1"/>
  <c r="I107" i="11"/>
  <c r="J107" i="11" s="1"/>
  <c r="I105" i="11"/>
  <c r="J105" i="11" s="1"/>
  <c r="J15" i="11" l="1"/>
  <c r="J109" i="11" s="1"/>
  <c r="F95" i="11" l="1"/>
  <c r="F64" i="11" l="1"/>
  <c r="I63" i="11"/>
  <c r="J63" i="11" s="1"/>
  <c r="I50" i="11" l="1"/>
  <c r="J50" i="11" s="1"/>
  <c r="I29" i="11" l="1"/>
  <c r="F29" i="11" s="1"/>
  <c r="I114" i="11" l="1"/>
  <c r="J114" i="11" s="1"/>
  <c r="F100" i="11" l="1"/>
  <c r="F84" i="11"/>
  <c r="F79" i="11"/>
  <c r="I119" i="11" l="1"/>
  <c r="J119" i="11" s="1"/>
  <c r="I118" i="11"/>
  <c r="J118" i="11" s="1"/>
  <c r="I51" i="11" l="1"/>
  <c r="F51" i="11" s="1"/>
  <c r="I113" i="11" l="1"/>
  <c r="J113" i="11" s="1"/>
  <c r="I115" i="11"/>
  <c r="J115" i="11" s="1"/>
  <c r="I116" i="11"/>
  <c r="J116" i="11" s="1"/>
  <c r="I117" i="11"/>
  <c r="J117" i="11" s="1"/>
  <c r="I120" i="11"/>
  <c r="J120" i="11" s="1"/>
  <c r="I122" i="11"/>
  <c r="J122" i="11" s="1"/>
  <c r="I112" i="11"/>
  <c r="I111" i="11" s="1"/>
  <c r="N16" i="11"/>
  <c r="N17" i="11"/>
  <c r="N18" i="11"/>
  <c r="N19" i="11"/>
  <c r="N20" i="11"/>
  <c r="N21" i="11"/>
  <c r="N22" i="11"/>
  <c r="N23" i="11"/>
  <c r="N25" i="11"/>
  <c r="N26" i="11"/>
  <c r="N27" i="11"/>
  <c r="N28" i="11"/>
  <c r="N30" i="11"/>
  <c r="N31" i="11"/>
  <c r="N32" i="11"/>
  <c r="N33" i="11"/>
  <c r="N34" i="11"/>
  <c r="N35" i="11"/>
  <c r="N36" i="11"/>
  <c r="N37" i="11"/>
  <c r="N38" i="11"/>
  <c r="N39" i="11"/>
  <c r="N43" i="11"/>
  <c r="N44" i="11"/>
  <c r="N45" i="11"/>
  <c r="N46" i="11"/>
  <c r="N47" i="11"/>
  <c r="N65" i="11"/>
  <c r="N66" i="11"/>
  <c r="N67" i="11"/>
  <c r="N69" i="11"/>
  <c r="N70" i="11"/>
  <c r="N71" i="11"/>
  <c r="N72" i="11"/>
  <c r="N73" i="11"/>
  <c r="N74" i="11"/>
  <c r="N76" i="11"/>
  <c r="N77" i="11"/>
  <c r="N78" i="11"/>
  <c r="N80" i="11"/>
  <c r="N81" i="11"/>
  <c r="N82" i="11"/>
  <c r="N83" i="11"/>
  <c r="N85" i="11"/>
  <c r="N86" i="11"/>
  <c r="N87" i="11"/>
  <c r="N89" i="11"/>
  <c r="N90" i="11"/>
  <c r="N91" i="11"/>
  <c r="N92" i="11"/>
  <c r="N93" i="11"/>
  <c r="N94" i="11"/>
  <c r="N96" i="11"/>
  <c r="N98" i="11"/>
  <c r="N99" i="11"/>
  <c r="N102" i="11"/>
  <c r="H125" i="11"/>
  <c r="J112" i="11" l="1"/>
  <c r="J111" i="11" s="1"/>
  <c r="F88" i="11"/>
  <c r="I42" i="11" l="1"/>
  <c r="J42" i="11" l="1"/>
  <c r="N42" i="11"/>
  <c r="N29" i="11"/>
  <c r="C111" i="11" l="1"/>
  <c r="I104" i="11"/>
  <c r="C104" i="11"/>
  <c r="G99" i="11"/>
  <c r="C99" i="11"/>
  <c r="F97" i="11"/>
  <c r="G74" i="11"/>
  <c r="C74" i="11"/>
  <c r="G71" i="11"/>
  <c r="C71" i="11"/>
  <c r="G70" i="11"/>
  <c r="C70" i="11"/>
  <c r="G69" i="11"/>
  <c r="C69" i="11"/>
  <c r="G66" i="11"/>
  <c r="C66" i="11"/>
  <c r="N63" i="11"/>
  <c r="C63" i="11"/>
  <c r="I62" i="11"/>
  <c r="N62" i="11" s="1"/>
  <c r="G62" i="11"/>
  <c r="C62" i="11"/>
  <c r="I61" i="11"/>
  <c r="N61" i="11" s="1"/>
  <c r="G61" i="11"/>
  <c r="C61" i="11"/>
  <c r="I49" i="11"/>
  <c r="I48" i="11"/>
  <c r="J48" i="11" s="1"/>
  <c r="G42" i="11"/>
  <c r="C42" i="11"/>
  <c r="I41" i="11"/>
  <c r="N41" i="11" s="1"/>
  <c r="G41" i="11"/>
  <c r="C41" i="11"/>
  <c r="I40" i="11"/>
  <c r="N40" i="11" s="1"/>
  <c r="G40" i="11"/>
  <c r="C40" i="11"/>
  <c r="G29" i="11"/>
  <c r="C29" i="11"/>
  <c r="C15" i="11"/>
  <c r="J104" i="11" l="1"/>
  <c r="J49" i="11"/>
  <c r="G49" i="11" s="1"/>
  <c r="N49" i="11"/>
  <c r="G48" i="11"/>
  <c r="N48" i="11"/>
  <c r="N104" i="11"/>
  <c r="I84" i="11"/>
  <c r="F41" i="11"/>
  <c r="F62" i="11"/>
  <c r="I64" i="11"/>
  <c r="I79" i="11"/>
  <c r="J79" i="11" s="1"/>
  <c r="I88" i="11"/>
  <c r="I100" i="11"/>
  <c r="I15" i="11"/>
  <c r="I109" i="11" s="1"/>
  <c r="G15" i="11"/>
  <c r="G109" i="11" s="1"/>
  <c r="I95" i="11"/>
  <c r="I97" i="11"/>
  <c r="F40" i="11"/>
  <c r="F61" i="11"/>
  <c r="C109" i="11"/>
  <c r="I125" i="11" l="1"/>
  <c r="F15" i="11"/>
  <c r="F109" i="11" s="1"/>
  <c r="N15" i="11"/>
  <c r="J95" i="11"/>
  <c r="N95" i="11"/>
  <c r="J88" i="11"/>
  <c r="N88" i="11"/>
  <c r="J64" i="11"/>
  <c r="N64" i="11"/>
  <c r="J84" i="11"/>
  <c r="N84" i="11"/>
  <c r="J97" i="11"/>
  <c r="N97" i="11"/>
  <c r="J100" i="11"/>
  <c r="N100" i="11"/>
  <c r="N79" i="11"/>
  <c r="G104" i="11"/>
  <c r="J125" i="11" l="1"/>
  <c r="F125" i="11"/>
  <c r="G125" i="11"/>
</calcChain>
</file>

<file path=xl/sharedStrings.xml><?xml version="1.0" encoding="utf-8"?>
<sst xmlns="http://schemas.openxmlformats.org/spreadsheetml/2006/main" count="926" uniqueCount="173">
  <si>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</si>
  <si>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</si>
  <si>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</si>
  <si>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</si>
  <si>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</si>
  <si>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</si>
  <si>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</si>
  <si>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</si>
  <si>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</si>
  <si>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</si>
  <si>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</si>
  <si>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</si>
  <si>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</si>
  <si>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</si>
  <si>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</si>
  <si>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</si>
  <si>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</si>
  <si>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</si>
  <si>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</si>
  <si>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</si>
  <si>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</si>
  <si>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</si>
  <si>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</si>
  <si>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</si>
  <si>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</si>
  <si>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круглосуточно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</si>
  <si>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</si>
  <si>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</si>
  <si>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</si>
  <si>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</si>
  <si>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</si>
  <si>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</si>
  <si>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</si>
  <si>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</si>
  <si>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</si>
  <si>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</si>
  <si>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</si>
  <si>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</si>
  <si>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</si>
  <si>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</si>
  <si>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</si>
  <si>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</si>
  <si>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3 раза в год</t>
  </si>
  <si>
    <t>1 раз</t>
  </si>
  <si>
    <t>4 раза в год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</si>
  <si>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</si>
  <si>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</si>
  <si>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</si>
  <si>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</si>
  <si>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</si>
  <si>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</si>
  <si>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</si>
  <si>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</si>
  <si>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</si>
  <si>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</si>
  <si>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ИТОГО:</t>
  </si>
  <si>
    <t>ВСЕГО:</t>
  </si>
  <si>
    <t>Дополнительные работы (текущий ремонт),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</si>
  <si>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</si>
  <si>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</si>
  <si>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</si>
  <si>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1 раз в 3 года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</si>
  <si>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</si>
  <si>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</si>
  <si>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</si>
  <si>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Объем работ</t>
  </si>
  <si>
    <t>3265 м2</t>
  </si>
  <si>
    <t>влажная уборка лестничных площадок, маршей, тамбуров</t>
  </si>
  <si>
    <t>1 раз в неделю</t>
  </si>
  <si>
    <t>401,5 м2</t>
  </si>
  <si>
    <t xml:space="preserve"> выкашивание газонов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</si>
  <si>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</si>
  <si>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</si>
  <si>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</si>
  <si>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</si>
  <si>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</si>
  <si>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</si>
  <si>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подметание придомовой территории</t>
  </si>
  <si>
    <t>2 раза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</si>
  <si>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</si>
  <si>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</si>
  <si>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 xml:space="preserve">ежедневно </t>
  </si>
  <si>
    <t>сухая  уборка лестничных площадок, маршей, тамбуров ( 3 -9 эт)</t>
  </si>
  <si>
    <t>сухая  уборка лестничных площадок, маршей, тамбуров ( 1-2 эт)</t>
  </si>
  <si>
    <t>Проверка исправности, работоспособности и техническое обслуживание  приборов учета холодного водоснабжения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</si>
  <si>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</si>
  <si>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</si>
  <si>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</si>
  <si>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Аварийно - диспетчерское  обслуживание</t>
  </si>
  <si>
    <t xml:space="preserve"> замена неисправных контрольно-измерительных прибоов (манометров, термометров и т.д)</t>
  </si>
  <si>
    <t>объем работ</t>
  </si>
  <si>
    <t>1 шт.</t>
  </si>
  <si>
    <t>Проверка исправности, работоспособности и техническое обслуживание  приборов учета горячего водоснабжения и теплоснабжения (многоканальный)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</si>
  <si>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</si>
  <si>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</si>
  <si>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уборка  газона</t>
  </si>
  <si>
    <t>1 раз в двое суток</t>
  </si>
  <si>
    <t xml:space="preserve">ревизия  задвижек СТС </t>
  </si>
  <si>
    <t>организация и контроль выполнения работ , оказания  услуг</t>
  </si>
  <si>
    <t xml:space="preserve"> Содержание  лестничных клеток</t>
  </si>
  <si>
    <t>погодное регулирование системы отопления (ориентировочная стоимость)</t>
  </si>
  <si>
    <t>по адресу: ул. Энергетиков, д.2А  (S жилые + нежилые = 1304,6 м2; Sзем.уч.= 623,60 м2)</t>
  </si>
  <si>
    <t>Обслуживание вводных и внутренних газопроводов жилого фонда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</si>
  <si>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</si>
  <si>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</si>
  <si>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</si>
  <si>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</si>
  <si>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</si>
  <si>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</si>
  <si>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</si>
  <si>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</si>
  <si>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</si>
  <si>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Приложение № 3</t>
  </si>
  <si>
    <t xml:space="preserve">от _____________ 2016 г </t>
  </si>
  <si>
    <t>1304,6 м2</t>
  </si>
  <si>
    <t>623,6  м2</t>
  </si>
  <si>
    <t>142,8 м2</t>
  </si>
  <si>
    <t>152 м</t>
  </si>
  <si>
    <t>417,9 м2</t>
  </si>
  <si>
    <t>417,9 м3</t>
  </si>
  <si>
    <t xml:space="preserve">отключение системы отопления </t>
  </si>
  <si>
    <t xml:space="preserve">подключение системы отопления с регулировкой </t>
  </si>
  <si>
    <t xml:space="preserve">ревизия задвижек ГВС </t>
  </si>
  <si>
    <t>очистка кровли от снега и скалывание сосуле</t>
  </si>
  <si>
    <t>очистка от снега и наледи подъездных козырьков</t>
  </si>
  <si>
    <t xml:space="preserve"> 24 канала</t>
  </si>
  <si>
    <t>600  м2</t>
  </si>
  <si>
    <t>ремонт люка выхода на кровлю (подъезд № 1)</t>
  </si>
  <si>
    <t>косметический ремонт подъезда № 1</t>
  </si>
  <si>
    <t>косметический ремонт подъезда № 2</t>
  </si>
  <si>
    <t>демонтаж опалубки отмостки 42 п.м.</t>
  </si>
  <si>
    <t>смена задвижек ХВС общий ввод (диам.50 мм - 2 шт.)</t>
  </si>
  <si>
    <t xml:space="preserve">смена задвижек на СТС </t>
  </si>
  <si>
    <t>восстановление циркуляции ГВС, сброс воздушных пробок</t>
  </si>
  <si>
    <t xml:space="preserve">смена задвижек ГВС </t>
  </si>
  <si>
    <t>ремонт вент.шахт</t>
  </si>
  <si>
    <t>уборка мусора 7,5 м3</t>
  </si>
  <si>
    <t>2017 г.</t>
  </si>
  <si>
    <t>(стоимость услуг  увеличена на 8,6 % в соответствии с уровнем инфляции 2016 г.)</t>
  </si>
  <si>
    <t>Поверка   приборов учета горячего водоснабжения и теплоснабжения (многоканальный)</t>
  </si>
  <si>
    <t>ревизия задвижек ХВС  (диам.50 мм - 2 шт.)</t>
  </si>
  <si>
    <t>дезинфекция в вентиляционных каналах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</si>
  <si>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</si>
  <si>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ремонт панельных швов 5 п.м.</t>
  </si>
  <si>
    <t>замена окон в подъездах на пластиковые 3 шт.</t>
  </si>
  <si>
    <t>смена шарового крана на ГВС  д.32 мм - 3 шт.</t>
  </si>
  <si>
    <t>Огнебиозащита деревянных конструкций</t>
  </si>
  <si>
    <t>1 раз в 5 лет</t>
  </si>
  <si>
    <t>1356 м2</t>
  </si>
  <si>
    <t>утепление фасада 157,8 м2</t>
  </si>
  <si>
    <t>объем теплоносителя на наполнение системы теплоснабжения (договор с ТПК)</t>
  </si>
  <si>
    <t xml:space="preserve"> ОДН по ХВС</t>
  </si>
  <si>
    <t xml:space="preserve"> ОДН по ГВС</t>
  </si>
  <si>
    <t xml:space="preserve"> ОДН по электроэнергии</t>
  </si>
  <si>
    <t xml:space="preserve"> рассмотрение обращений граждан</t>
  </si>
  <si>
    <t>информационное сообщение (ГИС ЖКХ)</t>
  </si>
  <si>
    <t>Сбор, вывоз и утилизация ТБО, руб/м2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</si>
  <si>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прочистка канализационных выпусков до стены здания, очистка кровли от снега и скалывание сосулек, очистка от снега и наледи подъездных козырьков)</t>
    </r>
    <r>
      <rPr>
        <sz val="11"/>
        <rFont val="Arial Black"/>
        <family val="2"/>
        <charset val="204"/>
      </rPr>
      <t xml:space="preserve"> </t>
    </r>
    <r>
      <rPr>
        <b/>
        <sz val="11"/>
        <rFont val="Arial Black"/>
        <family val="2"/>
        <charset val="204"/>
      </rPr>
      <t>работы будут выполняться за счет сэкономленных денежных средств</t>
    </r>
  </si>
  <si>
    <t>ВСЕГО (без содержания лестничных клеток)</t>
  </si>
  <si>
    <t>ВСЕГО (с содержанием лестничных клеток)</t>
  </si>
  <si>
    <t>(многоквартирный дом с газовыми плитами )</t>
  </si>
  <si>
    <t>Проект</t>
  </si>
  <si>
    <t>сверхнормативное ОДН по ХВС</t>
  </si>
  <si>
    <t>сверхнормативное ОДН по ГВС</t>
  </si>
  <si>
    <t>сверхнормативное ОДН по электроэнергии</t>
  </si>
  <si>
    <t>Нормативное  ОДН по ХВС</t>
  </si>
  <si>
    <t>Нормативное ОДН по ГВС</t>
  </si>
  <si>
    <t>Нормативное ОДН по электроэнергии</t>
  </si>
  <si>
    <t xml:space="preserve">  ХВС на содержание общего имущества</t>
  </si>
  <si>
    <t xml:space="preserve">  ГВС на содержание общего имущества</t>
  </si>
  <si>
    <t xml:space="preserve">  Электроэнергия на содержание общего имущества</t>
  </si>
  <si>
    <t xml:space="preserve">  Водоотведение на содержание общего имущества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</si>
  <si>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прочистка канализационных выпусков до стены здания, очистка кровли от снега и скалывание сосулек, очистка от снега и наледи подъездных козырьков, дезинфекция вентканалов, проверка исправности, работоспособности и техническое обслуживание приборов учета холодного водоснабжения, дератизация, дезинсекция)</t>
    </r>
    <r>
      <rPr>
        <sz val="11"/>
        <rFont val="Arial Black"/>
        <family val="2"/>
        <charset val="204"/>
      </rPr>
      <t xml:space="preserve"> </t>
    </r>
    <r>
      <rPr>
        <b/>
        <sz val="11"/>
        <rFont val="Arial Black"/>
        <family val="2"/>
        <charset val="204"/>
      </rPr>
      <t>работы будут выполняться за счет сэкономленных денежных средств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</si>
</sst>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23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0" fillId="4" borderId="2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left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2" fontId="8" fillId="4" borderId="24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2" fontId="0" fillId="4" borderId="17" xfId="0" applyNumberFormat="1" applyFont="1" applyFill="1" applyBorder="1" applyAlignment="1">
      <alignment horizontal="center" vertical="center" wrapText="1"/>
    </xf>
    <xf numFmtId="1" fontId="8" fillId="4" borderId="17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2" fontId="9" fillId="4" borderId="15" xfId="0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2" fontId="8" fillId="4" borderId="28" xfId="0" applyNumberFormat="1" applyFont="1" applyFill="1" applyBorder="1" applyAlignment="1">
      <alignment horizontal="center" vertical="center" wrapText="1"/>
    </xf>
    <xf numFmtId="2" fontId="0" fillId="4" borderId="2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52"/>
  <sheetViews>
    <sheetView topLeftCell="A97" zoomScale="75" zoomScaleNormal="75" workbookViewId="0">
      <selection activeCell="F105" sqref="F105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0" hidden="1" customWidth="1"/>
    <col min="9" max="9" width="13.85546875" style="1" customWidth="1"/>
    <col min="10" max="10" width="20.85546875" style="70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4" ht="12.75" customHeight="1" x14ac:dyDescent="0.3">
      <c r="B2" s="119"/>
      <c r="C2" s="119"/>
      <c r="D2" s="119"/>
      <c r="E2" s="119"/>
      <c r="F2" s="119"/>
      <c r="G2" s="119"/>
      <c r="H2" s="119"/>
      <c r="I2" s="118"/>
      <c r="J2" s="118"/>
    </row>
    <row r="3" spans="1:14" ht="14.25" customHeight="1" x14ac:dyDescent="0.3">
      <c r="B3" s="119" t="s">
        <v>0</v>
      </c>
      <c r="C3" s="119"/>
      <c r="D3" s="119"/>
      <c r="E3" s="119"/>
      <c r="F3" s="119"/>
      <c r="G3" s="119"/>
      <c r="H3" s="119"/>
      <c r="I3" s="118"/>
      <c r="J3" s="118"/>
    </row>
    <row r="4" spans="1:14" ht="24" customHeight="1" x14ac:dyDescent="0.4">
      <c r="A4" s="3" t="s">
        <v>137</v>
      </c>
      <c r="B4" s="119" t="s">
        <v>113</v>
      </c>
      <c r="C4" s="119"/>
      <c r="D4" s="119"/>
      <c r="E4" s="119"/>
      <c r="F4" s="119"/>
      <c r="G4" s="119"/>
      <c r="H4" s="119"/>
      <c r="I4" s="118"/>
      <c r="J4" s="118"/>
    </row>
    <row r="5" spans="1:14" ht="24" customHeight="1" x14ac:dyDescent="0.4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4" ht="24" customHeight="1" x14ac:dyDescent="0.4">
      <c r="A6" s="116" t="s">
        <v>161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4" ht="24" customHeight="1" x14ac:dyDescent="0.2">
      <c r="A7" s="121" t="s">
        <v>138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4" s="4" customFormat="1" ht="22.5" customHeight="1" x14ac:dyDescent="0.4">
      <c r="A8" s="122" t="s">
        <v>1</v>
      </c>
      <c r="B8" s="122"/>
      <c r="C8" s="122"/>
      <c r="D8" s="122"/>
      <c r="E8" s="122"/>
      <c r="F8" s="122"/>
      <c r="G8" s="123"/>
      <c r="H8" s="123"/>
      <c r="I8" s="123"/>
      <c r="J8" s="123"/>
      <c r="M8" s="5"/>
    </row>
    <row r="9" spans="1:14" s="6" customFormat="1" ht="18.75" customHeight="1" x14ac:dyDescent="0.4">
      <c r="A9" s="122" t="s">
        <v>101</v>
      </c>
      <c r="B9" s="122"/>
      <c r="C9" s="122"/>
      <c r="D9" s="122"/>
      <c r="E9" s="122"/>
      <c r="F9" s="122"/>
      <c r="G9" s="123"/>
      <c r="H9" s="123"/>
      <c r="I9" s="123"/>
      <c r="J9" s="123"/>
    </row>
    <row r="10" spans="1:14" s="7" customFormat="1" ht="17.25" customHeight="1" x14ac:dyDescent="0.2">
      <c r="A10" s="124" t="s">
        <v>2</v>
      </c>
      <c r="B10" s="124"/>
      <c r="C10" s="124"/>
      <c r="D10" s="124"/>
      <c r="E10" s="124"/>
      <c r="F10" s="124"/>
      <c r="G10" s="125"/>
      <c r="H10" s="125"/>
      <c r="I10" s="125"/>
      <c r="J10" s="125"/>
    </row>
    <row r="11" spans="1:14" s="6" customFormat="1" ht="30" customHeight="1" thickBot="1" x14ac:dyDescent="0.25">
      <c r="A11" s="126" t="s">
        <v>3</v>
      </c>
      <c r="B11" s="126"/>
      <c r="C11" s="126"/>
      <c r="D11" s="126"/>
      <c r="E11" s="126"/>
      <c r="F11" s="126"/>
      <c r="G11" s="127"/>
      <c r="H11" s="127"/>
      <c r="I11" s="127"/>
      <c r="J11" s="127"/>
    </row>
    <row r="12" spans="1:14" s="12" customFormat="1" ht="139.5" customHeight="1" thickBot="1" x14ac:dyDescent="0.25">
      <c r="A12" s="8" t="s">
        <v>4</v>
      </c>
      <c r="B12" s="9" t="s">
        <v>5</v>
      </c>
      <c r="C12" s="10" t="s">
        <v>6</v>
      </c>
      <c r="D12" s="10" t="s">
        <v>65</v>
      </c>
      <c r="E12" s="10" t="s">
        <v>90</v>
      </c>
      <c r="F12" s="10" t="s">
        <v>7</v>
      </c>
      <c r="G12" s="10" t="s">
        <v>6</v>
      </c>
      <c r="H12" s="11" t="s">
        <v>8</v>
      </c>
      <c r="I12" s="10" t="s">
        <v>6</v>
      </c>
      <c r="J12" s="11" t="s">
        <v>8</v>
      </c>
      <c r="M12" s="13"/>
    </row>
    <row r="13" spans="1:14" s="20" customFormat="1" x14ac:dyDescent="0.2">
      <c r="A13" s="14">
        <v>1</v>
      </c>
      <c r="B13" s="15">
        <v>2</v>
      </c>
      <c r="C13" s="15">
        <v>3</v>
      </c>
      <c r="D13" s="16"/>
      <c r="E13" s="16">
        <v>3</v>
      </c>
      <c r="F13" s="16">
        <v>4</v>
      </c>
      <c r="G13" s="15">
        <v>3</v>
      </c>
      <c r="H13" s="17">
        <v>4</v>
      </c>
      <c r="I13" s="18">
        <v>5</v>
      </c>
      <c r="J13" s="19">
        <v>6</v>
      </c>
      <c r="M13" s="21"/>
    </row>
    <row r="14" spans="1:14" s="20" customFormat="1" ht="49.5" customHeight="1" x14ac:dyDescent="0.2">
      <c r="A14" s="128" t="s">
        <v>9</v>
      </c>
      <c r="B14" s="129"/>
      <c r="C14" s="129"/>
      <c r="D14" s="129"/>
      <c r="E14" s="129"/>
      <c r="F14" s="129"/>
      <c r="G14" s="129"/>
      <c r="H14" s="129"/>
      <c r="I14" s="130"/>
      <c r="J14" s="131"/>
      <c r="M14" s="21"/>
    </row>
    <row r="15" spans="1:14" s="12" customFormat="1" ht="26.25" customHeight="1" x14ac:dyDescent="0.2">
      <c r="A15" s="77" t="s">
        <v>64</v>
      </c>
      <c r="B15" s="86" t="s">
        <v>10</v>
      </c>
      <c r="C15" s="24">
        <f>H15*12</f>
        <v>0</v>
      </c>
      <c r="D15" s="23" t="s">
        <v>66</v>
      </c>
      <c r="E15" s="102" t="s">
        <v>114</v>
      </c>
      <c r="F15" s="23">
        <f>I15*K15</f>
        <v>58550.45</v>
      </c>
      <c r="G15" s="24">
        <f>J15*12</f>
        <v>44.88</v>
      </c>
      <c r="H15" s="25"/>
      <c r="I15" s="24">
        <f>J15*12</f>
        <v>44.88</v>
      </c>
      <c r="J15" s="25">
        <f>J26+J28</f>
        <v>3.74</v>
      </c>
      <c r="K15" s="12">
        <v>1304.5999999999999</v>
      </c>
      <c r="L15" s="12">
        <v>1.07</v>
      </c>
      <c r="M15" s="13">
        <v>2.2400000000000002</v>
      </c>
      <c r="N15" s="98">
        <f>I15/12</f>
        <v>3.74</v>
      </c>
    </row>
    <row r="16" spans="1:14" s="12" customFormat="1" ht="34.5" customHeight="1" x14ac:dyDescent="0.2">
      <c r="A16" s="82" t="s">
        <v>11</v>
      </c>
      <c r="B16" s="83" t="s">
        <v>12</v>
      </c>
      <c r="C16" s="24"/>
      <c r="D16" s="23"/>
      <c r="E16" s="23"/>
      <c r="F16" s="23"/>
      <c r="G16" s="24"/>
      <c r="H16" s="25"/>
      <c r="I16" s="24"/>
      <c r="J16" s="25"/>
      <c r="M16" s="13"/>
      <c r="N16" s="98">
        <f t="shared" ref="N16:N72" si="0">I16/12</f>
        <v>0</v>
      </c>
    </row>
    <row r="17" spans="1:258" s="12" customFormat="1" ht="24.75" customHeight="1" x14ac:dyDescent="0.2">
      <c r="A17" s="82" t="s">
        <v>13</v>
      </c>
      <c r="B17" s="83" t="s">
        <v>12</v>
      </c>
      <c r="C17" s="24"/>
      <c r="D17" s="23"/>
      <c r="E17" s="23"/>
      <c r="F17" s="23"/>
      <c r="G17" s="24"/>
      <c r="H17" s="25"/>
      <c r="I17" s="24"/>
      <c r="J17" s="25"/>
      <c r="M17" s="13"/>
      <c r="N17" s="98">
        <f t="shared" si="0"/>
        <v>0</v>
      </c>
    </row>
    <row r="18" spans="1:258" s="12" customFormat="1" ht="121.5" customHeight="1" x14ac:dyDescent="0.2">
      <c r="A18" s="82" t="s">
        <v>93</v>
      </c>
      <c r="B18" s="83" t="s">
        <v>34</v>
      </c>
      <c r="C18" s="24"/>
      <c r="D18" s="23"/>
      <c r="E18" s="23"/>
      <c r="F18" s="23"/>
      <c r="G18" s="24"/>
      <c r="H18" s="25"/>
      <c r="I18" s="24"/>
      <c r="J18" s="25"/>
      <c r="M18" s="13"/>
      <c r="N18" s="98">
        <f t="shared" si="0"/>
        <v>0</v>
      </c>
    </row>
    <row r="19" spans="1:258" s="12" customFormat="1" ht="26.25" customHeight="1" x14ac:dyDescent="0.2">
      <c r="A19" s="82" t="s">
        <v>94</v>
      </c>
      <c r="B19" s="83" t="s">
        <v>12</v>
      </c>
      <c r="C19" s="24"/>
      <c r="D19" s="23"/>
      <c r="E19" s="23"/>
      <c r="F19" s="23"/>
      <c r="G19" s="24"/>
      <c r="H19" s="25"/>
      <c r="I19" s="24"/>
      <c r="J19" s="25"/>
      <c r="M19" s="13"/>
      <c r="N19" s="98">
        <f t="shared" si="0"/>
        <v>0</v>
      </c>
    </row>
    <row r="20" spans="1:258" s="12" customFormat="1" ht="23.25" customHeight="1" x14ac:dyDescent="0.2">
      <c r="A20" s="82" t="s">
        <v>98</v>
      </c>
      <c r="B20" s="83" t="s">
        <v>12</v>
      </c>
      <c r="C20" s="24"/>
      <c r="D20" s="23"/>
      <c r="E20" s="23"/>
      <c r="F20" s="23"/>
      <c r="G20" s="24"/>
      <c r="H20" s="25"/>
      <c r="I20" s="24"/>
      <c r="J20" s="25"/>
      <c r="M20" s="13"/>
      <c r="N20" s="98">
        <f t="shared" si="0"/>
        <v>0</v>
      </c>
    </row>
    <row r="21" spans="1:258" s="12" customFormat="1" ht="25.5" x14ac:dyDescent="0.2">
      <c r="A21" s="82" t="s">
        <v>85</v>
      </c>
      <c r="B21" s="83" t="s">
        <v>18</v>
      </c>
      <c r="C21" s="24"/>
      <c r="D21" s="23"/>
      <c r="E21" s="23"/>
      <c r="F21" s="23"/>
      <c r="G21" s="24"/>
      <c r="H21" s="25"/>
      <c r="I21" s="24"/>
      <c r="J21" s="25"/>
      <c r="M21" s="13"/>
      <c r="N21" s="98">
        <f t="shared" si="0"/>
        <v>0</v>
      </c>
    </row>
    <row r="22" spans="1:258" s="12" customFormat="1" ht="20.25" customHeight="1" x14ac:dyDescent="0.2">
      <c r="A22" s="82" t="s">
        <v>86</v>
      </c>
      <c r="B22" s="83" t="s">
        <v>24</v>
      </c>
      <c r="C22" s="24"/>
      <c r="D22" s="23"/>
      <c r="E22" s="23"/>
      <c r="F22" s="23"/>
      <c r="G22" s="24"/>
      <c r="H22" s="25"/>
      <c r="I22" s="24"/>
      <c r="J22" s="25"/>
      <c r="M22" s="13"/>
      <c r="N22" s="98">
        <f t="shared" si="0"/>
        <v>0</v>
      </c>
    </row>
    <row r="23" spans="1:258" s="12" customFormat="1" ht="23.25" customHeight="1" x14ac:dyDescent="0.2">
      <c r="A23" s="82" t="s">
        <v>154</v>
      </c>
      <c r="B23" s="83" t="s">
        <v>12</v>
      </c>
      <c r="C23" s="24"/>
      <c r="D23" s="23"/>
      <c r="E23" s="23"/>
      <c r="F23" s="23"/>
      <c r="G23" s="24"/>
      <c r="H23" s="25"/>
      <c r="I23" s="24"/>
      <c r="J23" s="25"/>
      <c r="M23" s="13"/>
      <c r="N23" s="98">
        <f t="shared" si="0"/>
        <v>0</v>
      </c>
    </row>
    <row r="24" spans="1:258" s="12" customFormat="1" ht="27" customHeight="1" x14ac:dyDescent="0.2">
      <c r="A24" s="82" t="s">
        <v>155</v>
      </c>
      <c r="B24" s="83" t="s">
        <v>12</v>
      </c>
      <c r="C24" s="24"/>
      <c r="D24" s="23"/>
      <c r="E24" s="23"/>
      <c r="F24" s="23"/>
      <c r="G24" s="24"/>
      <c r="H24" s="25"/>
      <c r="I24" s="24"/>
      <c r="J24" s="25"/>
      <c r="M24" s="13"/>
      <c r="N24" s="98"/>
    </row>
    <row r="25" spans="1:258" s="12" customFormat="1" ht="20.25" customHeight="1" x14ac:dyDescent="0.2">
      <c r="A25" s="82" t="s">
        <v>87</v>
      </c>
      <c r="B25" s="83" t="s">
        <v>32</v>
      </c>
      <c r="C25" s="24"/>
      <c r="D25" s="23"/>
      <c r="E25" s="23"/>
      <c r="F25" s="23"/>
      <c r="G25" s="24"/>
      <c r="H25" s="25"/>
      <c r="I25" s="24"/>
      <c r="J25" s="25"/>
      <c r="M25" s="13"/>
      <c r="N25" s="98">
        <f t="shared" si="0"/>
        <v>0</v>
      </c>
    </row>
    <row r="26" spans="1:258" s="12" customFormat="1" ht="24.75" customHeight="1" x14ac:dyDescent="0.2">
      <c r="A26" s="77" t="s">
        <v>63</v>
      </c>
      <c r="B26" s="78"/>
      <c r="C26" s="42"/>
      <c r="D26" s="41"/>
      <c r="E26" s="41"/>
      <c r="F26" s="41"/>
      <c r="G26" s="42"/>
      <c r="H26" s="79"/>
      <c r="I26" s="42"/>
      <c r="J26" s="25">
        <v>3.61</v>
      </c>
      <c r="M26" s="13"/>
      <c r="N26" s="98">
        <f t="shared" si="0"/>
        <v>0</v>
      </c>
    </row>
    <row r="27" spans="1:258" s="12" customFormat="1" ht="24" customHeight="1" x14ac:dyDescent="0.2">
      <c r="A27" s="80" t="s">
        <v>60</v>
      </c>
      <c r="B27" s="78" t="s">
        <v>12</v>
      </c>
      <c r="C27" s="42"/>
      <c r="D27" s="41"/>
      <c r="E27" s="41"/>
      <c r="F27" s="41"/>
      <c r="G27" s="42"/>
      <c r="H27" s="79"/>
      <c r="I27" s="42"/>
      <c r="J27" s="79">
        <v>0.13</v>
      </c>
      <c r="K27" s="12">
        <v>1304.5999999999999</v>
      </c>
      <c r="M27" s="13"/>
      <c r="N27" s="98">
        <f t="shared" si="0"/>
        <v>0</v>
      </c>
    </row>
    <row r="28" spans="1:258" s="12" customFormat="1" ht="26.25" customHeight="1" x14ac:dyDescent="0.2">
      <c r="A28" s="77" t="s">
        <v>63</v>
      </c>
      <c r="B28" s="78"/>
      <c r="C28" s="42"/>
      <c r="D28" s="41"/>
      <c r="E28" s="41"/>
      <c r="F28" s="41"/>
      <c r="G28" s="42"/>
      <c r="H28" s="79"/>
      <c r="I28" s="42"/>
      <c r="J28" s="25">
        <f>J27</f>
        <v>0.13</v>
      </c>
      <c r="M28" s="13"/>
      <c r="N28" s="98">
        <f t="shared" si="0"/>
        <v>0</v>
      </c>
    </row>
    <row r="29" spans="1:258" s="12" customFormat="1" ht="30" x14ac:dyDescent="0.2">
      <c r="A29" s="77" t="s">
        <v>14</v>
      </c>
      <c r="B29" s="84" t="s">
        <v>15</v>
      </c>
      <c r="C29" s="24">
        <f>H29*12</f>
        <v>0</v>
      </c>
      <c r="D29" s="23"/>
      <c r="E29" s="23" t="s">
        <v>115</v>
      </c>
      <c r="F29" s="23">
        <f>I29*K29</f>
        <v>32562.82</v>
      </c>
      <c r="G29" s="24">
        <f>J29*12</f>
        <v>24.96</v>
      </c>
      <c r="H29" s="25"/>
      <c r="I29" s="24">
        <f>12*J29</f>
        <v>24.96</v>
      </c>
      <c r="J29" s="25">
        <v>2.08</v>
      </c>
      <c r="K29" s="12">
        <v>1304.5999999999999</v>
      </c>
      <c r="L29" s="12">
        <v>1.07</v>
      </c>
      <c r="M29" s="13">
        <v>1.1399999999999999</v>
      </c>
      <c r="N29" s="98">
        <f t="shared" si="0"/>
        <v>2.08</v>
      </c>
    </row>
    <row r="30" spans="1:258" s="12" customFormat="1" ht="18.75" x14ac:dyDescent="0.2">
      <c r="A30" s="82" t="s">
        <v>77</v>
      </c>
      <c r="B30" s="83" t="s">
        <v>15</v>
      </c>
      <c r="C30" s="24"/>
      <c r="D30" s="23"/>
      <c r="E30" s="23"/>
      <c r="F30" s="23"/>
      <c r="G30" s="24"/>
      <c r="H30" s="25"/>
      <c r="I30" s="24"/>
      <c r="J30" s="25"/>
      <c r="K30" s="26"/>
      <c r="L30" s="27"/>
      <c r="M30" s="28"/>
      <c r="N30" s="98">
        <f t="shared" si="0"/>
        <v>0</v>
      </c>
      <c r="O30" s="28"/>
      <c r="P30" s="29"/>
      <c r="Q30" s="28"/>
      <c r="R30" s="30"/>
      <c r="S30" s="26"/>
      <c r="T30" s="27"/>
      <c r="U30" s="28"/>
      <c r="V30" s="28"/>
      <c r="W30" s="28"/>
      <c r="X30" s="29"/>
      <c r="Y30" s="28"/>
      <c r="Z30" s="30"/>
      <c r="AA30" s="26"/>
      <c r="AB30" s="27"/>
      <c r="AC30" s="28"/>
      <c r="AD30" s="28"/>
      <c r="AE30" s="28"/>
      <c r="AF30" s="29"/>
      <c r="AG30" s="28"/>
      <c r="AH30" s="30"/>
      <c r="AI30" s="26"/>
      <c r="AJ30" s="27"/>
      <c r="AK30" s="28"/>
      <c r="AL30" s="28"/>
      <c r="AM30" s="28"/>
      <c r="AN30" s="29"/>
      <c r="AO30" s="28"/>
      <c r="AP30" s="30"/>
      <c r="AQ30" s="26"/>
      <c r="AR30" s="27"/>
      <c r="AS30" s="28"/>
      <c r="AT30" s="28"/>
      <c r="AU30" s="28"/>
      <c r="AV30" s="29"/>
      <c r="AW30" s="28"/>
      <c r="AX30" s="30"/>
      <c r="AY30" s="26"/>
      <c r="AZ30" s="27"/>
      <c r="BA30" s="28"/>
      <c r="BB30" s="28"/>
      <c r="BC30" s="28"/>
      <c r="BD30" s="29"/>
      <c r="BE30" s="28"/>
      <c r="BF30" s="30"/>
      <c r="BG30" s="26"/>
      <c r="BH30" s="27"/>
      <c r="BI30" s="28"/>
      <c r="BJ30" s="28"/>
      <c r="BK30" s="28"/>
      <c r="BL30" s="29"/>
      <c r="BM30" s="28"/>
      <c r="BN30" s="30"/>
      <c r="BO30" s="26"/>
      <c r="BP30" s="27"/>
      <c r="BQ30" s="28"/>
      <c r="BR30" s="28"/>
      <c r="BS30" s="31"/>
      <c r="BT30" s="32"/>
      <c r="BU30" s="22"/>
      <c r="BV30" s="33"/>
      <c r="BW30" s="34"/>
      <c r="BX30" s="35"/>
      <c r="BY30" s="22"/>
      <c r="BZ30" s="36"/>
      <c r="CA30" s="22"/>
      <c r="CB30" s="32"/>
      <c r="CC30" s="22"/>
      <c r="CD30" s="33"/>
      <c r="CE30" s="34"/>
      <c r="CF30" s="35"/>
      <c r="CG30" s="22"/>
      <c r="CH30" s="36"/>
      <c r="CI30" s="22"/>
      <c r="CJ30" s="32"/>
      <c r="CK30" s="22"/>
      <c r="CL30" s="33"/>
      <c r="CM30" s="34"/>
      <c r="CN30" s="35"/>
      <c r="CO30" s="22"/>
      <c r="CP30" s="36"/>
      <c r="CQ30" s="22"/>
      <c r="CR30" s="32"/>
      <c r="CS30" s="22"/>
      <c r="CT30" s="33"/>
      <c r="CU30" s="34"/>
      <c r="CV30" s="35"/>
      <c r="CW30" s="22"/>
      <c r="CX30" s="36"/>
      <c r="CY30" s="22"/>
      <c r="CZ30" s="32"/>
      <c r="DA30" s="22"/>
      <c r="DB30" s="33"/>
      <c r="DC30" s="34"/>
      <c r="DD30" s="35"/>
      <c r="DE30" s="22"/>
      <c r="DF30" s="36"/>
      <c r="DG30" s="22"/>
      <c r="DH30" s="32"/>
      <c r="DI30" s="22"/>
      <c r="DJ30" s="33"/>
      <c r="DK30" s="34"/>
      <c r="DL30" s="35"/>
      <c r="DM30" s="22"/>
      <c r="DN30" s="36"/>
      <c r="DO30" s="22"/>
      <c r="DP30" s="32"/>
      <c r="DQ30" s="22"/>
      <c r="DR30" s="33"/>
      <c r="DS30" s="34"/>
      <c r="DT30" s="35"/>
      <c r="DU30" s="22"/>
      <c r="DV30" s="36"/>
      <c r="DW30" s="22"/>
      <c r="DX30" s="32"/>
      <c r="DY30" s="22"/>
      <c r="DZ30" s="33"/>
      <c r="EA30" s="34"/>
      <c r="EB30" s="35"/>
      <c r="EC30" s="22"/>
      <c r="ED30" s="36"/>
      <c r="EE30" s="22"/>
      <c r="EF30" s="32"/>
      <c r="EG30" s="22"/>
      <c r="EH30" s="33"/>
      <c r="EI30" s="34"/>
      <c r="EJ30" s="35"/>
      <c r="EK30" s="22"/>
      <c r="EL30" s="36"/>
      <c r="EM30" s="22"/>
      <c r="EN30" s="32"/>
      <c r="EO30" s="22"/>
      <c r="EP30" s="33"/>
      <c r="EQ30" s="34"/>
      <c r="ER30" s="35"/>
      <c r="ES30" s="22"/>
      <c r="ET30" s="36"/>
      <c r="EU30" s="22"/>
      <c r="EV30" s="32"/>
      <c r="EW30" s="22"/>
      <c r="EX30" s="33"/>
      <c r="EY30" s="34"/>
      <c r="EZ30" s="35"/>
      <c r="FA30" s="22"/>
      <c r="FB30" s="36"/>
      <c r="FC30" s="22"/>
      <c r="FD30" s="32"/>
      <c r="FE30" s="22"/>
      <c r="FF30" s="33"/>
      <c r="FG30" s="34"/>
      <c r="FH30" s="35"/>
      <c r="FI30" s="22"/>
      <c r="FJ30" s="36"/>
      <c r="FK30" s="22"/>
      <c r="FL30" s="32"/>
      <c r="FM30" s="22"/>
      <c r="FN30" s="33"/>
      <c r="FO30" s="34"/>
      <c r="FP30" s="35"/>
      <c r="FQ30" s="22"/>
      <c r="FR30" s="36"/>
      <c r="FS30" s="22"/>
      <c r="FT30" s="32"/>
      <c r="FU30" s="22"/>
      <c r="FV30" s="33"/>
      <c r="FW30" s="34"/>
      <c r="FX30" s="35"/>
      <c r="FY30" s="22"/>
      <c r="FZ30" s="36"/>
      <c r="GA30" s="22"/>
      <c r="GB30" s="32"/>
      <c r="GC30" s="22"/>
      <c r="GD30" s="33"/>
      <c r="GE30" s="34"/>
      <c r="GF30" s="35"/>
      <c r="GG30" s="22"/>
      <c r="GH30" s="36"/>
      <c r="GI30" s="22"/>
      <c r="GJ30" s="32"/>
      <c r="GK30" s="22"/>
      <c r="GL30" s="33"/>
      <c r="GM30" s="34"/>
      <c r="GN30" s="35"/>
      <c r="GO30" s="22"/>
      <c r="GP30" s="36"/>
      <c r="GQ30" s="22"/>
      <c r="GR30" s="32"/>
      <c r="GS30" s="22"/>
      <c r="GT30" s="33"/>
      <c r="GU30" s="34"/>
      <c r="GV30" s="35"/>
      <c r="GW30" s="22"/>
      <c r="GX30" s="36"/>
      <c r="GY30" s="22"/>
      <c r="GZ30" s="32"/>
      <c r="HA30" s="22"/>
      <c r="HB30" s="33"/>
      <c r="HC30" s="34"/>
      <c r="HD30" s="35"/>
      <c r="HE30" s="22"/>
      <c r="HF30" s="36"/>
      <c r="HG30" s="22"/>
      <c r="HH30" s="32"/>
      <c r="HI30" s="22"/>
      <c r="HJ30" s="33"/>
      <c r="HK30" s="34"/>
      <c r="HL30" s="35"/>
      <c r="HM30" s="22"/>
      <c r="HN30" s="36"/>
      <c r="HO30" s="22"/>
      <c r="HP30" s="32"/>
      <c r="HQ30" s="22"/>
      <c r="HR30" s="33"/>
      <c r="HS30" s="34"/>
      <c r="HT30" s="35"/>
      <c r="HU30" s="22"/>
      <c r="HV30" s="36"/>
      <c r="HW30" s="22"/>
      <c r="HX30" s="32"/>
      <c r="HY30" s="22"/>
      <c r="HZ30" s="33"/>
      <c r="IA30" s="34"/>
      <c r="IB30" s="35"/>
      <c r="IC30" s="22"/>
      <c r="ID30" s="36"/>
      <c r="IE30" s="22"/>
      <c r="IF30" s="32"/>
      <c r="IG30" s="22"/>
      <c r="IH30" s="33"/>
      <c r="II30" s="34"/>
      <c r="IJ30" s="35"/>
      <c r="IK30" s="22"/>
      <c r="IL30" s="36"/>
      <c r="IM30" s="22"/>
      <c r="IN30" s="32"/>
      <c r="IO30" s="22"/>
      <c r="IP30" s="33"/>
      <c r="IQ30" s="34"/>
      <c r="IR30" s="35"/>
      <c r="IS30" s="22"/>
      <c r="IT30" s="36"/>
      <c r="IU30" s="22"/>
      <c r="IV30" s="32"/>
      <c r="IW30" s="22"/>
      <c r="IX30" s="33"/>
    </row>
    <row r="31" spans="1:258" s="12" customFormat="1" ht="18.75" x14ac:dyDescent="0.2">
      <c r="A31" s="82" t="s">
        <v>95</v>
      </c>
      <c r="B31" s="83" t="s">
        <v>96</v>
      </c>
      <c r="C31" s="24"/>
      <c r="D31" s="23"/>
      <c r="E31" s="23"/>
      <c r="F31" s="23"/>
      <c r="G31" s="24"/>
      <c r="H31" s="25"/>
      <c r="I31" s="24"/>
      <c r="J31" s="25"/>
      <c r="K31" s="26"/>
      <c r="L31" s="27"/>
      <c r="M31" s="28"/>
      <c r="N31" s="98">
        <f t="shared" si="0"/>
        <v>0</v>
      </c>
      <c r="O31" s="28"/>
      <c r="P31" s="29"/>
      <c r="Q31" s="28"/>
      <c r="R31" s="30"/>
      <c r="S31" s="26"/>
      <c r="T31" s="27"/>
      <c r="U31" s="28"/>
      <c r="V31" s="28"/>
      <c r="W31" s="28"/>
      <c r="X31" s="29"/>
      <c r="Y31" s="28"/>
      <c r="Z31" s="30"/>
      <c r="AA31" s="26"/>
      <c r="AB31" s="27"/>
      <c r="AC31" s="28"/>
      <c r="AD31" s="28"/>
      <c r="AE31" s="28"/>
      <c r="AF31" s="29"/>
      <c r="AG31" s="28"/>
      <c r="AH31" s="30"/>
      <c r="AI31" s="26"/>
      <c r="AJ31" s="27"/>
      <c r="AK31" s="28"/>
      <c r="AL31" s="28"/>
      <c r="AM31" s="28"/>
      <c r="AN31" s="29"/>
      <c r="AO31" s="28"/>
      <c r="AP31" s="30"/>
      <c r="AQ31" s="26"/>
      <c r="AR31" s="27"/>
      <c r="AS31" s="28"/>
      <c r="AT31" s="28"/>
      <c r="AU31" s="28"/>
      <c r="AV31" s="29"/>
      <c r="AW31" s="28"/>
      <c r="AX31" s="30"/>
      <c r="AY31" s="26"/>
      <c r="AZ31" s="27"/>
      <c r="BA31" s="28"/>
      <c r="BB31" s="28"/>
      <c r="BC31" s="28"/>
      <c r="BD31" s="29"/>
      <c r="BE31" s="28"/>
      <c r="BF31" s="30"/>
      <c r="BG31" s="26"/>
      <c r="BH31" s="27"/>
      <c r="BI31" s="28"/>
      <c r="BJ31" s="28"/>
      <c r="BK31" s="28"/>
      <c r="BL31" s="29"/>
      <c r="BM31" s="28"/>
      <c r="BN31" s="30"/>
      <c r="BO31" s="26"/>
      <c r="BP31" s="27"/>
      <c r="BQ31" s="28"/>
      <c r="BR31" s="28"/>
      <c r="BS31" s="31"/>
      <c r="BT31" s="32"/>
      <c r="BU31" s="22"/>
      <c r="BV31" s="33"/>
      <c r="BW31" s="34"/>
      <c r="BX31" s="35"/>
      <c r="BY31" s="22"/>
      <c r="BZ31" s="36"/>
      <c r="CA31" s="22"/>
      <c r="CB31" s="32"/>
      <c r="CC31" s="22"/>
      <c r="CD31" s="33"/>
      <c r="CE31" s="34"/>
      <c r="CF31" s="35"/>
      <c r="CG31" s="22"/>
      <c r="CH31" s="36"/>
      <c r="CI31" s="22"/>
      <c r="CJ31" s="32"/>
      <c r="CK31" s="22"/>
      <c r="CL31" s="33"/>
      <c r="CM31" s="34"/>
      <c r="CN31" s="35"/>
      <c r="CO31" s="22"/>
      <c r="CP31" s="36"/>
      <c r="CQ31" s="22"/>
      <c r="CR31" s="32"/>
      <c r="CS31" s="22"/>
      <c r="CT31" s="33"/>
      <c r="CU31" s="34"/>
      <c r="CV31" s="35"/>
      <c r="CW31" s="22"/>
      <c r="CX31" s="36"/>
      <c r="CY31" s="22"/>
      <c r="CZ31" s="32"/>
      <c r="DA31" s="22"/>
      <c r="DB31" s="33"/>
      <c r="DC31" s="34"/>
      <c r="DD31" s="35"/>
      <c r="DE31" s="22"/>
      <c r="DF31" s="36"/>
      <c r="DG31" s="22"/>
      <c r="DH31" s="32"/>
      <c r="DI31" s="22"/>
      <c r="DJ31" s="33"/>
      <c r="DK31" s="34"/>
      <c r="DL31" s="35"/>
      <c r="DM31" s="22"/>
      <c r="DN31" s="36"/>
      <c r="DO31" s="22"/>
      <c r="DP31" s="32"/>
      <c r="DQ31" s="22"/>
      <c r="DR31" s="33"/>
      <c r="DS31" s="34"/>
      <c r="DT31" s="35"/>
      <c r="DU31" s="22"/>
      <c r="DV31" s="36"/>
      <c r="DW31" s="22"/>
      <c r="DX31" s="32"/>
      <c r="DY31" s="22"/>
      <c r="DZ31" s="33"/>
      <c r="EA31" s="34"/>
      <c r="EB31" s="35"/>
      <c r="EC31" s="22"/>
      <c r="ED31" s="36"/>
      <c r="EE31" s="22"/>
      <c r="EF31" s="32"/>
      <c r="EG31" s="22"/>
      <c r="EH31" s="33"/>
      <c r="EI31" s="34"/>
      <c r="EJ31" s="35"/>
      <c r="EK31" s="22"/>
      <c r="EL31" s="36"/>
      <c r="EM31" s="22"/>
      <c r="EN31" s="32"/>
      <c r="EO31" s="22"/>
      <c r="EP31" s="33"/>
      <c r="EQ31" s="34"/>
      <c r="ER31" s="35"/>
      <c r="ES31" s="22"/>
      <c r="ET31" s="36"/>
      <c r="EU31" s="22"/>
      <c r="EV31" s="32"/>
      <c r="EW31" s="22"/>
      <c r="EX31" s="33"/>
      <c r="EY31" s="34"/>
      <c r="EZ31" s="35"/>
      <c r="FA31" s="22"/>
      <c r="FB31" s="36"/>
      <c r="FC31" s="22"/>
      <c r="FD31" s="32"/>
      <c r="FE31" s="22"/>
      <c r="FF31" s="33"/>
      <c r="FG31" s="34"/>
      <c r="FH31" s="35"/>
      <c r="FI31" s="22"/>
      <c r="FJ31" s="36"/>
      <c r="FK31" s="22"/>
      <c r="FL31" s="32"/>
      <c r="FM31" s="22"/>
      <c r="FN31" s="33"/>
      <c r="FO31" s="34"/>
      <c r="FP31" s="35"/>
      <c r="FQ31" s="22"/>
      <c r="FR31" s="36"/>
      <c r="FS31" s="22"/>
      <c r="FT31" s="32"/>
      <c r="FU31" s="22"/>
      <c r="FV31" s="33"/>
      <c r="FW31" s="34"/>
      <c r="FX31" s="35"/>
      <c r="FY31" s="22"/>
      <c r="FZ31" s="36"/>
      <c r="GA31" s="22"/>
      <c r="GB31" s="32"/>
      <c r="GC31" s="22"/>
      <c r="GD31" s="33"/>
      <c r="GE31" s="34"/>
      <c r="GF31" s="35"/>
      <c r="GG31" s="22"/>
      <c r="GH31" s="36"/>
      <c r="GI31" s="22"/>
      <c r="GJ31" s="32"/>
      <c r="GK31" s="22"/>
      <c r="GL31" s="33"/>
      <c r="GM31" s="34"/>
      <c r="GN31" s="35"/>
      <c r="GO31" s="22"/>
      <c r="GP31" s="36"/>
      <c r="GQ31" s="22"/>
      <c r="GR31" s="32"/>
      <c r="GS31" s="22"/>
      <c r="GT31" s="33"/>
      <c r="GU31" s="34"/>
      <c r="GV31" s="35"/>
      <c r="GW31" s="22"/>
      <c r="GX31" s="36"/>
      <c r="GY31" s="22"/>
      <c r="GZ31" s="32"/>
      <c r="HA31" s="22"/>
      <c r="HB31" s="33"/>
      <c r="HC31" s="34"/>
      <c r="HD31" s="35"/>
      <c r="HE31" s="22"/>
      <c r="HF31" s="36"/>
      <c r="HG31" s="22"/>
      <c r="HH31" s="32"/>
      <c r="HI31" s="22"/>
      <c r="HJ31" s="33"/>
      <c r="HK31" s="34"/>
      <c r="HL31" s="35"/>
      <c r="HM31" s="22"/>
      <c r="HN31" s="36"/>
      <c r="HO31" s="22"/>
      <c r="HP31" s="32"/>
      <c r="HQ31" s="22"/>
      <c r="HR31" s="33"/>
      <c r="HS31" s="34"/>
      <c r="HT31" s="35"/>
      <c r="HU31" s="22"/>
      <c r="HV31" s="36"/>
      <c r="HW31" s="22"/>
      <c r="HX31" s="32"/>
      <c r="HY31" s="22"/>
      <c r="HZ31" s="33"/>
      <c r="IA31" s="34"/>
      <c r="IB31" s="35"/>
      <c r="IC31" s="22"/>
      <c r="ID31" s="36"/>
      <c r="IE31" s="22"/>
      <c r="IF31" s="32"/>
      <c r="IG31" s="22"/>
      <c r="IH31" s="33"/>
      <c r="II31" s="34"/>
      <c r="IJ31" s="35"/>
      <c r="IK31" s="22"/>
      <c r="IL31" s="36"/>
      <c r="IM31" s="22"/>
      <c r="IN31" s="32"/>
      <c r="IO31" s="22"/>
      <c r="IP31" s="33"/>
      <c r="IQ31" s="34"/>
      <c r="IR31" s="35"/>
      <c r="IS31" s="22"/>
      <c r="IT31" s="36"/>
      <c r="IU31" s="22"/>
      <c r="IV31" s="32"/>
      <c r="IW31" s="22"/>
      <c r="IX31" s="33"/>
    </row>
    <row r="32" spans="1:258" s="12" customFormat="1" ht="18.75" x14ac:dyDescent="0.2">
      <c r="A32" s="82" t="s">
        <v>70</v>
      </c>
      <c r="B32" s="83" t="s">
        <v>78</v>
      </c>
      <c r="C32" s="24"/>
      <c r="D32" s="23"/>
      <c r="E32" s="23"/>
      <c r="F32" s="23"/>
      <c r="G32" s="24"/>
      <c r="H32" s="25"/>
      <c r="I32" s="24"/>
      <c r="J32" s="25"/>
      <c r="K32" s="26"/>
      <c r="L32" s="27"/>
      <c r="M32" s="28"/>
      <c r="N32" s="98">
        <f t="shared" si="0"/>
        <v>0</v>
      </c>
      <c r="O32" s="28"/>
      <c r="P32" s="29"/>
      <c r="Q32" s="28"/>
      <c r="R32" s="30"/>
      <c r="S32" s="26"/>
      <c r="T32" s="27"/>
      <c r="U32" s="28"/>
      <c r="V32" s="28"/>
      <c r="W32" s="28"/>
      <c r="X32" s="29"/>
      <c r="Y32" s="28"/>
      <c r="Z32" s="30"/>
      <c r="AA32" s="26"/>
      <c r="AB32" s="27"/>
      <c r="AC32" s="28"/>
      <c r="AD32" s="28"/>
      <c r="AE32" s="28"/>
      <c r="AF32" s="29"/>
      <c r="AG32" s="28"/>
      <c r="AH32" s="30"/>
      <c r="AI32" s="26"/>
      <c r="AJ32" s="27"/>
      <c r="AK32" s="28"/>
      <c r="AL32" s="28"/>
      <c r="AM32" s="28"/>
      <c r="AN32" s="29"/>
      <c r="AO32" s="28"/>
      <c r="AP32" s="30"/>
      <c r="AQ32" s="26"/>
      <c r="AR32" s="27"/>
      <c r="AS32" s="28"/>
      <c r="AT32" s="28"/>
      <c r="AU32" s="28"/>
      <c r="AV32" s="29"/>
      <c r="AW32" s="28"/>
      <c r="AX32" s="30"/>
      <c r="AY32" s="26"/>
      <c r="AZ32" s="27"/>
      <c r="BA32" s="28"/>
      <c r="BB32" s="28"/>
      <c r="BC32" s="28"/>
      <c r="BD32" s="29"/>
      <c r="BE32" s="28"/>
      <c r="BF32" s="30"/>
      <c r="BG32" s="26"/>
      <c r="BH32" s="27"/>
      <c r="BI32" s="28"/>
      <c r="BJ32" s="28"/>
      <c r="BK32" s="28"/>
      <c r="BL32" s="29"/>
      <c r="BM32" s="28"/>
      <c r="BN32" s="30"/>
      <c r="BO32" s="26"/>
      <c r="BP32" s="27"/>
      <c r="BQ32" s="28"/>
      <c r="BR32" s="28"/>
      <c r="BS32" s="31"/>
      <c r="BT32" s="32"/>
      <c r="BU32" s="22"/>
      <c r="BV32" s="33"/>
      <c r="BW32" s="34"/>
      <c r="BX32" s="35"/>
      <c r="BY32" s="22"/>
      <c r="BZ32" s="36"/>
      <c r="CA32" s="22"/>
      <c r="CB32" s="32"/>
      <c r="CC32" s="22"/>
      <c r="CD32" s="33"/>
      <c r="CE32" s="34"/>
      <c r="CF32" s="35"/>
      <c r="CG32" s="22"/>
      <c r="CH32" s="36"/>
      <c r="CI32" s="22"/>
      <c r="CJ32" s="32"/>
      <c r="CK32" s="22"/>
      <c r="CL32" s="33"/>
      <c r="CM32" s="34"/>
      <c r="CN32" s="35"/>
      <c r="CO32" s="22"/>
      <c r="CP32" s="36"/>
      <c r="CQ32" s="22"/>
      <c r="CR32" s="32"/>
      <c r="CS32" s="22"/>
      <c r="CT32" s="33"/>
      <c r="CU32" s="34"/>
      <c r="CV32" s="35"/>
      <c r="CW32" s="22"/>
      <c r="CX32" s="36"/>
      <c r="CY32" s="22"/>
      <c r="CZ32" s="32"/>
      <c r="DA32" s="22"/>
      <c r="DB32" s="33"/>
      <c r="DC32" s="34"/>
      <c r="DD32" s="35"/>
      <c r="DE32" s="22"/>
      <c r="DF32" s="36"/>
      <c r="DG32" s="22"/>
      <c r="DH32" s="32"/>
      <c r="DI32" s="22"/>
      <c r="DJ32" s="33"/>
      <c r="DK32" s="34"/>
      <c r="DL32" s="35"/>
      <c r="DM32" s="22"/>
      <c r="DN32" s="36"/>
      <c r="DO32" s="22"/>
      <c r="DP32" s="32"/>
      <c r="DQ32" s="22"/>
      <c r="DR32" s="33"/>
      <c r="DS32" s="34"/>
      <c r="DT32" s="35"/>
      <c r="DU32" s="22"/>
      <c r="DV32" s="36"/>
      <c r="DW32" s="22"/>
      <c r="DX32" s="32"/>
      <c r="DY32" s="22"/>
      <c r="DZ32" s="33"/>
      <c r="EA32" s="34"/>
      <c r="EB32" s="35"/>
      <c r="EC32" s="22"/>
      <c r="ED32" s="36"/>
      <c r="EE32" s="22"/>
      <c r="EF32" s="32"/>
      <c r="EG32" s="22"/>
      <c r="EH32" s="33"/>
      <c r="EI32" s="34"/>
      <c r="EJ32" s="35"/>
      <c r="EK32" s="22"/>
      <c r="EL32" s="36"/>
      <c r="EM32" s="22"/>
      <c r="EN32" s="32"/>
      <c r="EO32" s="22"/>
      <c r="EP32" s="33"/>
      <c r="EQ32" s="34"/>
      <c r="ER32" s="35"/>
      <c r="ES32" s="22"/>
      <c r="ET32" s="36"/>
      <c r="EU32" s="22"/>
      <c r="EV32" s="32"/>
      <c r="EW32" s="22"/>
      <c r="EX32" s="33"/>
      <c r="EY32" s="34"/>
      <c r="EZ32" s="35"/>
      <c r="FA32" s="22"/>
      <c r="FB32" s="36"/>
      <c r="FC32" s="22"/>
      <c r="FD32" s="32"/>
      <c r="FE32" s="22"/>
      <c r="FF32" s="33"/>
      <c r="FG32" s="34"/>
      <c r="FH32" s="35"/>
      <c r="FI32" s="22"/>
      <c r="FJ32" s="36"/>
      <c r="FK32" s="22"/>
      <c r="FL32" s="32"/>
      <c r="FM32" s="22"/>
      <c r="FN32" s="33"/>
      <c r="FO32" s="34"/>
      <c r="FP32" s="35"/>
      <c r="FQ32" s="22"/>
      <c r="FR32" s="36"/>
      <c r="FS32" s="22"/>
      <c r="FT32" s="32"/>
      <c r="FU32" s="22"/>
      <c r="FV32" s="33"/>
      <c r="FW32" s="34"/>
      <c r="FX32" s="35"/>
      <c r="FY32" s="22"/>
      <c r="FZ32" s="36"/>
      <c r="GA32" s="22"/>
      <c r="GB32" s="32"/>
      <c r="GC32" s="22"/>
      <c r="GD32" s="33"/>
      <c r="GE32" s="34"/>
      <c r="GF32" s="35"/>
      <c r="GG32" s="22"/>
      <c r="GH32" s="36"/>
      <c r="GI32" s="22"/>
      <c r="GJ32" s="32"/>
      <c r="GK32" s="22"/>
      <c r="GL32" s="33"/>
      <c r="GM32" s="34"/>
      <c r="GN32" s="35"/>
      <c r="GO32" s="22"/>
      <c r="GP32" s="36"/>
      <c r="GQ32" s="22"/>
      <c r="GR32" s="32"/>
      <c r="GS32" s="22"/>
      <c r="GT32" s="33"/>
      <c r="GU32" s="34"/>
      <c r="GV32" s="35"/>
      <c r="GW32" s="22"/>
      <c r="GX32" s="36"/>
      <c r="GY32" s="22"/>
      <c r="GZ32" s="32"/>
      <c r="HA32" s="22"/>
      <c r="HB32" s="33"/>
      <c r="HC32" s="34"/>
      <c r="HD32" s="35"/>
      <c r="HE32" s="22"/>
      <c r="HF32" s="36"/>
      <c r="HG32" s="22"/>
      <c r="HH32" s="32"/>
      <c r="HI32" s="22"/>
      <c r="HJ32" s="33"/>
      <c r="HK32" s="34"/>
      <c r="HL32" s="35"/>
      <c r="HM32" s="22"/>
      <c r="HN32" s="36"/>
      <c r="HO32" s="22"/>
      <c r="HP32" s="32"/>
      <c r="HQ32" s="22"/>
      <c r="HR32" s="33"/>
      <c r="HS32" s="34"/>
      <c r="HT32" s="35"/>
      <c r="HU32" s="22"/>
      <c r="HV32" s="36"/>
      <c r="HW32" s="22"/>
      <c r="HX32" s="32"/>
      <c r="HY32" s="22"/>
      <c r="HZ32" s="33"/>
      <c r="IA32" s="34"/>
      <c r="IB32" s="35"/>
      <c r="IC32" s="22"/>
      <c r="ID32" s="36"/>
      <c r="IE32" s="22"/>
      <c r="IF32" s="32"/>
      <c r="IG32" s="22"/>
      <c r="IH32" s="33"/>
      <c r="II32" s="34"/>
      <c r="IJ32" s="35"/>
      <c r="IK32" s="22"/>
      <c r="IL32" s="36"/>
      <c r="IM32" s="22"/>
      <c r="IN32" s="32"/>
      <c r="IO32" s="22"/>
      <c r="IP32" s="33"/>
      <c r="IQ32" s="34"/>
      <c r="IR32" s="35"/>
      <c r="IS32" s="22"/>
      <c r="IT32" s="36"/>
      <c r="IU32" s="22"/>
      <c r="IV32" s="32"/>
      <c r="IW32" s="22"/>
      <c r="IX32" s="33"/>
    </row>
    <row r="33" spans="1:258" s="12" customFormat="1" ht="18.75" x14ac:dyDescent="0.2">
      <c r="A33" s="82" t="s">
        <v>16</v>
      </c>
      <c r="B33" s="83" t="s">
        <v>15</v>
      </c>
      <c r="C33" s="24"/>
      <c r="D33" s="23"/>
      <c r="E33" s="23"/>
      <c r="F33" s="23"/>
      <c r="G33" s="24"/>
      <c r="H33" s="25"/>
      <c r="I33" s="24"/>
      <c r="J33" s="25"/>
      <c r="K33" s="26"/>
      <c r="L33" s="27"/>
      <c r="M33" s="28"/>
      <c r="N33" s="98">
        <f t="shared" si="0"/>
        <v>0</v>
      </c>
      <c r="O33" s="28"/>
      <c r="P33" s="29"/>
      <c r="Q33" s="28"/>
      <c r="R33" s="30"/>
      <c r="S33" s="26"/>
      <c r="T33" s="27"/>
      <c r="U33" s="28"/>
      <c r="V33" s="28"/>
      <c r="W33" s="28"/>
      <c r="X33" s="29"/>
      <c r="Y33" s="28"/>
      <c r="Z33" s="30"/>
      <c r="AA33" s="26"/>
      <c r="AB33" s="27"/>
      <c r="AC33" s="28"/>
      <c r="AD33" s="28"/>
      <c r="AE33" s="28"/>
      <c r="AF33" s="29"/>
      <c r="AG33" s="28"/>
      <c r="AH33" s="30"/>
      <c r="AI33" s="26"/>
      <c r="AJ33" s="27"/>
      <c r="AK33" s="28"/>
      <c r="AL33" s="28"/>
      <c r="AM33" s="28"/>
      <c r="AN33" s="29"/>
      <c r="AO33" s="28"/>
      <c r="AP33" s="30"/>
      <c r="AQ33" s="26"/>
      <c r="AR33" s="27"/>
      <c r="AS33" s="28"/>
      <c r="AT33" s="28"/>
      <c r="AU33" s="28"/>
      <c r="AV33" s="29"/>
      <c r="AW33" s="28"/>
      <c r="AX33" s="30"/>
      <c r="AY33" s="26"/>
      <c r="AZ33" s="27"/>
      <c r="BA33" s="28"/>
      <c r="BB33" s="28"/>
      <c r="BC33" s="28"/>
      <c r="BD33" s="29"/>
      <c r="BE33" s="28"/>
      <c r="BF33" s="30"/>
      <c r="BG33" s="26"/>
      <c r="BH33" s="27"/>
      <c r="BI33" s="28"/>
      <c r="BJ33" s="28"/>
      <c r="BK33" s="28"/>
      <c r="BL33" s="29"/>
      <c r="BM33" s="28"/>
      <c r="BN33" s="30"/>
      <c r="BO33" s="26"/>
      <c r="BP33" s="27"/>
      <c r="BQ33" s="28"/>
      <c r="BR33" s="28"/>
      <c r="BS33" s="31"/>
      <c r="BT33" s="32"/>
      <c r="BU33" s="22"/>
      <c r="BV33" s="33"/>
      <c r="BW33" s="34"/>
      <c r="BX33" s="35"/>
      <c r="BY33" s="22"/>
      <c r="BZ33" s="36"/>
      <c r="CA33" s="22"/>
      <c r="CB33" s="32"/>
      <c r="CC33" s="22"/>
      <c r="CD33" s="33"/>
      <c r="CE33" s="34"/>
      <c r="CF33" s="35"/>
      <c r="CG33" s="22"/>
      <c r="CH33" s="36"/>
      <c r="CI33" s="22"/>
      <c r="CJ33" s="32"/>
      <c r="CK33" s="22"/>
      <c r="CL33" s="33"/>
      <c r="CM33" s="34"/>
      <c r="CN33" s="35"/>
      <c r="CO33" s="22"/>
      <c r="CP33" s="36"/>
      <c r="CQ33" s="22"/>
      <c r="CR33" s="32"/>
      <c r="CS33" s="22"/>
      <c r="CT33" s="33"/>
      <c r="CU33" s="34"/>
      <c r="CV33" s="35"/>
      <c r="CW33" s="22"/>
      <c r="CX33" s="36"/>
      <c r="CY33" s="22"/>
      <c r="CZ33" s="32"/>
      <c r="DA33" s="22"/>
      <c r="DB33" s="33"/>
      <c r="DC33" s="34"/>
      <c r="DD33" s="35"/>
      <c r="DE33" s="22"/>
      <c r="DF33" s="36"/>
      <c r="DG33" s="22"/>
      <c r="DH33" s="32"/>
      <c r="DI33" s="22"/>
      <c r="DJ33" s="33"/>
      <c r="DK33" s="34"/>
      <c r="DL33" s="35"/>
      <c r="DM33" s="22"/>
      <c r="DN33" s="36"/>
      <c r="DO33" s="22"/>
      <c r="DP33" s="32"/>
      <c r="DQ33" s="22"/>
      <c r="DR33" s="33"/>
      <c r="DS33" s="34"/>
      <c r="DT33" s="35"/>
      <c r="DU33" s="22"/>
      <c r="DV33" s="36"/>
      <c r="DW33" s="22"/>
      <c r="DX33" s="32"/>
      <c r="DY33" s="22"/>
      <c r="DZ33" s="33"/>
      <c r="EA33" s="34"/>
      <c r="EB33" s="35"/>
      <c r="EC33" s="22"/>
      <c r="ED33" s="36"/>
      <c r="EE33" s="22"/>
      <c r="EF33" s="32"/>
      <c r="EG33" s="22"/>
      <c r="EH33" s="33"/>
      <c r="EI33" s="34"/>
      <c r="EJ33" s="35"/>
      <c r="EK33" s="22"/>
      <c r="EL33" s="36"/>
      <c r="EM33" s="22"/>
      <c r="EN33" s="32"/>
      <c r="EO33" s="22"/>
      <c r="EP33" s="33"/>
      <c r="EQ33" s="34"/>
      <c r="ER33" s="35"/>
      <c r="ES33" s="22"/>
      <c r="ET33" s="36"/>
      <c r="EU33" s="22"/>
      <c r="EV33" s="32"/>
      <c r="EW33" s="22"/>
      <c r="EX33" s="33"/>
      <c r="EY33" s="34"/>
      <c r="EZ33" s="35"/>
      <c r="FA33" s="22"/>
      <c r="FB33" s="36"/>
      <c r="FC33" s="22"/>
      <c r="FD33" s="32"/>
      <c r="FE33" s="22"/>
      <c r="FF33" s="33"/>
      <c r="FG33" s="34"/>
      <c r="FH33" s="35"/>
      <c r="FI33" s="22"/>
      <c r="FJ33" s="36"/>
      <c r="FK33" s="22"/>
      <c r="FL33" s="32"/>
      <c r="FM33" s="22"/>
      <c r="FN33" s="33"/>
      <c r="FO33" s="34"/>
      <c r="FP33" s="35"/>
      <c r="FQ33" s="22"/>
      <c r="FR33" s="36"/>
      <c r="FS33" s="22"/>
      <c r="FT33" s="32"/>
      <c r="FU33" s="22"/>
      <c r="FV33" s="33"/>
      <c r="FW33" s="34"/>
      <c r="FX33" s="35"/>
      <c r="FY33" s="22"/>
      <c r="FZ33" s="36"/>
      <c r="GA33" s="22"/>
      <c r="GB33" s="32"/>
      <c r="GC33" s="22"/>
      <c r="GD33" s="33"/>
      <c r="GE33" s="34"/>
      <c r="GF33" s="35"/>
      <c r="GG33" s="22"/>
      <c r="GH33" s="36"/>
      <c r="GI33" s="22"/>
      <c r="GJ33" s="32"/>
      <c r="GK33" s="22"/>
      <c r="GL33" s="33"/>
      <c r="GM33" s="34"/>
      <c r="GN33" s="35"/>
      <c r="GO33" s="22"/>
      <c r="GP33" s="36"/>
      <c r="GQ33" s="22"/>
      <c r="GR33" s="32"/>
      <c r="GS33" s="22"/>
      <c r="GT33" s="33"/>
      <c r="GU33" s="34"/>
      <c r="GV33" s="35"/>
      <c r="GW33" s="22"/>
      <c r="GX33" s="36"/>
      <c r="GY33" s="22"/>
      <c r="GZ33" s="32"/>
      <c r="HA33" s="22"/>
      <c r="HB33" s="33"/>
      <c r="HC33" s="34"/>
      <c r="HD33" s="35"/>
      <c r="HE33" s="22"/>
      <c r="HF33" s="36"/>
      <c r="HG33" s="22"/>
      <c r="HH33" s="32"/>
      <c r="HI33" s="22"/>
      <c r="HJ33" s="33"/>
      <c r="HK33" s="34"/>
      <c r="HL33" s="35"/>
      <c r="HM33" s="22"/>
      <c r="HN33" s="36"/>
      <c r="HO33" s="22"/>
      <c r="HP33" s="32"/>
      <c r="HQ33" s="22"/>
      <c r="HR33" s="33"/>
      <c r="HS33" s="34"/>
      <c r="HT33" s="35"/>
      <c r="HU33" s="22"/>
      <c r="HV33" s="36"/>
      <c r="HW33" s="22"/>
      <c r="HX33" s="32"/>
      <c r="HY33" s="22"/>
      <c r="HZ33" s="33"/>
      <c r="IA33" s="34"/>
      <c r="IB33" s="35"/>
      <c r="IC33" s="22"/>
      <c r="ID33" s="36"/>
      <c r="IE33" s="22"/>
      <c r="IF33" s="32"/>
      <c r="IG33" s="22"/>
      <c r="IH33" s="33"/>
      <c r="II33" s="34"/>
      <c r="IJ33" s="35"/>
      <c r="IK33" s="22"/>
      <c r="IL33" s="36"/>
      <c r="IM33" s="22"/>
      <c r="IN33" s="32"/>
      <c r="IO33" s="22"/>
      <c r="IP33" s="33"/>
      <c r="IQ33" s="34"/>
      <c r="IR33" s="35"/>
      <c r="IS33" s="22"/>
      <c r="IT33" s="36"/>
      <c r="IU33" s="22"/>
      <c r="IV33" s="32"/>
      <c r="IW33" s="22"/>
      <c r="IX33" s="33"/>
    </row>
    <row r="34" spans="1:258" s="12" customFormat="1" ht="25.5" x14ac:dyDescent="0.2">
      <c r="A34" s="82" t="s">
        <v>17</v>
      </c>
      <c r="B34" s="83" t="s">
        <v>18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98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2" t="s">
        <v>19</v>
      </c>
      <c r="B35" s="83" t="s">
        <v>15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98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2" t="s">
        <v>20</v>
      </c>
      <c r="B36" s="83" t="s">
        <v>15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98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25.5" x14ac:dyDescent="0.2">
      <c r="A37" s="82" t="s">
        <v>21</v>
      </c>
      <c r="B37" s="83" t="s">
        <v>22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98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2" t="s">
        <v>71</v>
      </c>
      <c r="B38" s="83" t="s">
        <v>18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98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25.5" x14ac:dyDescent="0.2">
      <c r="A39" s="82" t="s">
        <v>72</v>
      </c>
      <c r="B39" s="83" t="s">
        <v>15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98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7"/>
      <c r="BX39" s="38"/>
      <c r="BY39" s="22"/>
      <c r="BZ39" s="36"/>
      <c r="CA39" s="22"/>
      <c r="CB39" s="32"/>
      <c r="CC39" s="22"/>
      <c r="CD39" s="33"/>
      <c r="CE39" s="37"/>
      <c r="CF39" s="38"/>
      <c r="CG39" s="22"/>
      <c r="CH39" s="36"/>
      <c r="CI39" s="22"/>
      <c r="CJ39" s="32"/>
      <c r="CK39" s="22"/>
      <c r="CL39" s="33"/>
      <c r="CM39" s="37"/>
      <c r="CN39" s="38"/>
      <c r="CO39" s="22"/>
      <c r="CP39" s="36"/>
      <c r="CQ39" s="22"/>
      <c r="CR39" s="32"/>
      <c r="CS39" s="22"/>
      <c r="CT39" s="33"/>
      <c r="CU39" s="37"/>
      <c r="CV39" s="38"/>
      <c r="CW39" s="22"/>
      <c r="CX39" s="36"/>
      <c r="CY39" s="22"/>
      <c r="CZ39" s="32"/>
      <c r="DA39" s="22"/>
      <c r="DB39" s="33"/>
      <c r="DC39" s="37"/>
      <c r="DD39" s="38"/>
      <c r="DE39" s="22"/>
      <c r="DF39" s="36"/>
      <c r="DG39" s="22"/>
      <c r="DH39" s="32"/>
      <c r="DI39" s="22"/>
      <c r="DJ39" s="33"/>
      <c r="DK39" s="37"/>
      <c r="DL39" s="38"/>
      <c r="DM39" s="22"/>
      <c r="DN39" s="36"/>
      <c r="DO39" s="22"/>
      <c r="DP39" s="32"/>
      <c r="DQ39" s="22"/>
      <c r="DR39" s="33"/>
      <c r="DS39" s="37"/>
      <c r="DT39" s="38"/>
      <c r="DU39" s="22"/>
      <c r="DV39" s="36"/>
      <c r="DW39" s="22"/>
      <c r="DX39" s="32"/>
      <c r="DY39" s="22"/>
      <c r="DZ39" s="33"/>
      <c r="EA39" s="37"/>
      <c r="EB39" s="38"/>
      <c r="EC39" s="22"/>
      <c r="ED39" s="36"/>
      <c r="EE39" s="22"/>
      <c r="EF39" s="32"/>
      <c r="EG39" s="22"/>
      <c r="EH39" s="33"/>
      <c r="EI39" s="37"/>
      <c r="EJ39" s="38"/>
      <c r="EK39" s="22"/>
      <c r="EL39" s="36"/>
      <c r="EM39" s="22"/>
      <c r="EN39" s="32"/>
      <c r="EO39" s="22"/>
      <c r="EP39" s="33"/>
      <c r="EQ39" s="37"/>
      <c r="ER39" s="38"/>
      <c r="ES39" s="22"/>
      <c r="ET39" s="36"/>
      <c r="EU39" s="22"/>
      <c r="EV39" s="32"/>
      <c r="EW39" s="22"/>
      <c r="EX39" s="33"/>
      <c r="EY39" s="37"/>
      <c r="EZ39" s="38"/>
      <c r="FA39" s="22"/>
      <c r="FB39" s="36"/>
      <c r="FC39" s="22"/>
      <c r="FD39" s="32"/>
      <c r="FE39" s="22"/>
      <c r="FF39" s="33"/>
      <c r="FG39" s="37"/>
      <c r="FH39" s="38"/>
      <c r="FI39" s="22"/>
      <c r="FJ39" s="36"/>
      <c r="FK39" s="22"/>
      <c r="FL39" s="32"/>
      <c r="FM39" s="22"/>
      <c r="FN39" s="33"/>
      <c r="FO39" s="37"/>
      <c r="FP39" s="38"/>
      <c r="FQ39" s="22"/>
      <c r="FR39" s="36"/>
      <c r="FS39" s="22"/>
      <c r="FT39" s="32"/>
      <c r="FU39" s="22"/>
      <c r="FV39" s="33"/>
      <c r="FW39" s="37"/>
      <c r="FX39" s="38"/>
      <c r="FY39" s="22"/>
      <c r="FZ39" s="36"/>
      <c r="GA39" s="22"/>
      <c r="GB39" s="32"/>
      <c r="GC39" s="22"/>
      <c r="GD39" s="33"/>
      <c r="GE39" s="37"/>
      <c r="GF39" s="38"/>
      <c r="GG39" s="22"/>
      <c r="GH39" s="36"/>
      <c r="GI39" s="22"/>
      <c r="GJ39" s="32"/>
      <c r="GK39" s="22"/>
      <c r="GL39" s="33"/>
      <c r="GM39" s="37"/>
      <c r="GN39" s="38"/>
      <c r="GO39" s="22"/>
      <c r="GP39" s="36"/>
      <c r="GQ39" s="22"/>
      <c r="GR39" s="32"/>
      <c r="GS39" s="22"/>
      <c r="GT39" s="33"/>
      <c r="GU39" s="37"/>
      <c r="GV39" s="38"/>
      <c r="GW39" s="22"/>
      <c r="GX39" s="36"/>
      <c r="GY39" s="22"/>
      <c r="GZ39" s="32"/>
      <c r="HA39" s="22"/>
      <c r="HB39" s="33"/>
      <c r="HC39" s="37"/>
      <c r="HD39" s="38"/>
      <c r="HE39" s="22"/>
      <c r="HF39" s="36"/>
      <c r="HG39" s="22"/>
      <c r="HH39" s="32"/>
      <c r="HI39" s="22"/>
      <c r="HJ39" s="33"/>
      <c r="HK39" s="37"/>
      <c r="HL39" s="38"/>
      <c r="HM39" s="22"/>
      <c r="HN39" s="36"/>
      <c r="HO39" s="22"/>
      <c r="HP39" s="32"/>
      <c r="HQ39" s="22"/>
      <c r="HR39" s="33"/>
      <c r="HS39" s="37"/>
      <c r="HT39" s="38"/>
      <c r="HU39" s="22"/>
      <c r="HV39" s="36"/>
      <c r="HW39" s="22"/>
      <c r="HX39" s="32"/>
      <c r="HY39" s="22"/>
      <c r="HZ39" s="33"/>
      <c r="IA39" s="37"/>
      <c r="IB39" s="38"/>
      <c r="IC39" s="22"/>
      <c r="ID39" s="36"/>
      <c r="IE39" s="22"/>
      <c r="IF39" s="32"/>
      <c r="IG39" s="22"/>
      <c r="IH39" s="33"/>
      <c r="II39" s="37"/>
      <c r="IJ39" s="38"/>
      <c r="IK39" s="22"/>
      <c r="IL39" s="36"/>
      <c r="IM39" s="22"/>
      <c r="IN39" s="32"/>
      <c r="IO39" s="22"/>
      <c r="IP39" s="33"/>
      <c r="IQ39" s="37"/>
      <c r="IR39" s="38"/>
      <c r="IS39" s="22"/>
      <c r="IT39" s="36"/>
      <c r="IU39" s="22"/>
      <c r="IV39" s="32"/>
      <c r="IW39" s="22"/>
      <c r="IX39" s="33"/>
    </row>
    <row r="40" spans="1:258" s="40" customFormat="1" ht="28.5" customHeight="1" x14ac:dyDescent="0.2">
      <c r="A40" s="85" t="s">
        <v>23</v>
      </c>
      <c r="B40" s="86" t="s">
        <v>24</v>
      </c>
      <c r="C40" s="24">
        <f>H40*12</f>
        <v>0</v>
      </c>
      <c r="D40" s="23"/>
      <c r="E40" s="23" t="s">
        <v>114</v>
      </c>
      <c r="F40" s="23">
        <f>I40*K40</f>
        <v>14089.68</v>
      </c>
      <c r="G40" s="24">
        <f t="shared" ref="G40:G49" si="1">J40*12</f>
        <v>10.8</v>
      </c>
      <c r="H40" s="39"/>
      <c r="I40" s="24">
        <f>J40*12</f>
        <v>10.8</v>
      </c>
      <c r="J40" s="25">
        <v>0.9</v>
      </c>
      <c r="K40" s="12">
        <v>1304.5999999999999</v>
      </c>
      <c r="L40" s="12">
        <v>1.07</v>
      </c>
      <c r="M40" s="13">
        <v>0.6</v>
      </c>
      <c r="N40" s="98">
        <f t="shared" si="0"/>
        <v>0.9</v>
      </c>
    </row>
    <row r="41" spans="1:258" s="12" customFormat="1" ht="23.25" customHeight="1" x14ac:dyDescent="0.2">
      <c r="A41" s="85" t="s">
        <v>88</v>
      </c>
      <c r="B41" s="86" t="s">
        <v>25</v>
      </c>
      <c r="C41" s="24">
        <f>H41*12</f>
        <v>0</v>
      </c>
      <c r="D41" s="23"/>
      <c r="E41" s="23" t="s">
        <v>114</v>
      </c>
      <c r="F41" s="23">
        <f>I41*K41</f>
        <v>45869.74</v>
      </c>
      <c r="G41" s="24">
        <f t="shared" si="1"/>
        <v>35.159999999999997</v>
      </c>
      <c r="H41" s="39"/>
      <c r="I41" s="24">
        <f>J41*12</f>
        <v>35.159999999999997</v>
      </c>
      <c r="J41" s="25">
        <v>2.93</v>
      </c>
      <c r="K41" s="12">
        <v>1304.5999999999999</v>
      </c>
      <c r="L41" s="12">
        <v>1.07</v>
      </c>
      <c r="M41" s="13">
        <v>1.94</v>
      </c>
      <c r="N41" s="98">
        <f t="shared" si="0"/>
        <v>2.93</v>
      </c>
    </row>
    <row r="42" spans="1:258" s="12" customFormat="1" ht="20.25" customHeight="1" x14ac:dyDescent="0.2">
      <c r="A42" s="85" t="s">
        <v>99</v>
      </c>
      <c r="B42" s="86" t="s">
        <v>15</v>
      </c>
      <c r="C42" s="24">
        <f>H42*12</f>
        <v>0</v>
      </c>
      <c r="D42" s="23" t="s">
        <v>69</v>
      </c>
      <c r="E42" s="23" t="s">
        <v>116</v>
      </c>
      <c r="F42" s="23">
        <v>175166.46</v>
      </c>
      <c r="G42" s="24">
        <f t="shared" si="1"/>
        <v>134.28</v>
      </c>
      <c r="H42" s="39"/>
      <c r="I42" s="24">
        <f>F42/K42</f>
        <v>134.27000000000001</v>
      </c>
      <c r="J42" s="25">
        <f>I42/12</f>
        <v>11.19</v>
      </c>
      <c r="K42" s="12">
        <v>1304.5999999999999</v>
      </c>
      <c r="L42" s="12">
        <v>1.07</v>
      </c>
      <c r="M42" s="13">
        <v>1.01</v>
      </c>
      <c r="N42" s="98">
        <f t="shared" si="0"/>
        <v>11.189</v>
      </c>
    </row>
    <row r="43" spans="1:258" s="12" customFormat="1" ht="20.25" customHeight="1" x14ac:dyDescent="0.2">
      <c r="A43" s="82" t="s">
        <v>79</v>
      </c>
      <c r="B43" s="83" t="s">
        <v>34</v>
      </c>
      <c r="C43" s="24"/>
      <c r="D43" s="23"/>
      <c r="E43" s="23"/>
      <c r="F43" s="23"/>
      <c r="G43" s="24"/>
      <c r="H43" s="39"/>
      <c r="I43" s="24"/>
      <c r="J43" s="25"/>
      <c r="M43" s="13"/>
      <c r="N43" s="98">
        <f t="shared" si="0"/>
        <v>0</v>
      </c>
    </row>
    <row r="44" spans="1:258" s="12" customFormat="1" ht="20.25" customHeight="1" x14ac:dyDescent="0.2">
      <c r="A44" s="82" t="s">
        <v>80</v>
      </c>
      <c r="B44" s="83" t="s">
        <v>32</v>
      </c>
      <c r="C44" s="24"/>
      <c r="D44" s="23"/>
      <c r="E44" s="23"/>
      <c r="F44" s="23"/>
      <c r="G44" s="24"/>
      <c r="H44" s="39"/>
      <c r="I44" s="24"/>
      <c r="J44" s="25"/>
      <c r="M44" s="13"/>
      <c r="N44" s="98">
        <f t="shared" si="0"/>
        <v>0</v>
      </c>
    </row>
    <row r="45" spans="1:258" s="12" customFormat="1" ht="20.25" customHeight="1" x14ac:dyDescent="0.2">
      <c r="A45" s="82" t="s">
        <v>67</v>
      </c>
      <c r="B45" s="83" t="s">
        <v>68</v>
      </c>
      <c r="C45" s="24"/>
      <c r="D45" s="23"/>
      <c r="E45" s="23"/>
      <c r="F45" s="23"/>
      <c r="G45" s="24"/>
      <c r="H45" s="39"/>
      <c r="I45" s="24"/>
      <c r="J45" s="25"/>
      <c r="M45" s="13"/>
      <c r="N45" s="98">
        <f t="shared" si="0"/>
        <v>0</v>
      </c>
    </row>
    <row r="46" spans="1:258" s="12" customFormat="1" ht="20.25" customHeight="1" x14ac:dyDescent="0.2">
      <c r="A46" s="82" t="s">
        <v>83</v>
      </c>
      <c r="B46" s="83" t="s">
        <v>81</v>
      </c>
      <c r="C46" s="24"/>
      <c r="D46" s="23"/>
      <c r="E46" s="23"/>
      <c r="F46" s="23"/>
      <c r="G46" s="24"/>
      <c r="H46" s="39"/>
      <c r="I46" s="24"/>
      <c r="J46" s="25"/>
      <c r="M46" s="13"/>
      <c r="N46" s="98">
        <f t="shared" si="0"/>
        <v>0</v>
      </c>
    </row>
    <row r="47" spans="1:258" s="12" customFormat="1" ht="20.25" customHeight="1" x14ac:dyDescent="0.2">
      <c r="A47" s="82" t="s">
        <v>82</v>
      </c>
      <c r="B47" s="83" t="s">
        <v>68</v>
      </c>
      <c r="C47" s="24"/>
      <c r="D47" s="23"/>
      <c r="E47" s="23"/>
      <c r="F47" s="23"/>
      <c r="G47" s="24"/>
      <c r="H47" s="39"/>
      <c r="I47" s="24"/>
      <c r="J47" s="25"/>
      <c r="M47" s="13"/>
      <c r="N47" s="98">
        <f t="shared" si="0"/>
        <v>0</v>
      </c>
    </row>
    <row r="48" spans="1:258" s="20" customFormat="1" ht="36" customHeight="1" x14ac:dyDescent="0.2">
      <c r="A48" s="85" t="s">
        <v>84</v>
      </c>
      <c r="B48" s="86" t="s">
        <v>10</v>
      </c>
      <c r="C48" s="44"/>
      <c r="D48" s="23"/>
      <c r="E48" s="23" t="s">
        <v>91</v>
      </c>
      <c r="F48" s="23">
        <v>2454.7399999999998</v>
      </c>
      <c r="G48" s="44">
        <f t="shared" si="1"/>
        <v>1.92</v>
      </c>
      <c r="H48" s="39"/>
      <c r="I48" s="24">
        <f>F48/K48</f>
        <v>1.88</v>
      </c>
      <c r="J48" s="25">
        <f>I48/12</f>
        <v>0.16</v>
      </c>
      <c r="K48" s="12">
        <v>1304.5999999999999</v>
      </c>
      <c r="L48" s="12">
        <v>1.07</v>
      </c>
      <c r="M48" s="13">
        <v>0.04</v>
      </c>
      <c r="N48" s="98">
        <f t="shared" si="0"/>
        <v>0.157</v>
      </c>
    </row>
    <row r="49" spans="1:14" s="20" customFormat="1" ht="54" customHeight="1" x14ac:dyDescent="0.2">
      <c r="A49" s="85" t="s">
        <v>92</v>
      </c>
      <c r="B49" s="86" t="s">
        <v>10</v>
      </c>
      <c r="C49" s="44"/>
      <c r="D49" s="23"/>
      <c r="E49" s="23" t="s">
        <v>91</v>
      </c>
      <c r="F49" s="23">
        <v>18515.61</v>
      </c>
      <c r="G49" s="44">
        <f t="shared" si="1"/>
        <v>14.16</v>
      </c>
      <c r="H49" s="39"/>
      <c r="I49" s="24">
        <f>F49/K49</f>
        <v>14.19</v>
      </c>
      <c r="J49" s="25">
        <f>I49/12</f>
        <v>1.18</v>
      </c>
      <c r="K49" s="12">
        <v>1304.5999999999999</v>
      </c>
      <c r="L49" s="12">
        <v>1.07</v>
      </c>
      <c r="M49" s="13">
        <v>0.04</v>
      </c>
      <c r="N49" s="98">
        <f t="shared" si="0"/>
        <v>1.1830000000000001</v>
      </c>
    </row>
    <row r="50" spans="1:14" s="20" customFormat="1" ht="36.75" customHeight="1" x14ac:dyDescent="0.2">
      <c r="A50" s="85" t="s">
        <v>139</v>
      </c>
      <c r="B50" s="86" t="s">
        <v>43</v>
      </c>
      <c r="C50" s="44"/>
      <c r="D50" s="23"/>
      <c r="E50" s="23" t="s">
        <v>91</v>
      </c>
      <c r="F50" s="23">
        <v>35583.94</v>
      </c>
      <c r="G50" s="44"/>
      <c r="H50" s="39"/>
      <c r="I50" s="24">
        <f>F50/K50</f>
        <v>27.28</v>
      </c>
      <c r="J50" s="25">
        <f>I50/12</f>
        <v>2.27</v>
      </c>
      <c r="K50" s="12">
        <v>1304.5999999999999</v>
      </c>
      <c r="L50" s="12"/>
      <c r="M50" s="13"/>
      <c r="N50" s="98"/>
    </row>
    <row r="51" spans="1:14" s="20" customFormat="1" ht="33.75" customHeight="1" x14ac:dyDescent="0.2">
      <c r="A51" s="85" t="s">
        <v>102</v>
      </c>
      <c r="B51" s="86"/>
      <c r="C51" s="44"/>
      <c r="D51" s="23"/>
      <c r="E51" s="23" t="s">
        <v>117</v>
      </c>
      <c r="F51" s="23">
        <f>I51*K51</f>
        <v>3444.14</v>
      </c>
      <c r="G51" s="44"/>
      <c r="H51" s="39"/>
      <c r="I51" s="24">
        <f>12*J51</f>
        <v>2.64</v>
      </c>
      <c r="J51" s="25">
        <v>0.22</v>
      </c>
      <c r="K51" s="12">
        <v>1304.5999999999999</v>
      </c>
      <c r="L51" s="12"/>
      <c r="M51" s="13"/>
      <c r="N51" s="98"/>
    </row>
    <row r="52" spans="1:14" s="20" customFormat="1" ht="29.25" customHeight="1" x14ac:dyDescent="0.2">
      <c r="A52" s="71" t="s">
        <v>103</v>
      </c>
      <c r="B52" s="72" t="s">
        <v>61</v>
      </c>
      <c r="C52" s="44"/>
      <c r="D52" s="23"/>
      <c r="E52" s="23"/>
      <c r="F52" s="23"/>
      <c r="G52" s="44"/>
      <c r="H52" s="39"/>
      <c r="I52" s="24"/>
      <c r="J52" s="25"/>
      <c r="K52" s="12"/>
      <c r="L52" s="12"/>
      <c r="M52" s="13"/>
      <c r="N52" s="98"/>
    </row>
    <row r="53" spans="1:14" s="20" customFormat="1" ht="27.75" customHeight="1" x14ac:dyDescent="0.2">
      <c r="A53" s="71" t="s">
        <v>104</v>
      </c>
      <c r="B53" s="72" t="s">
        <v>61</v>
      </c>
      <c r="C53" s="44"/>
      <c r="D53" s="23"/>
      <c r="E53" s="23"/>
      <c r="F53" s="23"/>
      <c r="G53" s="44"/>
      <c r="H53" s="39"/>
      <c r="I53" s="24"/>
      <c r="J53" s="25"/>
      <c r="K53" s="12"/>
      <c r="L53" s="12"/>
      <c r="M53" s="13"/>
      <c r="N53" s="98"/>
    </row>
    <row r="54" spans="1:14" s="20" customFormat="1" ht="24" customHeight="1" x14ac:dyDescent="0.2">
      <c r="A54" s="71" t="s">
        <v>105</v>
      </c>
      <c r="B54" s="72" t="s">
        <v>12</v>
      </c>
      <c r="C54" s="44"/>
      <c r="D54" s="23"/>
      <c r="E54" s="23"/>
      <c r="F54" s="23"/>
      <c r="G54" s="44"/>
      <c r="H54" s="39"/>
      <c r="I54" s="24"/>
      <c r="J54" s="25"/>
      <c r="K54" s="12"/>
      <c r="L54" s="12"/>
      <c r="M54" s="13"/>
      <c r="N54" s="98"/>
    </row>
    <row r="55" spans="1:14" s="20" customFormat="1" ht="22.5" customHeight="1" x14ac:dyDescent="0.2">
      <c r="A55" s="71" t="s">
        <v>106</v>
      </c>
      <c r="B55" s="72" t="s">
        <v>61</v>
      </c>
      <c r="C55" s="44"/>
      <c r="D55" s="23"/>
      <c r="E55" s="23"/>
      <c r="F55" s="23"/>
      <c r="G55" s="44"/>
      <c r="H55" s="39"/>
      <c r="I55" s="24"/>
      <c r="J55" s="25"/>
      <c r="K55" s="12"/>
      <c r="L55" s="12"/>
      <c r="M55" s="13"/>
      <c r="N55" s="98"/>
    </row>
    <row r="56" spans="1:14" s="20" customFormat="1" ht="27.75" customHeight="1" x14ac:dyDescent="0.2">
      <c r="A56" s="71" t="s">
        <v>107</v>
      </c>
      <c r="B56" s="72" t="s">
        <v>61</v>
      </c>
      <c r="C56" s="44"/>
      <c r="D56" s="23"/>
      <c r="E56" s="23"/>
      <c r="F56" s="23"/>
      <c r="G56" s="44"/>
      <c r="H56" s="39"/>
      <c r="I56" s="24"/>
      <c r="J56" s="25"/>
      <c r="K56" s="12"/>
      <c r="L56" s="12"/>
      <c r="M56" s="13"/>
      <c r="N56" s="98"/>
    </row>
    <row r="57" spans="1:14" s="20" customFormat="1" ht="22.5" customHeight="1" x14ac:dyDescent="0.2">
      <c r="A57" s="71" t="s">
        <v>108</v>
      </c>
      <c r="B57" s="72" t="s">
        <v>61</v>
      </c>
      <c r="C57" s="44"/>
      <c r="D57" s="23"/>
      <c r="E57" s="23"/>
      <c r="F57" s="23"/>
      <c r="G57" s="44"/>
      <c r="H57" s="39"/>
      <c r="I57" s="24"/>
      <c r="J57" s="25"/>
      <c r="K57" s="12"/>
      <c r="L57" s="12"/>
      <c r="M57" s="13"/>
      <c r="N57" s="98"/>
    </row>
    <row r="58" spans="1:14" s="20" customFormat="1" ht="33.75" customHeight="1" x14ac:dyDescent="0.2">
      <c r="A58" s="71" t="s">
        <v>109</v>
      </c>
      <c r="B58" s="72" t="s">
        <v>61</v>
      </c>
      <c r="C58" s="44"/>
      <c r="D58" s="23"/>
      <c r="E58" s="23"/>
      <c r="F58" s="23"/>
      <c r="G58" s="44"/>
      <c r="H58" s="39"/>
      <c r="I58" s="24"/>
      <c r="J58" s="25"/>
      <c r="K58" s="12"/>
      <c r="L58" s="12"/>
      <c r="M58" s="13"/>
      <c r="N58" s="98"/>
    </row>
    <row r="59" spans="1:14" s="20" customFormat="1" ht="24" customHeight="1" x14ac:dyDescent="0.2">
      <c r="A59" s="71" t="s">
        <v>110</v>
      </c>
      <c r="B59" s="72" t="s">
        <v>61</v>
      </c>
      <c r="C59" s="44"/>
      <c r="D59" s="23"/>
      <c r="E59" s="23"/>
      <c r="F59" s="23"/>
      <c r="G59" s="44"/>
      <c r="H59" s="39"/>
      <c r="I59" s="24"/>
      <c r="J59" s="25"/>
      <c r="K59" s="12"/>
      <c r="L59" s="12"/>
      <c r="M59" s="13"/>
      <c r="N59" s="98"/>
    </row>
    <row r="60" spans="1:14" s="20" customFormat="1" ht="24.75" customHeight="1" x14ac:dyDescent="0.2">
      <c r="A60" s="71" t="s">
        <v>111</v>
      </c>
      <c r="B60" s="72" t="s">
        <v>61</v>
      </c>
      <c r="C60" s="44"/>
      <c r="D60" s="23"/>
      <c r="E60" s="23"/>
      <c r="F60" s="23"/>
      <c r="G60" s="44"/>
      <c r="H60" s="39"/>
      <c r="I60" s="24"/>
      <c r="J60" s="25"/>
      <c r="K60" s="12"/>
      <c r="L60" s="12"/>
      <c r="M60" s="13"/>
      <c r="N60" s="98"/>
    </row>
    <row r="61" spans="1:14" s="12" customFormat="1" ht="18" customHeight="1" x14ac:dyDescent="0.2">
      <c r="A61" s="85" t="s">
        <v>26</v>
      </c>
      <c r="B61" s="86" t="s">
        <v>27</v>
      </c>
      <c r="C61" s="44">
        <f>H61*12</f>
        <v>0</v>
      </c>
      <c r="D61" s="23"/>
      <c r="E61" s="23" t="s">
        <v>118</v>
      </c>
      <c r="F61" s="23">
        <f>I61*K61</f>
        <v>1252.42</v>
      </c>
      <c r="G61" s="44">
        <f>J61*12</f>
        <v>0.96</v>
      </c>
      <c r="H61" s="39"/>
      <c r="I61" s="24">
        <f>12*J61</f>
        <v>0.96</v>
      </c>
      <c r="J61" s="25">
        <v>0.08</v>
      </c>
      <c r="K61" s="12">
        <v>1304.5999999999999</v>
      </c>
      <c r="L61" s="12">
        <v>1.07</v>
      </c>
      <c r="M61" s="13">
        <v>0.03</v>
      </c>
      <c r="N61" s="98">
        <f t="shared" si="0"/>
        <v>0.08</v>
      </c>
    </row>
    <row r="62" spans="1:14" s="12" customFormat="1" ht="20.25" customHeight="1" x14ac:dyDescent="0.2">
      <c r="A62" s="85" t="s">
        <v>28</v>
      </c>
      <c r="B62" s="87" t="s">
        <v>29</v>
      </c>
      <c r="C62" s="45">
        <f>H62*12</f>
        <v>0</v>
      </c>
      <c r="D62" s="93"/>
      <c r="E62" s="23" t="s">
        <v>119</v>
      </c>
      <c r="F62" s="23">
        <f>I62*K62</f>
        <v>782.76</v>
      </c>
      <c r="G62" s="45">
        <f>J62*12</f>
        <v>0.6</v>
      </c>
      <c r="H62" s="99"/>
      <c r="I62" s="24">
        <f>J62*12</f>
        <v>0.6</v>
      </c>
      <c r="J62" s="25">
        <v>0.05</v>
      </c>
      <c r="K62" s="12">
        <v>1304.5999999999999</v>
      </c>
      <c r="L62" s="12">
        <v>1.07</v>
      </c>
      <c r="M62" s="13">
        <v>0.02</v>
      </c>
      <c r="N62" s="98">
        <f t="shared" si="0"/>
        <v>0.05</v>
      </c>
    </row>
    <row r="63" spans="1:14" s="40" customFormat="1" ht="30" customHeight="1" x14ac:dyDescent="0.2">
      <c r="A63" s="85" t="s">
        <v>30</v>
      </c>
      <c r="B63" s="86"/>
      <c r="C63" s="44">
        <f>H63*12</f>
        <v>0</v>
      </c>
      <c r="D63" s="23"/>
      <c r="E63" s="44"/>
      <c r="F63" s="23">
        <v>0</v>
      </c>
      <c r="G63" s="44"/>
      <c r="H63" s="39"/>
      <c r="I63" s="24">
        <f>F63/K63</f>
        <v>0</v>
      </c>
      <c r="J63" s="25">
        <f>I63/12</f>
        <v>0</v>
      </c>
      <c r="K63" s="12">
        <v>1304.5999999999999</v>
      </c>
      <c r="L63" s="12">
        <v>1.07</v>
      </c>
      <c r="M63" s="13">
        <v>0.03</v>
      </c>
      <c r="N63" s="98">
        <f t="shared" si="0"/>
        <v>0</v>
      </c>
    </row>
    <row r="64" spans="1:14" s="40" customFormat="1" ht="27" customHeight="1" x14ac:dyDescent="0.2">
      <c r="A64" s="85" t="s">
        <v>31</v>
      </c>
      <c r="B64" s="86"/>
      <c r="C64" s="24"/>
      <c r="D64" s="24"/>
      <c r="E64" s="24"/>
      <c r="F64" s="24">
        <f>F65+F66+F67+F68+F69+F70+F71+F72+F73+F74+F76+F77+F78+F75</f>
        <v>17205.330000000002</v>
      </c>
      <c r="G64" s="24"/>
      <c r="H64" s="39"/>
      <c r="I64" s="24">
        <f>F64/K64</f>
        <v>13.19</v>
      </c>
      <c r="J64" s="25">
        <f>I64/12</f>
        <v>1.1000000000000001</v>
      </c>
      <c r="K64" s="12">
        <v>1304.5999999999999</v>
      </c>
      <c r="L64" s="12">
        <v>1.07</v>
      </c>
      <c r="M64" s="13">
        <v>0.8</v>
      </c>
      <c r="N64" s="98">
        <f t="shared" si="0"/>
        <v>1.099</v>
      </c>
    </row>
    <row r="65" spans="1:14" s="20" customFormat="1" ht="22.5" customHeight="1" x14ac:dyDescent="0.2">
      <c r="A65" s="88" t="s">
        <v>120</v>
      </c>
      <c r="B65" s="76" t="s">
        <v>32</v>
      </c>
      <c r="C65" s="47"/>
      <c r="D65" s="46"/>
      <c r="E65" s="46"/>
      <c r="F65" s="46">
        <v>260.52999999999997</v>
      </c>
      <c r="G65" s="47"/>
      <c r="H65" s="48"/>
      <c r="I65" s="47"/>
      <c r="J65" s="48"/>
      <c r="K65" s="12">
        <v>1304.5999999999999</v>
      </c>
      <c r="L65" s="12">
        <v>1.07</v>
      </c>
      <c r="M65" s="13">
        <v>0.01</v>
      </c>
      <c r="N65" s="98">
        <f t="shared" si="0"/>
        <v>0</v>
      </c>
    </row>
    <row r="66" spans="1:14" s="20" customFormat="1" ht="20.25" customHeight="1" x14ac:dyDescent="0.2">
      <c r="A66" s="88" t="s">
        <v>33</v>
      </c>
      <c r="B66" s="76" t="s">
        <v>34</v>
      </c>
      <c r="C66" s="47">
        <f>H66*12</f>
        <v>0</v>
      </c>
      <c r="D66" s="46"/>
      <c r="E66" s="46"/>
      <c r="F66" s="46">
        <v>556</v>
      </c>
      <c r="G66" s="47">
        <f>J66*12</f>
        <v>0</v>
      </c>
      <c r="H66" s="48"/>
      <c r="I66" s="47"/>
      <c r="J66" s="48"/>
      <c r="K66" s="12">
        <v>1304.5999999999999</v>
      </c>
      <c r="L66" s="12">
        <v>1.07</v>
      </c>
      <c r="M66" s="13">
        <v>0.02</v>
      </c>
      <c r="N66" s="98">
        <f t="shared" si="0"/>
        <v>0</v>
      </c>
    </row>
    <row r="67" spans="1:14" s="20" customFormat="1" ht="21" customHeight="1" x14ac:dyDescent="0.2">
      <c r="A67" s="88" t="s">
        <v>62</v>
      </c>
      <c r="B67" s="89" t="s">
        <v>32</v>
      </c>
      <c r="C67" s="47"/>
      <c r="D67" s="46"/>
      <c r="E67" s="46"/>
      <c r="F67" s="46">
        <v>990.63</v>
      </c>
      <c r="G67" s="47"/>
      <c r="H67" s="48"/>
      <c r="I67" s="47"/>
      <c r="J67" s="48"/>
      <c r="K67" s="12">
        <v>1304.5999999999999</v>
      </c>
      <c r="L67" s="12"/>
      <c r="M67" s="13"/>
      <c r="N67" s="98">
        <f t="shared" si="0"/>
        <v>0</v>
      </c>
    </row>
    <row r="68" spans="1:14" s="75" customFormat="1" ht="21" customHeight="1" x14ac:dyDescent="0.2">
      <c r="A68" s="71" t="s">
        <v>132</v>
      </c>
      <c r="B68" s="72" t="s">
        <v>43</v>
      </c>
      <c r="C68" s="51"/>
      <c r="D68" s="100"/>
      <c r="E68" s="100"/>
      <c r="F68" s="100">
        <v>0</v>
      </c>
      <c r="G68" s="47"/>
      <c r="H68" s="48"/>
      <c r="I68" s="47"/>
      <c r="J68" s="48"/>
      <c r="K68" s="12">
        <v>1304.5999999999999</v>
      </c>
      <c r="L68" s="73"/>
      <c r="M68" s="74"/>
      <c r="N68" s="98"/>
    </row>
    <row r="69" spans="1:14" s="20" customFormat="1" ht="23.25" customHeight="1" x14ac:dyDescent="0.2">
      <c r="A69" s="88" t="s">
        <v>35</v>
      </c>
      <c r="B69" s="76" t="s">
        <v>32</v>
      </c>
      <c r="C69" s="47">
        <f>H69*12</f>
        <v>0</v>
      </c>
      <c r="D69" s="46"/>
      <c r="E69" s="46"/>
      <c r="F69" s="46">
        <v>1059.43</v>
      </c>
      <c r="G69" s="47">
        <f>J69*12</f>
        <v>0</v>
      </c>
      <c r="H69" s="48"/>
      <c r="I69" s="47"/>
      <c r="J69" s="48"/>
      <c r="K69" s="12">
        <v>1304.5999999999999</v>
      </c>
      <c r="L69" s="12">
        <v>1.07</v>
      </c>
      <c r="M69" s="13">
        <v>0.03</v>
      </c>
      <c r="N69" s="98">
        <f t="shared" si="0"/>
        <v>0</v>
      </c>
    </row>
    <row r="70" spans="1:14" s="20" customFormat="1" ht="21.75" customHeight="1" x14ac:dyDescent="0.2">
      <c r="A70" s="88" t="s">
        <v>36</v>
      </c>
      <c r="B70" s="76" t="s">
        <v>32</v>
      </c>
      <c r="C70" s="47">
        <f>H70*12</f>
        <v>0</v>
      </c>
      <c r="D70" s="46"/>
      <c r="E70" s="46"/>
      <c r="F70" s="46">
        <v>4718.8900000000003</v>
      </c>
      <c r="G70" s="47">
        <f>J70*12</f>
        <v>0</v>
      </c>
      <c r="H70" s="48"/>
      <c r="I70" s="47"/>
      <c r="J70" s="48"/>
      <c r="K70" s="12">
        <v>1304.5999999999999</v>
      </c>
      <c r="L70" s="12">
        <v>1.07</v>
      </c>
      <c r="M70" s="13">
        <v>0.12</v>
      </c>
      <c r="N70" s="98">
        <f t="shared" si="0"/>
        <v>0</v>
      </c>
    </row>
    <row r="71" spans="1:14" s="20" customFormat="1" ht="17.25" customHeight="1" x14ac:dyDescent="0.2">
      <c r="A71" s="88" t="s">
        <v>37</v>
      </c>
      <c r="B71" s="76" t="s">
        <v>32</v>
      </c>
      <c r="C71" s="47">
        <f>H71*12</f>
        <v>0</v>
      </c>
      <c r="D71" s="46"/>
      <c r="E71" s="46"/>
      <c r="F71" s="46">
        <v>1112</v>
      </c>
      <c r="G71" s="47">
        <f>J71*12</f>
        <v>0</v>
      </c>
      <c r="H71" s="48"/>
      <c r="I71" s="47"/>
      <c r="J71" s="48"/>
      <c r="K71" s="12">
        <v>1304.5999999999999</v>
      </c>
      <c r="L71" s="12">
        <v>1.07</v>
      </c>
      <c r="M71" s="13">
        <v>0.02</v>
      </c>
      <c r="N71" s="98">
        <f t="shared" si="0"/>
        <v>0</v>
      </c>
    </row>
    <row r="72" spans="1:14" s="20" customFormat="1" ht="18.75" customHeight="1" x14ac:dyDescent="0.2">
      <c r="A72" s="88" t="s">
        <v>38</v>
      </c>
      <c r="B72" s="76" t="s">
        <v>32</v>
      </c>
      <c r="C72" s="47"/>
      <c r="D72" s="46"/>
      <c r="E72" s="46"/>
      <c r="F72" s="46">
        <v>529.71</v>
      </c>
      <c r="G72" s="47"/>
      <c r="H72" s="48"/>
      <c r="I72" s="47"/>
      <c r="J72" s="48"/>
      <c r="K72" s="12">
        <v>1304.5999999999999</v>
      </c>
      <c r="L72" s="12">
        <v>1.07</v>
      </c>
      <c r="M72" s="13">
        <v>0.02</v>
      </c>
      <c r="N72" s="98">
        <f t="shared" si="0"/>
        <v>0</v>
      </c>
    </row>
    <row r="73" spans="1:14" s="20" customFormat="1" ht="21.75" customHeight="1" x14ac:dyDescent="0.2">
      <c r="A73" s="88" t="s">
        <v>39</v>
      </c>
      <c r="B73" s="76" t="s">
        <v>34</v>
      </c>
      <c r="C73" s="47"/>
      <c r="D73" s="46"/>
      <c r="E73" s="46"/>
      <c r="F73" s="46">
        <v>2118.8200000000002</v>
      </c>
      <c r="G73" s="47"/>
      <c r="H73" s="48"/>
      <c r="I73" s="47"/>
      <c r="J73" s="48"/>
      <c r="K73" s="12">
        <v>1304.5999999999999</v>
      </c>
      <c r="L73" s="12">
        <v>1.07</v>
      </c>
      <c r="M73" s="13">
        <v>7.0000000000000007E-2</v>
      </c>
      <c r="N73" s="98">
        <f t="shared" ref="N73:N104" si="2">I73/12</f>
        <v>0</v>
      </c>
    </row>
    <row r="74" spans="1:14" s="20" customFormat="1" ht="25.5" x14ac:dyDescent="0.2">
      <c r="A74" s="88" t="s">
        <v>40</v>
      </c>
      <c r="B74" s="76" t="s">
        <v>32</v>
      </c>
      <c r="C74" s="47">
        <f>H74*12</f>
        <v>0</v>
      </c>
      <c r="D74" s="46"/>
      <c r="E74" s="46"/>
      <c r="F74" s="109">
        <v>1637.69</v>
      </c>
      <c r="G74" s="47">
        <f>J74*12</f>
        <v>0</v>
      </c>
      <c r="H74" s="48"/>
      <c r="I74" s="47"/>
      <c r="J74" s="48"/>
      <c r="K74" s="12">
        <v>1304.5999999999999</v>
      </c>
      <c r="L74" s="12">
        <v>1.07</v>
      </c>
      <c r="M74" s="13">
        <v>7.0000000000000007E-2</v>
      </c>
      <c r="N74" s="98">
        <f t="shared" si="2"/>
        <v>0</v>
      </c>
    </row>
    <row r="75" spans="1:14" s="20" customFormat="1" ht="30" customHeight="1" x14ac:dyDescent="0.2">
      <c r="A75" s="88" t="s">
        <v>150</v>
      </c>
      <c r="B75" s="89" t="s">
        <v>32</v>
      </c>
      <c r="C75" s="47"/>
      <c r="D75" s="46"/>
      <c r="E75" s="46"/>
      <c r="F75" s="109">
        <v>494.27</v>
      </c>
      <c r="G75" s="47"/>
      <c r="H75" s="48"/>
      <c r="I75" s="47"/>
      <c r="J75" s="48"/>
      <c r="K75" s="12"/>
      <c r="L75" s="12"/>
      <c r="M75" s="13"/>
      <c r="N75" s="98"/>
    </row>
    <row r="76" spans="1:14" s="20" customFormat="1" ht="21.75" customHeight="1" x14ac:dyDescent="0.2">
      <c r="A76" s="88" t="s">
        <v>121</v>
      </c>
      <c r="B76" s="76" t="s">
        <v>32</v>
      </c>
      <c r="C76" s="47"/>
      <c r="D76" s="46"/>
      <c r="E76" s="46"/>
      <c r="F76" s="46">
        <v>3727.36</v>
      </c>
      <c r="G76" s="47"/>
      <c r="H76" s="48"/>
      <c r="I76" s="47"/>
      <c r="J76" s="48"/>
      <c r="K76" s="12">
        <v>1304.5999999999999</v>
      </c>
      <c r="L76" s="12">
        <v>1.07</v>
      </c>
      <c r="M76" s="13">
        <v>0.01</v>
      </c>
      <c r="N76" s="98">
        <f t="shared" si="2"/>
        <v>0</v>
      </c>
    </row>
    <row r="77" spans="1:14" s="20" customFormat="1" ht="29.25" customHeight="1" x14ac:dyDescent="0.2">
      <c r="A77" s="88" t="s">
        <v>89</v>
      </c>
      <c r="B77" s="72" t="s">
        <v>43</v>
      </c>
      <c r="C77" s="51"/>
      <c r="D77" s="51"/>
      <c r="E77" s="51"/>
      <c r="F77" s="51">
        <v>0</v>
      </c>
      <c r="G77" s="47"/>
      <c r="H77" s="48"/>
      <c r="I77" s="47"/>
      <c r="J77" s="48"/>
      <c r="K77" s="12">
        <v>1304.5999999999999</v>
      </c>
      <c r="L77" s="12">
        <v>1.07</v>
      </c>
      <c r="M77" s="13">
        <v>7.0000000000000007E-2</v>
      </c>
      <c r="N77" s="98">
        <f t="shared" si="2"/>
        <v>0</v>
      </c>
    </row>
    <row r="78" spans="1:14" s="20" customFormat="1" ht="28.5" customHeight="1" x14ac:dyDescent="0.2">
      <c r="A78" s="71" t="s">
        <v>97</v>
      </c>
      <c r="B78" s="72" t="s">
        <v>32</v>
      </c>
      <c r="C78" s="42"/>
      <c r="D78" s="42"/>
      <c r="E78" s="42"/>
      <c r="F78" s="42">
        <v>0</v>
      </c>
      <c r="G78" s="49"/>
      <c r="H78" s="48"/>
      <c r="I78" s="49"/>
      <c r="J78" s="81"/>
      <c r="K78" s="12">
        <v>1304.5999999999999</v>
      </c>
      <c r="L78" s="12"/>
      <c r="M78" s="13"/>
      <c r="N78" s="98">
        <f t="shared" si="2"/>
        <v>0</v>
      </c>
    </row>
    <row r="79" spans="1:14" s="40" customFormat="1" ht="30" x14ac:dyDescent="0.2">
      <c r="A79" s="85" t="s">
        <v>41</v>
      </c>
      <c r="B79" s="86"/>
      <c r="C79" s="24"/>
      <c r="D79" s="24"/>
      <c r="E79" s="24"/>
      <c r="F79" s="24">
        <f>F80+F81+F82+F83</f>
        <v>2118.8200000000002</v>
      </c>
      <c r="G79" s="24"/>
      <c r="H79" s="39"/>
      <c r="I79" s="24">
        <f>F79/K79</f>
        <v>1.62</v>
      </c>
      <c r="J79" s="25">
        <f>I79/12</f>
        <v>0.14000000000000001</v>
      </c>
      <c r="K79" s="12">
        <v>1304.5999999999999</v>
      </c>
      <c r="L79" s="12">
        <v>1.07</v>
      </c>
      <c r="M79" s="13">
        <v>0.89</v>
      </c>
      <c r="N79" s="98">
        <f t="shared" si="2"/>
        <v>0.13500000000000001</v>
      </c>
    </row>
    <row r="80" spans="1:14" s="20" customFormat="1" ht="26.25" customHeight="1" x14ac:dyDescent="0.2">
      <c r="A80" s="88" t="s">
        <v>133</v>
      </c>
      <c r="B80" s="76" t="s">
        <v>44</v>
      </c>
      <c r="C80" s="47"/>
      <c r="D80" s="46"/>
      <c r="E80" s="46"/>
      <c r="F80" s="46">
        <v>2118.8200000000002</v>
      </c>
      <c r="G80" s="47"/>
      <c r="H80" s="48"/>
      <c r="I80" s="47"/>
      <c r="J80" s="48"/>
      <c r="K80" s="12">
        <v>1304.5999999999999</v>
      </c>
      <c r="L80" s="12">
        <v>1.07</v>
      </c>
      <c r="M80" s="13">
        <v>0.03</v>
      </c>
      <c r="N80" s="98">
        <f t="shared" si="2"/>
        <v>0</v>
      </c>
    </row>
    <row r="81" spans="1:14" s="20" customFormat="1" ht="18" customHeight="1" x14ac:dyDescent="0.2">
      <c r="A81" s="88" t="s">
        <v>122</v>
      </c>
      <c r="B81" s="89" t="s">
        <v>32</v>
      </c>
      <c r="C81" s="49"/>
      <c r="D81" s="50"/>
      <c r="E81" s="50"/>
      <c r="F81" s="50">
        <v>0</v>
      </c>
      <c r="G81" s="49"/>
      <c r="H81" s="48"/>
      <c r="I81" s="49"/>
      <c r="J81" s="81"/>
      <c r="K81" s="12">
        <v>1304.5999999999999</v>
      </c>
      <c r="L81" s="12"/>
      <c r="M81" s="13"/>
      <c r="N81" s="98">
        <f t="shared" si="2"/>
        <v>0</v>
      </c>
    </row>
    <row r="82" spans="1:14" s="20" customFormat="1" ht="28.5" customHeight="1" x14ac:dyDescent="0.2">
      <c r="A82" s="88" t="s">
        <v>89</v>
      </c>
      <c r="B82" s="89" t="s">
        <v>43</v>
      </c>
      <c r="C82" s="49"/>
      <c r="D82" s="50"/>
      <c r="E82" s="50"/>
      <c r="F82" s="50">
        <v>0</v>
      </c>
      <c r="G82" s="49"/>
      <c r="H82" s="48"/>
      <c r="I82" s="49"/>
      <c r="J82" s="81"/>
      <c r="K82" s="12">
        <v>1304.5999999999999</v>
      </c>
      <c r="L82" s="12"/>
      <c r="M82" s="13"/>
      <c r="N82" s="98">
        <f t="shared" si="2"/>
        <v>0</v>
      </c>
    </row>
    <row r="83" spans="1:14" s="20" customFormat="1" ht="25.5" customHeight="1" x14ac:dyDescent="0.2">
      <c r="A83" s="88" t="s">
        <v>134</v>
      </c>
      <c r="B83" s="89" t="s">
        <v>43</v>
      </c>
      <c r="C83" s="49"/>
      <c r="D83" s="50"/>
      <c r="E83" s="50"/>
      <c r="F83" s="101">
        <v>0</v>
      </c>
      <c r="G83" s="49"/>
      <c r="H83" s="48"/>
      <c r="I83" s="49"/>
      <c r="J83" s="81"/>
      <c r="K83" s="12">
        <v>1304.5999999999999</v>
      </c>
      <c r="L83" s="12"/>
      <c r="M83" s="13"/>
      <c r="N83" s="98">
        <f t="shared" si="2"/>
        <v>0</v>
      </c>
    </row>
    <row r="84" spans="1:14" s="20" customFormat="1" ht="30" x14ac:dyDescent="0.2">
      <c r="A84" s="85" t="s">
        <v>45</v>
      </c>
      <c r="B84" s="76"/>
      <c r="C84" s="47"/>
      <c r="D84" s="49"/>
      <c r="E84" s="24"/>
      <c r="F84" s="24">
        <f>F85+F86+F87</f>
        <v>10758.57</v>
      </c>
      <c r="G84" s="47"/>
      <c r="H84" s="48"/>
      <c r="I84" s="24">
        <f>F84/K84</f>
        <v>8.25</v>
      </c>
      <c r="J84" s="25">
        <f>I84/12</f>
        <v>0.69</v>
      </c>
      <c r="K84" s="12">
        <v>1304.5999999999999</v>
      </c>
      <c r="L84" s="12">
        <v>1.07</v>
      </c>
      <c r="M84" s="13">
        <v>0.37</v>
      </c>
      <c r="N84" s="98">
        <f t="shared" si="2"/>
        <v>0.68799999999999994</v>
      </c>
    </row>
    <row r="85" spans="1:14" s="20" customFormat="1" ht="18" customHeight="1" x14ac:dyDescent="0.2">
      <c r="A85" s="88" t="s">
        <v>140</v>
      </c>
      <c r="B85" s="89" t="s">
        <v>32</v>
      </c>
      <c r="C85" s="47"/>
      <c r="D85" s="50"/>
      <c r="E85" s="23"/>
      <c r="F85" s="41">
        <v>0</v>
      </c>
      <c r="G85" s="51"/>
      <c r="H85" s="43"/>
      <c r="I85" s="42"/>
      <c r="J85" s="79"/>
      <c r="K85" s="12">
        <v>1304.5999999999999</v>
      </c>
      <c r="L85" s="12"/>
      <c r="M85" s="13"/>
      <c r="N85" s="98">
        <f t="shared" si="2"/>
        <v>0</v>
      </c>
    </row>
    <row r="86" spans="1:14" s="20" customFormat="1" ht="18.75" customHeight="1" x14ac:dyDescent="0.2">
      <c r="A86" s="88" t="s">
        <v>131</v>
      </c>
      <c r="B86" s="89" t="s">
        <v>32</v>
      </c>
      <c r="C86" s="47"/>
      <c r="D86" s="50"/>
      <c r="E86" s="23"/>
      <c r="F86" s="41">
        <v>10758.57</v>
      </c>
      <c r="G86" s="51"/>
      <c r="H86" s="43"/>
      <c r="I86" s="42"/>
      <c r="J86" s="79"/>
      <c r="K86" s="12">
        <v>1304.5999999999999</v>
      </c>
      <c r="L86" s="12"/>
      <c r="M86" s="13"/>
      <c r="N86" s="98">
        <f t="shared" si="2"/>
        <v>0</v>
      </c>
    </row>
    <row r="87" spans="1:14" s="20" customFormat="1" ht="28.5" customHeight="1" x14ac:dyDescent="0.2">
      <c r="A87" s="88" t="s">
        <v>89</v>
      </c>
      <c r="B87" s="89" t="s">
        <v>18</v>
      </c>
      <c r="C87" s="47"/>
      <c r="D87" s="50"/>
      <c r="E87" s="50"/>
      <c r="F87" s="50">
        <v>0</v>
      </c>
      <c r="G87" s="47"/>
      <c r="H87" s="48"/>
      <c r="I87" s="49"/>
      <c r="J87" s="81"/>
      <c r="K87" s="12">
        <v>1304.5999999999999</v>
      </c>
      <c r="L87" s="12"/>
      <c r="M87" s="13"/>
      <c r="N87" s="98">
        <f t="shared" si="2"/>
        <v>0</v>
      </c>
    </row>
    <row r="88" spans="1:14" s="20" customFormat="1" ht="15" x14ac:dyDescent="0.2">
      <c r="A88" s="85" t="s">
        <v>46</v>
      </c>
      <c r="B88" s="76"/>
      <c r="C88" s="47"/>
      <c r="D88" s="49"/>
      <c r="E88" s="49"/>
      <c r="F88" s="24">
        <f>F89+F90+F91+F92+F93+F94</f>
        <v>5763.82</v>
      </c>
      <c r="G88" s="47"/>
      <c r="H88" s="48"/>
      <c r="I88" s="24">
        <f>F88/K88</f>
        <v>4.42</v>
      </c>
      <c r="J88" s="25">
        <f>I88/12</f>
        <v>0.37</v>
      </c>
      <c r="K88" s="12">
        <v>1304.5999999999999</v>
      </c>
      <c r="L88" s="12">
        <v>1.07</v>
      </c>
      <c r="M88" s="13">
        <v>0.2</v>
      </c>
      <c r="N88" s="98">
        <f t="shared" si="2"/>
        <v>0.36799999999999999</v>
      </c>
    </row>
    <row r="89" spans="1:14" s="20" customFormat="1" ht="21" customHeight="1" x14ac:dyDescent="0.2">
      <c r="A89" s="71" t="s">
        <v>47</v>
      </c>
      <c r="B89" s="89" t="s">
        <v>10</v>
      </c>
      <c r="C89" s="47"/>
      <c r="D89" s="50"/>
      <c r="E89" s="50"/>
      <c r="F89" s="41">
        <v>0</v>
      </c>
      <c r="G89" s="47"/>
      <c r="H89" s="48"/>
      <c r="I89" s="24"/>
      <c r="J89" s="25"/>
      <c r="K89" s="12">
        <v>1304.5999999999999</v>
      </c>
      <c r="L89" s="12"/>
      <c r="M89" s="13"/>
      <c r="N89" s="98">
        <f t="shared" si="2"/>
        <v>0</v>
      </c>
    </row>
    <row r="90" spans="1:14" s="20" customFormat="1" ht="43.5" customHeight="1" x14ac:dyDescent="0.2">
      <c r="A90" s="88" t="s">
        <v>73</v>
      </c>
      <c r="B90" s="76" t="s">
        <v>32</v>
      </c>
      <c r="C90" s="47"/>
      <c r="D90" s="46"/>
      <c r="E90" s="46"/>
      <c r="F90" s="46">
        <v>4660.09</v>
      </c>
      <c r="G90" s="47"/>
      <c r="H90" s="48"/>
      <c r="I90" s="47"/>
      <c r="J90" s="48"/>
      <c r="K90" s="12">
        <v>1304.5999999999999</v>
      </c>
      <c r="L90" s="12">
        <v>1.07</v>
      </c>
      <c r="M90" s="13">
        <v>0.13</v>
      </c>
      <c r="N90" s="98">
        <f t="shared" si="2"/>
        <v>0</v>
      </c>
    </row>
    <row r="91" spans="1:14" s="20" customFormat="1" ht="42.75" customHeight="1" x14ac:dyDescent="0.2">
      <c r="A91" s="88" t="s">
        <v>74</v>
      </c>
      <c r="B91" s="76" t="s">
        <v>32</v>
      </c>
      <c r="C91" s="47"/>
      <c r="D91" s="46"/>
      <c r="E91" s="46"/>
      <c r="F91" s="46">
        <v>1103.73</v>
      </c>
      <c r="G91" s="47"/>
      <c r="H91" s="48"/>
      <c r="I91" s="47"/>
      <c r="J91" s="48"/>
      <c r="K91" s="12">
        <v>1304.5999999999999</v>
      </c>
      <c r="L91" s="12">
        <v>1.07</v>
      </c>
      <c r="M91" s="13">
        <v>0.02</v>
      </c>
      <c r="N91" s="98">
        <f t="shared" si="2"/>
        <v>0</v>
      </c>
    </row>
    <row r="92" spans="1:14" s="20" customFormat="1" ht="27.75" customHeight="1" x14ac:dyDescent="0.2">
      <c r="A92" s="88" t="s">
        <v>49</v>
      </c>
      <c r="B92" s="89" t="s">
        <v>18</v>
      </c>
      <c r="C92" s="47"/>
      <c r="D92" s="50"/>
      <c r="E92" s="50"/>
      <c r="F92" s="50">
        <v>0</v>
      </c>
      <c r="G92" s="47"/>
      <c r="H92" s="48"/>
      <c r="I92" s="49"/>
      <c r="J92" s="81"/>
      <c r="K92" s="12">
        <v>1304.5999999999999</v>
      </c>
      <c r="L92" s="12"/>
      <c r="M92" s="13"/>
      <c r="N92" s="98">
        <f t="shared" si="2"/>
        <v>0</v>
      </c>
    </row>
    <row r="93" spans="1:14" s="20" customFormat="1" ht="18.75" customHeight="1" x14ac:dyDescent="0.2">
      <c r="A93" s="88" t="s">
        <v>48</v>
      </c>
      <c r="B93" s="89" t="s">
        <v>50</v>
      </c>
      <c r="C93" s="47"/>
      <c r="D93" s="50"/>
      <c r="E93" s="50"/>
      <c r="F93" s="50">
        <v>0</v>
      </c>
      <c r="G93" s="47"/>
      <c r="H93" s="48"/>
      <c r="I93" s="49"/>
      <c r="J93" s="81"/>
      <c r="K93" s="12">
        <v>1304.5999999999999</v>
      </c>
      <c r="L93" s="12"/>
      <c r="M93" s="13"/>
      <c r="N93" s="98">
        <f t="shared" si="2"/>
        <v>0</v>
      </c>
    </row>
    <row r="94" spans="1:14" s="20" customFormat="1" ht="56.25" customHeight="1" x14ac:dyDescent="0.2">
      <c r="A94" s="88" t="s">
        <v>75</v>
      </c>
      <c r="B94" s="89" t="s">
        <v>61</v>
      </c>
      <c r="C94" s="47"/>
      <c r="D94" s="50"/>
      <c r="E94" s="50"/>
      <c r="F94" s="101">
        <v>0</v>
      </c>
      <c r="G94" s="47"/>
      <c r="H94" s="48"/>
      <c r="I94" s="49"/>
      <c r="J94" s="81"/>
      <c r="K94" s="12">
        <v>1304.5999999999999</v>
      </c>
      <c r="L94" s="12"/>
      <c r="M94" s="13"/>
      <c r="N94" s="98">
        <f t="shared" si="2"/>
        <v>0</v>
      </c>
    </row>
    <row r="95" spans="1:14" s="20" customFormat="1" ht="20.25" customHeight="1" x14ac:dyDescent="0.2">
      <c r="A95" s="85" t="s">
        <v>51</v>
      </c>
      <c r="B95" s="76"/>
      <c r="C95" s="47"/>
      <c r="D95" s="49"/>
      <c r="E95" s="24"/>
      <c r="F95" s="24">
        <f>F96</f>
        <v>1330.02</v>
      </c>
      <c r="G95" s="47"/>
      <c r="H95" s="48"/>
      <c r="I95" s="24">
        <f>F95/K95</f>
        <v>1.02</v>
      </c>
      <c r="J95" s="25">
        <f>I95/12</f>
        <v>0.09</v>
      </c>
      <c r="K95" s="12">
        <v>1304.5999999999999</v>
      </c>
      <c r="L95" s="12">
        <v>1.07</v>
      </c>
      <c r="M95" s="13">
        <v>0.11</v>
      </c>
      <c r="N95" s="98">
        <f t="shared" si="2"/>
        <v>8.5000000000000006E-2</v>
      </c>
    </row>
    <row r="96" spans="1:14" s="20" customFormat="1" ht="18" customHeight="1" x14ac:dyDescent="0.2">
      <c r="A96" s="88" t="s">
        <v>52</v>
      </c>
      <c r="B96" s="76" t="s">
        <v>32</v>
      </c>
      <c r="C96" s="47"/>
      <c r="D96" s="46"/>
      <c r="E96" s="46"/>
      <c r="F96" s="46">
        <v>1330.02</v>
      </c>
      <c r="G96" s="47"/>
      <c r="H96" s="48"/>
      <c r="I96" s="47"/>
      <c r="J96" s="48"/>
      <c r="K96" s="12">
        <v>1304.5999999999999</v>
      </c>
      <c r="L96" s="12">
        <v>1.07</v>
      </c>
      <c r="M96" s="13">
        <v>0.02</v>
      </c>
      <c r="N96" s="98">
        <f t="shared" si="2"/>
        <v>0</v>
      </c>
    </row>
    <row r="97" spans="1:14" s="12" customFormat="1" ht="21.75" customHeight="1" x14ac:dyDescent="0.2">
      <c r="A97" s="85" t="s">
        <v>53</v>
      </c>
      <c r="B97" s="86"/>
      <c r="C97" s="24"/>
      <c r="D97" s="24"/>
      <c r="E97" s="24" t="s">
        <v>125</v>
      </c>
      <c r="F97" s="24">
        <f>F98+F99</f>
        <v>10640</v>
      </c>
      <c r="G97" s="24"/>
      <c r="H97" s="39"/>
      <c r="I97" s="24">
        <f>F97/K97</f>
        <v>8.16</v>
      </c>
      <c r="J97" s="25">
        <f>I97/12</f>
        <v>0.68</v>
      </c>
      <c r="K97" s="12">
        <v>1304.5999999999999</v>
      </c>
      <c r="L97" s="12">
        <v>1.07</v>
      </c>
      <c r="M97" s="13">
        <v>0.03</v>
      </c>
      <c r="N97" s="98">
        <f t="shared" si="2"/>
        <v>0.68</v>
      </c>
    </row>
    <row r="98" spans="1:14" s="20" customFormat="1" ht="41.25" customHeight="1" x14ac:dyDescent="0.2">
      <c r="A98" s="71" t="s">
        <v>76</v>
      </c>
      <c r="B98" s="89" t="s">
        <v>34</v>
      </c>
      <c r="C98" s="47"/>
      <c r="D98" s="46"/>
      <c r="E98" s="46"/>
      <c r="F98" s="46">
        <v>6240</v>
      </c>
      <c r="G98" s="47"/>
      <c r="H98" s="48"/>
      <c r="I98" s="47"/>
      <c r="J98" s="48"/>
      <c r="K98" s="12">
        <v>1304.5999999999999</v>
      </c>
      <c r="L98" s="12">
        <v>1.07</v>
      </c>
      <c r="M98" s="13">
        <v>0.03</v>
      </c>
      <c r="N98" s="98">
        <f t="shared" si="2"/>
        <v>0</v>
      </c>
    </row>
    <row r="99" spans="1:14" s="20" customFormat="1" ht="23.25" customHeight="1" x14ac:dyDescent="0.2">
      <c r="A99" s="71" t="s">
        <v>141</v>
      </c>
      <c r="B99" s="89" t="s">
        <v>61</v>
      </c>
      <c r="C99" s="47">
        <f>H99*12</f>
        <v>0</v>
      </c>
      <c r="D99" s="46"/>
      <c r="E99" s="46"/>
      <c r="F99" s="46">
        <v>4400</v>
      </c>
      <c r="G99" s="47">
        <f>J99*12</f>
        <v>0</v>
      </c>
      <c r="H99" s="48"/>
      <c r="I99" s="47"/>
      <c r="J99" s="48"/>
      <c r="K99" s="12">
        <v>1304.5999999999999</v>
      </c>
      <c r="L99" s="12">
        <v>1.07</v>
      </c>
      <c r="M99" s="13">
        <v>0</v>
      </c>
      <c r="N99" s="98">
        <f t="shared" si="2"/>
        <v>0</v>
      </c>
    </row>
    <row r="100" spans="1:14" s="12" customFormat="1" ht="18.75" customHeight="1" x14ac:dyDescent="0.2">
      <c r="A100" s="85" t="s">
        <v>54</v>
      </c>
      <c r="B100" s="86"/>
      <c r="C100" s="24"/>
      <c r="D100" s="24"/>
      <c r="E100" s="24" t="s">
        <v>126</v>
      </c>
      <c r="F100" s="24">
        <f>F102+F101</f>
        <v>23821.42</v>
      </c>
      <c r="G100" s="24"/>
      <c r="H100" s="39"/>
      <c r="I100" s="24">
        <f>F100/K100</f>
        <v>18.260000000000002</v>
      </c>
      <c r="J100" s="25">
        <f>I100/12</f>
        <v>1.52</v>
      </c>
      <c r="K100" s="12">
        <v>1304.5999999999999</v>
      </c>
      <c r="L100" s="12">
        <v>1.07</v>
      </c>
      <c r="M100" s="13">
        <v>0.06</v>
      </c>
      <c r="N100" s="98">
        <f t="shared" si="2"/>
        <v>1.522</v>
      </c>
    </row>
    <row r="101" spans="1:14" s="12" customFormat="1" ht="18.75" customHeight="1" x14ac:dyDescent="0.2">
      <c r="A101" s="71" t="s">
        <v>123</v>
      </c>
      <c r="B101" s="72" t="s">
        <v>42</v>
      </c>
      <c r="C101" s="42"/>
      <c r="D101" s="41"/>
      <c r="E101" s="41"/>
      <c r="F101" s="41">
        <v>20951.88</v>
      </c>
      <c r="G101" s="42"/>
      <c r="H101" s="43"/>
      <c r="I101" s="42"/>
      <c r="J101" s="79"/>
      <c r="M101" s="13"/>
      <c r="N101" s="98"/>
    </row>
    <row r="102" spans="1:14" s="20" customFormat="1" ht="18" customHeight="1" x14ac:dyDescent="0.2">
      <c r="A102" s="88" t="s">
        <v>124</v>
      </c>
      <c r="B102" s="76" t="s">
        <v>42</v>
      </c>
      <c r="C102" s="47"/>
      <c r="D102" s="46"/>
      <c r="E102" s="46"/>
      <c r="F102" s="46">
        <v>2869.54</v>
      </c>
      <c r="G102" s="47"/>
      <c r="H102" s="48"/>
      <c r="I102" s="47"/>
      <c r="J102" s="48"/>
      <c r="K102" s="12">
        <v>1304.5999999999999</v>
      </c>
      <c r="L102" s="12">
        <v>1.07</v>
      </c>
      <c r="M102" s="13">
        <v>0.02</v>
      </c>
      <c r="N102" s="98">
        <f t="shared" si="2"/>
        <v>0</v>
      </c>
    </row>
    <row r="103" spans="1:14" s="20" customFormat="1" ht="30" customHeight="1" x14ac:dyDescent="0.2">
      <c r="A103" s="107" t="s">
        <v>146</v>
      </c>
      <c r="B103" s="87" t="s">
        <v>147</v>
      </c>
      <c r="C103" s="45"/>
      <c r="D103" s="108"/>
      <c r="E103" s="108" t="s">
        <v>148</v>
      </c>
      <c r="F103" s="108">
        <f>1356*38</f>
        <v>51528</v>
      </c>
      <c r="G103" s="45"/>
      <c r="H103" s="99"/>
      <c r="I103" s="45">
        <f>F103/K103</f>
        <v>39.5</v>
      </c>
      <c r="J103" s="99">
        <f>I103/12</f>
        <v>3.29</v>
      </c>
      <c r="K103" s="12">
        <v>1304.5999999999999</v>
      </c>
      <c r="L103" s="12"/>
      <c r="M103" s="13"/>
      <c r="N103" s="98"/>
    </row>
    <row r="104" spans="1:14" s="12" customFormat="1" ht="118.5" x14ac:dyDescent="0.2">
      <c r="A104" s="105" t="s">
        <v>142</v>
      </c>
      <c r="B104" s="87" t="s">
        <v>18</v>
      </c>
      <c r="C104" s="45">
        <f>H104*12</f>
        <v>0</v>
      </c>
      <c r="D104" s="45"/>
      <c r="E104" s="45"/>
      <c r="F104" s="45">
        <v>50000</v>
      </c>
      <c r="G104" s="45">
        <f>J104*12</f>
        <v>38.4</v>
      </c>
      <c r="H104" s="99"/>
      <c r="I104" s="45">
        <f>F104/K104</f>
        <v>38.33</v>
      </c>
      <c r="J104" s="99">
        <f>I104/12+0.01</f>
        <v>3.2</v>
      </c>
      <c r="K104" s="12">
        <v>1304.5999999999999</v>
      </c>
      <c r="L104" s="12">
        <v>1.07</v>
      </c>
      <c r="M104" s="13">
        <v>1.03</v>
      </c>
      <c r="N104" s="98">
        <f t="shared" si="2"/>
        <v>3.194</v>
      </c>
    </row>
    <row r="105" spans="1:14" s="12" customFormat="1" ht="24.75" customHeight="1" x14ac:dyDescent="0.2">
      <c r="A105" s="106" t="s">
        <v>151</v>
      </c>
      <c r="B105" s="86" t="s">
        <v>10</v>
      </c>
      <c r="C105" s="44"/>
      <c r="D105" s="44"/>
      <c r="E105" s="44" t="s">
        <v>116</v>
      </c>
      <c r="F105" s="44">
        <f>1031.42+6588.72</f>
        <v>7620.14</v>
      </c>
      <c r="G105" s="44"/>
      <c r="H105" s="44"/>
      <c r="I105" s="44">
        <f>F105/K105</f>
        <v>5.84</v>
      </c>
      <c r="J105" s="44">
        <f>I105/12</f>
        <v>0.49</v>
      </c>
      <c r="K105" s="12">
        <v>1304.5999999999999</v>
      </c>
      <c r="M105" s="13"/>
      <c r="N105" s="98"/>
    </row>
    <row r="106" spans="1:14" s="12" customFormat="1" ht="24.75" customHeight="1" x14ac:dyDescent="0.2">
      <c r="A106" s="106" t="s">
        <v>152</v>
      </c>
      <c r="B106" s="86" t="s">
        <v>10</v>
      </c>
      <c r="C106" s="44"/>
      <c r="D106" s="44"/>
      <c r="E106" s="44" t="s">
        <v>116</v>
      </c>
      <c r="F106" s="44">
        <v>0</v>
      </c>
      <c r="G106" s="44"/>
      <c r="H106" s="44"/>
      <c r="I106" s="44">
        <f t="shared" ref="I106:I107" si="3">F106/K106</f>
        <v>0</v>
      </c>
      <c r="J106" s="44">
        <f t="shared" ref="J106:J107" si="4">I106/12</f>
        <v>0</v>
      </c>
      <c r="K106" s="12">
        <v>1304.5999999999999</v>
      </c>
      <c r="M106" s="13"/>
      <c r="N106" s="98"/>
    </row>
    <row r="107" spans="1:14" s="12" customFormat="1" ht="24.75" customHeight="1" x14ac:dyDescent="0.2">
      <c r="A107" s="106" t="s">
        <v>153</v>
      </c>
      <c r="B107" s="86" t="s">
        <v>10</v>
      </c>
      <c r="C107" s="44"/>
      <c r="D107" s="44"/>
      <c r="E107" s="44" t="s">
        <v>116</v>
      </c>
      <c r="F107" s="44">
        <v>20440.41</v>
      </c>
      <c r="G107" s="44"/>
      <c r="H107" s="44"/>
      <c r="I107" s="44">
        <f t="shared" si="3"/>
        <v>15.67</v>
      </c>
      <c r="J107" s="44">
        <f t="shared" si="4"/>
        <v>1.31</v>
      </c>
      <c r="K107" s="12">
        <v>1304.5999999999999</v>
      </c>
      <c r="M107" s="13"/>
      <c r="N107" s="98"/>
    </row>
    <row r="108" spans="1:14" s="12" customFormat="1" ht="24.75" customHeight="1" x14ac:dyDescent="0.2">
      <c r="A108" s="106" t="s">
        <v>156</v>
      </c>
      <c r="B108" s="86" t="s">
        <v>15</v>
      </c>
      <c r="C108" s="44"/>
      <c r="D108" s="44"/>
      <c r="E108" s="44"/>
      <c r="F108" s="44">
        <f>I108*K108</f>
        <v>32249.71</v>
      </c>
      <c r="G108" s="44"/>
      <c r="H108" s="44"/>
      <c r="I108" s="44">
        <f>12*J108</f>
        <v>24.72</v>
      </c>
      <c r="J108" s="44">
        <v>2.06</v>
      </c>
      <c r="K108" s="12">
        <v>1304.5999999999999</v>
      </c>
      <c r="M108" s="13"/>
      <c r="N108" s="98"/>
    </row>
    <row r="109" spans="1:14" s="12" customFormat="1" ht="27" customHeight="1" x14ac:dyDescent="0.4">
      <c r="A109" s="103" t="s">
        <v>55</v>
      </c>
      <c r="B109" s="86"/>
      <c r="C109" s="44">
        <f>H109*12</f>
        <v>0</v>
      </c>
      <c r="D109" s="44"/>
      <c r="E109" s="44"/>
      <c r="F109" s="104">
        <f>F104+F100+F97+F95+F88+F84+F79+F64+F63+F62+F61+F51+F49+F48+F42+F41+F40+F29+F15+F50+F105+F106+F107+F103+F108</f>
        <v>621749</v>
      </c>
      <c r="G109" s="104">
        <f t="shared" ref="G109:J109" si="5">G104+G100+G97+G95+G88+G84+G79+G64+G63+G62+G61+G51+G49+G48+G42+G41+G40+G29+G15+G50+G105+G106+G107+G103+G108</f>
        <v>306.12</v>
      </c>
      <c r="H109" s="104">
        <f t="shared" si="5"/>
        <v>0</v>
      </c>
      <c r="I109" s="104">
        <f t="shared" si="5"/>
        <v>476.6</v>
      </c>
      <c r="J109" s="104">
        <f t="shared" si="5"/>
        <v>39.74</v>
      </c>
      <c r="K109" s="12">
        <v>1304.5999999999999</v>
      </c>
      <c r="M109" s="13"/>
      <c r="N109" s="98"/>
    </row>
    <row r="110" spans="1:14" s="54" customFormat="1" ht="20.25" thickBot="1" x14ac:dyDescent="0.25">
      <c r="A110" s="90"/>
      <c r="B110" s="91"/>
      <c r="C110" s="62"/>
      <c r="D110" s="62"/>
      <c r="E110" s="62"/>
      <c r="F110" s="62"/>
      <c r="G110" s="62"/>
      <c r="H110" s="62"/>
      <c r="I110" s="62"/>
      <c r="J110" s="62"/>
      <c r="K110" s="12">
        <v>1304.5999999999999</v>
      </c>
      <c r="M110" s="55"/>
    </row>
    <row r="111" spans="1:14" s="12" customFormat="1" ht="24.75" customHeight="1" x14ac:dyDescent="0.2">
      <c r="A111" s="95" t="s">
        <v>57</v>
      </c>
      <c r="B111" s="96"/>
      <c r="C111" s="94">
        <f>H111*12</f>
        <v>0</v>
      </c>
      <c r="D111" s="94"/>
      <c r="E111" s="94"/>
      <c r="F111" s="94">
        <f>F112+F113+F114+F115+F116+F117+F118+F119+F120+F121+F122</f>
        <v>1131921.98</v>
      </c>
      <c r="G111" s="94">
        <f t="shared" ref="G111:J111" si="6">G112+G113+G114+G115+G116+G117+G118+G119+G120+G121+G122</f>
        <v>0</v>
      </c>
      <c r="H111" s="94">
        <f t="shared" si="6"/>
        <v>0</v>
      </c>
      <c r="I111" s="94">
        <f t="shared" si="6"/>
        <v>867.64</v>
      </c>
      <c r="J111" s="94">
        <f t="shared" si="6"/>
        <v>72.3</v>
      </c>
      <c r="K111" s="12">
        <v>1304.5999999999999</v>
      </c>
      <c r="M111" s="13"/>
    </row>
    <row r="112" spans="1:14" s="12" customFormat="1" ht="21.75" customHeight="1" x14ac:dyDescent="0.2">
      <c r="A112" s="92" t="s">
        <v>143</v>
      </c>
      <c r="B112" s="72"/>
      <c r="C112" s="51"/>
      <c r="D112" s="51"/>
      <c r="E112" s="51"/>
      <c r="F112" s="51">
        <v>3914.93</v>
      </c>
      <c r="G112" s="51"/>
      <c r="H112" s="51"/>
      <c r="I112" s="51">
        <f>F112/K112</f>
        <v>3</v>
      </c>
      <c r="J112" s="51">
        <f>I112/12</f>
        <v>0.25</v>
      </c>
      <c r="K112" s="12">
        <v>1304.5999999999999</v>
      </c>
      <c r="M112" s="13"/>
    </row>
    <row r="113" spans="1:13" s="12" customFormat="1" ht="21.75" customHeight="1" x14ac:dyDescent="0.2">
      <c r="A113" s="97" t="s">
        <v>127</v>
      </c>
      <c r="B113" s="72"/>
      <c r="C113" s="51"/>
      <c r="D113" s="51"/>
      <c r="E113" s="51"/>
      <c r="F113" s="51">
        <v>479.06</v>
      </c>
      <c r="G113" s="51"/>
      <c r="H113" s="51"/>
      <c r="I113" s="51">
        <f t="shared" ref="I113:I122" si="7">F113/K113</f>
        <v>0.37</v>
      </c>
      <c r="J113" s="51">
        <f t="shared" ref="J113:J122" si="8">I113/12</f>
        <v>0.03</v>
      </c>
      <c r="K113" s="12">
        <v>1304.5999999999999</v>
      </c>
      <c r="M113" s="13"/>
    </row>
    <row r="114" spans="1:13" s="12" customFormat="1" ht="21.75" customHeight="1" x14ac:dyDescent="0.2">
      <c r="A114" s="97" t="s">
        <v>136</v>
      </c>
      <c r="B114" s="72"/>
      <c r="C114" s="51"/>
      <c r="D114" s="51"/>
      <c r="E114" s="51"/>
      <c r="F114" s="51">
        <v>35917.46</v>
      </c>
      <c r="G114" s="51"/>
      <c r="H114" s="51"/>
      <c r="I114" s="51">
        <f t="shared" si="7"/>
        <v>27.53</v>
      </c>
      <c r="J114" s="51">
        <f t="shared" si="8"/>
        <v>2.29</v>
      </c>
      <c r="K114" s="12">
        <v>1304.5999999999999</v>
      </c>
      <c r="M114" s="13"/>
    </row>
    <row r="115" spans="1:13" s="52" customFormat="1" ht="21" customHeight="1" x14ac:dyDescent="0.2">
      <c r="A115" s="71" t="s">
        <v>135</v>
      </c>
      <c r="B115" s="72"/>
      <c r="C115" s="51"/>
      <c r="D115" s="51"/>
      <c r="E115" s="51"/>
      <c r="F115" s="51">
        <v>11399.42</v>
      </c>
      <c r="G115" s="51"/>
      <c r="H115" s="51"/>
      <c r="I115" s="51">
        <f t="shared" si="7"/>
        <v>8.74</v>
      </c>
      <c r="J115" s="51">
        <f t="shared" si="8"/>
        <v>0.73</v>
      </c>
      <c r="K115" s="12">
        <v>1304.5999999999999</v>
      </c>
      <c r="M115" s="53"/>
    </row>
    <row r="116" spans="1:13" s="52" customFormat="1" ht="21" customHeight="1" x14ac:dyDescent="0.2">
      <c r="A116" s="71" t="s">
        <v>128</v>
      </c>
      <c r="B116" s="72"/>
      <c r="C116" s="51"/>
      <c r="D116" s="51"/>
      <c r="E116" s="51"/>
      <c r="F116" s="51">
        <v>1944.79</v>
      </c>
      <c r="G116" s="51"/>
      <c r="H116" s="51"/>
      <c r="I116" s="51">
        <f t="shared" si="7"/>
        <v>1.49</v>
      </c>
      <c r="J116" s="51">
        <f t="shared" si="8"/>
        <v>0.12</v>
      </c>
      <c r="K116" s="12">
        <v>1304.5999999999999</v>
      </c>
      <c r="M116" s="53"/>
    </row>
    <row r="117" spans="1:13" s="52" customFormat="1" ht="21" customHeight="1" x14ac:dyDescent="0.2">
      <c r="A117" s="71" t="s">
        <v>129</v>
      </c>
      <c r="B117" s="72"/>
      <c r="C117" s="51"/>
      <c r="D117" s="51"/>
      <c r="E117" s="51"/>
      <c r="F117" s="51">
        <v>3760.04</v>
      </c>
      <c r="G117" s="51"/>
      <c r="H117" s="51"/>
      <c r="I117" s="51">
        <f t="shared" si="7"/>
        <v>2.88</v>
      </c>
      <c r="J117" s="51">
        <f t="shared" si="8"/>
        <v>0.24</v>
      </c>
      <c r="K117" s="12">
        <v>1304.5999999999999</v>
      </c>
      <c r="M117" s="53"/>
    </row>
    <row r="118" spans="1:13" s="52" customFormat="1" ht="21" customHeight="1" x14ac:dyDescent="0.2">
      <c r="A118" s="71" t="s">
        <v>130</v>
      </c>
      <c r="B118" s="72"/>
      <c r="C118" s="51"/>
      <c r="D118" s="51"/>
      <c r="E118" s="51"/>
      <c r="F118" s="51">
        <v>1334.19</v>
      </c>
      <c r="G118" s="51"/>
      <c r="H118" s="51"/>
      <c r="I118" s="51">
        <f t="shared" si="7"/>
        <v>1.02</v>
      </c>
      <c r="J118" s="51">
        <f t="shared" si="8"/>
        <v>0.09</v>
      </c>
      <c r="K118" s="12">
        <v>1304.5999999999999</v>
      </c>
      <c r="M118" s="53"/>
    </row>
    <row r="119" spans="1:13" s="52" customFormat="1" ht="21" customHeight="1" x14ac:dyDescent="0.2">
      <c r="A119" s="71" t="s">
        <v>144</v>
      </c>
      <c r="B119" s="72"/>
      <c r="C119" s="51"/>
      <c r="D119" s="51"/>
      <c r="E119" s="51"/>
      <c r="F119" s="51">
        <v>27041.54</v>
      </c>
      <c r="G119" s="51"/>
      <c r="H119" s="51"/>
      <c r="I119" s="51">
        <f t="shared" si="7"/>
        <v>20.73</v>
      </c>
      <c r="J119" s="51">
        <f t="shared" si="8"/>
        <v>1.73</v>
      </c>
      <c r="K119" s="12">
        <v>1304.5999999999999</v>
      </c>
      <c r="M119" s="53"/>
    </row>
    <row r="120" spans="1:13" s="52" customFormat="1" ht="23.25" customHeight="1" x14ac:dyDescent="0.2">
      <c r="A120" s="71" t="s">
        <v>145</v>
      </c>
      <c r="B120" s="72"/>
      <c r="C120" s="51"/>
      <c r="D120" s="51"/>
      <c r="E120" s="51"/>
      <c r="F120" s="51">
        <v>6794.55</v>
      </c>
      <c r="G120" s="51"/>
      <c r="H120" s="51"/>
      <c r="I120" s="51">
        <f t="shared" si="7"/>
        <v>5.21</v>
      </c>
      <c r="J120" s="51">
        <f t="shared" si="8"/>
        <v>0.43</v>
      </c>
      <c r="K120" s="12">
        <v>1304.5999999999999</v>
      </c>
      <c r="M120" s="53"/>
    </row>
    <row r="121" spans="1:13" s="52" customFormat="1" ht="23.25" customHeight="1" x14ac:dyDescent="0.2">
      <c r="A121" s="97" t="s">
        <v>149</v>
      </c>
      <c r="B121" s="72"/>
      <c r="C121" s="51"/>
      <c r="D121" s="51"/>
      <c r="E121" s="51"/>
      <c r="F121" s="51">
        <f>157.8*2400</f>
        <v>378720</v>
      </c>
      <c r="G121" s="51"/>
      <c r="H121" s="51"/>
      <c r="I121" s="51">
        <f t="shared" si="7"/>
        <v>290.3</v>
      </c>
      <c r="J121" s="51">
        <f t="shared" si="8"/>
        <v>24.19</v>
      </c>
      <c r="K121" s="12">
        <v>1304.5999999999999</v>
      </c>
      <c r="M121" s="53"/>
    </row>
    <row r="122" spans="1:13" s="52" customFormat="1" ht="21" customHeight="1" x14ac:dyDescent="0.2">
      <c r="A122" s="92" t="s">
        <v>100</v>
      </c>
      <c r="B122" s="72"/>
      <c r="C122" s="51"/>
      <c r="D122" s="51"/>
      <c r="E122" s="51"/>
      <c r="F122" s="51">
        <v>660616</v>
      </c>
      <c r="G122" s="51"/>
      <c r="H122" s="51"/>
      <c r="I122" s="51">
        <f t="shared" si="7"/>
        <v>506.37</v>
      </c>
      <c r="J122" s="51">
        <f t="shared" si="8"/>
        <v>42.2</v>
      </c>
      <c r="K122" s="12">
        <v>1304.5999999999999</v>
      </c>
      <c r="M122" s="53"/>
    </row>
    <row r="123" spans="1:13" s="54" customFormat="1" ht="19.5" x14ac:dyDescent="0.2">
      <c r="A123" s="59"/>
      <c r="B123" s="60"/>
      <c r="C123" s="61"/>
      <c r="D123" s="61"/>
      <c r="E123" s="61"/>
      <c r="F123" s="61"/>
      <c r="G123" s="61"/>
      <c r="H123" s="63"/>
      <c r="I123" s="61"/>
      <c r="J123" s="63"/>
      <c r="M123" s="55"/>
    </row>
    <row r="124" spans="1:13" s="54" customFormat="1" ht="20.25" thickBot="1" x14ac:dyDescent="0.25">
      <c r="A124" s="59"/>
      <c r="B124" s="60"/>
      <c r="C124" s="61"/>
      <c r="D124" s="61"/>
      <c r="E124" s="61"/>
      <c r="F124" s="61"/>
      <c r="G124" s="61"/>
      <c r="H124" s="63"/>
      <c r="I124" s="61"/>
      <c r="J124" s="63"/>
      <c r="M124" s="55"/>
    </row>
    <row r="125" spans="1:13" s="67" customFormat="1" ht="19.5" thickBot="1" x14ac:dyDescent="0.25">
      <c r="A125" s="64" t="s">
        <v>56</v>
      </c>
      <c r="B125" s="65"/>
      <c r="C125" s="66"/>
      <c r="D125" s="66"/>
      <c r="E125" s="66"/>
      <c r="F125" s="66">
        <f>F109+F111</f>
        <v>1753670.98</v>
      </c>
      <c r="G125" s="66">
        <f t="shared" ref="G125:J125" si="9">G109+G111</f>
        <v>306.12</v>
      </c>
      <c r="H125" s="66">
        <f t="shared" si="9"/>
        <v>0</v>
      </c>
      <c r="I125" s="66">
        <f t="shared" si="9"/>
        <v>1344.24</v>
      </c>
      <c r="J125" s="66">
        <f t="shared" si="9"/>
        <v>112.04</v>
      </c>
      <c r="M125" s="68"/>
    </row>
    <row r="126" spans="1:13" s="54" customFormat="1" ht="19.5" x14ac:dyDescent="0.2">
      <c r="A126" s="59"/>
      <c r="B126" s="60"/>
      <c r="C126" s="61"/>
      <c r="D126" s="61"/>
      <c r="E126" s="61"/>
      <c r="F126" s="61"/>
      <c r="G126" s="61"/>
      <c r="H126" s="63"/>
      <c r="I126" s="61"/>
      <c r="J126" s="63"/>
      <c r="M126" s="55"/>
    </row>
    <row r="127" spans="1:13" s="54" customFormat="1" ht="19.5" x14ac:dyDescent="0.2">
      <c r="A127" s="120" t="s">
        <v>58</v>
      </c>
      <c r="B127" s="120"/>
      <c r="C127" s="120"/>
      <c r="D127" s="120"/>
      <c r="E127" s="120"/>
      <c r="F127" s="120"/>
      <c r="G127" s="120"/>
      <c r="H127" s="120"/>
      <c r="I127" s="61"/>
      <c r="J127" s="63"/>
      <c r="M127" s="55"/>
    </row>
    <row r="128" spans="1:13" s="54" customFormat="1" ht="19.5" x14ac:dyDescent="0.2">
      <c r="A128" s="57"/>
      <c r="B128" s="57"/>
      <c r="C128" s="57"/>
      <c r="D128" s="57"/>
      <c r="E128" s="57"/>
      <c r="F128" s="57"/>
      <c r="G128" s="57"/>
      <c r="H128" s="69"/>
      <c r="I128" s="61"/>
      <c r="J128" s="63"/>
      <c r="M128" s="55"/>
    </row>
    <row r="129" spans="1:13" s="54" customFormat="1" ht="19.5" x14ac:dyDescent="0.2">
      <c r="A129" s="56" t="s">
        <v>59</v>
      </c>
      <c r="B129" s="57"/>
      <c r="C129" s="57"/>
      <c r="D129" s="57"/>
      <c r="E129" s="57"/>
      <c r="F129" s="57"/>
      <c r="G129" s="57"/>
      <c r="H129" s="69"/>
      <c r="I129" s="61"/>
      <c r="J129" s="63"/>
      <c r="M129" s="55"/>
    </row>
    <row r="130" spans="1:13" s="54" customFormat="1" ht="19.5" x14ac:dyDescent="0.2">
      <c r="A130" s="59"/>
      <c r="B130" s="60"/>
      <c r="C130" s="61"/>
      <c r="D130" s="61"/>
      <c r="E130" s="61"/>
      <c r="F130" s="61"/>
      <c r="G130" s="61"/>
      <c r="H130" s="63"/>
      <c r="I130" s="61"/>
      <c r="J130" s="63"/>
      <c r="M130" s="55"/>
    </row>
    <row r="131" spans="1:13" s="54" customFormat="1" ht="19.5" x14ac:dyDescent="0.2">
      <c r="A131" s="59"/>
      <c r="B131" s="60"/>
      <c r="C131" s="61"/>
      <c r="D131" s="61"/>
      <c r="E131" s="61"/>
      <c r="F131" s="61"/>
      <c r="G131" s="61"/>
      <c r="H131" s="63"/>
      <c r="I131" s="61"/>
      <c r="J131" s="63"/>
      <c r="M131" s="55"/>
    </row>
    <row r="132" spans="1:13" s="57" customFormat="1" ht="14.25" x14ac:dyDescent="0.2">
      <c r="A132" s="120"/>
      <c r="B132" s="120"/>
      <c r="C132" s="120"/>
      <c r="D132" s="120"/>
      <c r="E132" s="120"/>
      <c r="F132" s="120"/>
      <c r="G132" s="120"/>
      <c r="H132" s="120"/>
      <c r="M132" s="58"/>
    </row>
    <row r="133" spans="1:13" s="57" customFormat="1" x14ac:dyDescent="0.2">
      <c r="H133" s="69"/>
      <c r="J133" s="69"/>
      <c r="M133" s="58"/>
    </row>
    <row r="134" spans="1:13" s="57" customFormat="1" ht="19.5" x14ac:dyDescent="0.2">
      <c r="A134" s="59"/>
      <c r="B134" s="60"/>
      <c r="H134" s="69"/>
      <c r="J134" s="69"/>
      <c r="M134" s="58"/>
    </row>
    <row r="135" spans="1:13" s="57" customFormat="1" x14ac:dyDescent="0.2">
      <c r="H135" s="69"/>
      <c r="J135" s="69"/>
      <c r="M135" s="58"/>
    </row>
    <row r="136" spans="1:13" s="57" customFormat="1" x14ac:dyDescent="0.2">
      <c r="H136" s="69"/>
      <c r="J136" s="69"/>
      <c r="M136" s="58"/>
    </row>
    <row r="137" spans="1:13" s="57" customFormat="1" x14ac:dyDescent="0.2">
      <c r="H137" s="69"/>
      <c r="J137" s="69"/>
      <c r="M137" s="58"/>
    </row>
    <row r="138" spans="1:13" s="57" customFormat="1" x14ac:dyDescent="0.2">
      <c r="H138" s="69"/>
      <c r="J138" s="69"/>
      <c r="M138" s="58"/>
    </row>
    <row r="139" spans="1:13" s="57" customFormat="1" x14ac:dyDescent="0.2">
      <c r="H139" s="69"/>
      <c r="J139" s="69"/>
      <c r="M139" s="58"/>
    </row>
    <row r="140" spans="1:13" s="57" customFormat="1" x14ac:dyDescent="0.2">
      <c r="H140" s="69"/>
      <c r="J140" s="69"/>
      <c r="M140" s="58"/>
    </row>
    <row r="141" spans="1:13" s="57" customFormat="1" x14ac:dyDescent="0.2">
      <c r="H141" s="69"/>
      <c r="J141" s="69"/>
      <c r="M141" s="58"/>
    </row>
    <row r="142" spans="1:13" s="57" customFormat="1" x14ac:dyDescent="0.2">
      <c r="H142" s="69"/>
      <c r="J142" s="69"/>
      <c r="M142" s="58"/>
    </row>
    <row r="143" spans="1:13" s="57" customFormat="1" x14ac:dyDescent="0.2">
      <c r="H143" s="69"/>
      <c r="J143" s="69"/>
      <c r="M143" s="58"/>
    </row>
    <row r="144" spans="1:13" s="57" customFormat="1" x14ac:dyDescent="0.2">
      <c r="H144" s="69"/>
      <c r="J144" s="69"/>
      <c r="M144" s="58"/>
    </row>
    <row r="145" spans="8:13" s="57" customFormat="1" x14ac:dyDescent="0.2">
      <c r="H145" s="69"/>
      <c r="J145" s="69"/>
      <c r="M145" s="58"/>
    </row>
    <row r="146" spans="8:13" s="57" customFormat="1" x14ac:dyDescent="0.2">
      <c r="H146" s="69"/>
      <c r="J146" s="69"/>
      <c r="M146" s="58"/>
    </row>
    <row r="147" spans="8:13" s="57" customFormat="1" x14ac:dyDescent="0.2">
      <c r="H147" s="69"/>
      <c r="J147" s="69"/>
      <c r="M147" s="58"/>
    </row>
    <row r="148" spans="8:13" s="57" customFormat="1" x14ac:dyDescent="0.2">
      <c r="H148" s="69"/>
      <c r="J148" s="69"/>
      <c r="M148" s="58"/>
    </row>
    <row r="149" spans="8:13" s="57" customFormat="1" x14ac:dyDescent="0.2">
      <c r="H149" s="69"/>
      <c r="J149" s="69"/>
      <c r="M149" s="58"/>
    </row>
    <row r="150" spans="8:13" s="57" customFormat="1" x14ac:dyDescent="0.2">
      <c r="H150" s="69"/>
      <c r="J150" s="69"/>
      <c r="M150" s="58"/>
    </row>
    <row r="151" spans="8:13" s="57" customFormat="1" x14ac:dyDescent="0.2">
      <c r="H151" s="69"/>
      <c r="J151" s="69"/>
      <c r="M151" s="58"/>
    </row>
    <row r="152" spans="8:13" s="57" customFormat="1" x14ac:dyDescent="0.2">
      <c r="H152" s="69"/>
      <c r="J152" s="69"/>
      <c r="M152" s="58"/>
    </row>
  </sheetData>
  <mergeCells count="14">
    <mergeCell ref="A127:H127"/>
    <mergeCell ref="A132:H132"/>
    <mergeCell ref="A7:J7"/>
    <mergeCell ref="A8:J8"/>
    <mergeCell ref="A9:J9"/>
    <mergeCell ref="A10:J10"/>
    <mergeCell ref="A11:J11"/>
    <mergeCell ref="A14:J14"/>
    <mergeCell ref="A6:J6"/>
    <mergeCell ref="A1:J1"/>
    <mergeCell ref="B2:J2"/>
    <mergeCell ref="B3:J3"/>
    <mergeCell ref="B4:J4"/>
    <mergeCell ref="A5:J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55"/>
  <sheetViews>
    <sheetView topLeftCell="A19" zoomScale="75" zoomScaleNormal="75" workbookViewId="0">
      <selection activeCell="J32" sqref="J32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0" hidden="1" customWidth="1"/>
    <col min="9" max="9" width="13.85546875" style="1" customWidth="1"/>
    <col min="10" max="10" width="20.85546875" style="70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4" ht="12.75" customHeight="1" x14ac:dyDescent="0.3">
      <c r="B2" s="119"/>
      <c r="C2" s="119"/>
      <c r="D2" s="119"/>
      <c r="E2" s="119"/>
      <c r="F2" s="119"/>
      <c r="G2" s="119"/>
      <c r="H2" s="119"/>
      <c r="I2" s="118"/>
      <c r="J2" s="118"/>
    </row>
    <row r="3" spans="1:14" ht="14.25" customHeight="1" x14ac:dyDescent="0.3">
      <c r="B3" s="119" t="s">
        <v>0</v>
      </c>
      <c r="C3" s="119"/>
      <c r="D3" s="119"/>
      <c r="E3" s="119"/>
      <c r="F3" s="119"/>
      <c r="G3" s="119"/>
      <c r="H3" s="119"/>
      <c r="I3" s="118"/>
      <c r="J3" s="118"/>
    </row>
    <row r="4" spans="1:14" ht="24" customHeight="1" x14ac:dyDescent="0.4">
      <c r="A4" s="3" t="s">
        <v>137</v>
      </c>
      <c r="B4" s="119" t="s">
        <v>113</v>
      </c>
      <c r="C4" s="119"/>
      <c r="D4" s="119"/>
      <c r="E4" s="119"/>
      <c r="F4" s="119"/>
      <c r="G4" s="119"/>
      <c r="H4" s="119"/>
      <c r="I4" s="118"/>
      <c r="J4" s="118"/>
    </row>
    <row r="5" spans="1:14" ht="24" customHeight="1" x14ac:dyDescent="0.4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4" ht="24" customHeight="1" x14ac:dyDescent="0.4">
      <c r="A6" s="116" t="s">
        <v>161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4" ht="24" customHeight="1" x14ac:dyDescent="0.2">
      <c r="A7" s="121" t="s">
        <v>138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4" s="4" customFormat="1" ht="22.5" customHeight="1" x14ac:dyDescent="0.4">
      <c r="A8" s="122" t="s">
        <v>1</v>
      </c>
      <c r="B8" s="122"/>
      <c r="C8" s="122"/>
      <c r="D8" s="122"/>
      <c r="E8" s="122"/>
      <c r="F8" s="122"/>
      <c r="G8" s="123"/>
      <c r="H8" s="123"/>
      <c r="I8" s="123"/>
      <c r="J8" s="123"/>
      <c r="M8" s="5"/>
    </row>
    <row r="9" spans="1:14" s="6" customFormat="1" ht="18.75" customHeight="1" x14ac:dyDescent="0.4">
      <c r="A9" s="122" t="s">
        <v>101</v>
      </c>
      <c r="B9" s="122"/>
      <c r="C9" s="122"/>
      <c r="D9" s="122"/>
      <c r="E9" s="122"/>
      <c r="F9" s="122"/>
      <c r="G9" s="123"/>
      <c r="H9" s="123"/>
      <c r="I9" s="123"/>
      <c r="J9" s="123"/>
    </row>
    <row r="10" spans="1:14" s="7" customFormat="1" ht="17.25" customHeight="1" x14ac:dyDescent="0.2">
      <c r="A10" s="124" t="s">
        <v>2</v>
      </c>
      <c r="B10" s="124"/>
      <c r="C10" s="124"/>
      <c r="D10" s="124"/>
      <c r="E10" s="124"/>
      <c r="F10" s="124"/>
      <c r="G10" s="125"/>
      <c r="H10" s="125"/>
      <c r="I10" s="125"/>
      <c r="J10" s="125"/>
    </row>
    <row r="11" spans="1:14" s="6" customFormat="1" ht="30" customHeight="1" thickBot="1" x14ac:dyDescent="0.25">
      <c r="A11" s="126" t="s">
        <v>3</v>
      </c>
      <c r="B11" s="126"/>
      <c r="C11" s="126"/>
      <c r="D11" s="126"/>
      <c r="E11" s="126"/>
      <c r="F11" s="126"/>
      <c r="G11" s="127"/>
      <c r="H11" s="127"/>
      <c r="I11" s="127"/>
      <c r="J11" s="127"/>
    </row>
    <row r="12" spans="1:14" s="12" customFormat="1" ht="139.5" customHeight="1" thickBot="1" x14ac:dyDescent="0.25">
      <c r="A12" s="8" t="s">
        <v>4</v>
      </c>
      <c r="B12" s="9" t="s">
        <v>5</v>
      </c>
      <c r="C12" s="10" t="s">
        <v>6</v>
      </c>
      <c r="D12" s="10" t="s">
        <v>65</v>
      </c>
      <c r="E12" s="10" t="s">
        <v>90</v>
      </c>
      <c r="F12" s="10" t="s">
        <v>7</v>
      </c>
      <c r="G12" s="10" t="s">
        <v>6</v>
      </c>
      <c r="H12" s="11" t="s">
        <v>8</v>
      </c>
      <c r="I12" s="10" t="s">
        <v>6</v>
      </c>
      <c r="J12" s="11" t="s">
        <v>8</v>
      </c>
      <c r="M12" s="13"/>
    </row>
    <row r="13" spans="1:14" s="20" customFormat="1" x14ac:dyDescent="0.2">
      <c r="A13" s="14">
        <v>1</v>
      </c>
      <c r="B13" s="15">
        <v>2</v>
      </c>
      <c r="C13" s="15">
        <v>3</v>
      </c>
      <c r="D13" s="16"/>
      <c r="E13" s="16">
        <v>3</v>
      </c>
      <c r="F13" s="16">
        <v>4</v>
      </c>
      <c r="G13" s="15">
        <v>3</v>
      </c>
      <c r="H13" s="17">
        <v>4</v>
      </c>
      <c r="I13" s="18">
        <v>5</v>
      </c>
      <c r="J13" s="19">
        <v>6</v>
      </c>
      <c r="M13" s="21"/>
    </row>
    <row r="14" spans="1:14" s="20" customFormat="1" ht="49.5" customHeight="1" x14ac:dyDescent="0.2">
      <c r="A14" s="128" t="s">
        <v>9</v>
      </c>
      <c r="B14" s="129"/>
      <c r="C14" s="129"/>
      <c r="D14" s="129"/>
      <c r="E14" s="129"/>
      <c r="F14" s="129"/>
      <c r="G14" s="129"/>
      <c r="H14" s="129"/>
      <c r="I14" s="130"/>
      <c r="J14" s="131"/>
      <c r="M14" s="21"/>
    </row>
    <row r="15" spans="1:14" s="12" customFormat="1" ht="26.25" customHeight="1" x14ac:dyDescent="0.2">
      <c r="A15" s="77" t="s">
        <v>64</v>
      </c>
      <c r="B15" s="86" t="s">
        <v>10</v>
      </c>
      <c r="C15" s="24">
        <f>H15*12</f>
        <v>0</v>
      </c>
      <c r="D15" s="23" t="s">
        <v>66</v>
      </c>
      <c r="E15" s="102" t="s">
        <v>114</v>
      </c>
      <c r="F15" s="23">
        <f>I15*K15</f>
        <v>65125.63</v>
      </c>
      <c r="G15" s="24">
        <f>J15*12</f>
        <v>49.92</v>
      </c>
      <c r="H15" s="25"/>
      <c r="I15" s="24">
        <f>J15*12</f>
        <v>49.92</v>
      </c>
      <c r="J15" s="25">
        <f>J26+J31</f>
        <v>4.16</v>
      </c>
      <c r="K15" s="12">
        <v>1304.5999999999999</v>
      </c>
      <c r="L15" s="12">
        <v>1.07</v>
      </c>
      <c r="M15" s="13">
        <v>2.2400000000000002</v>
      </c>
      <c r="N15" s="98">
        <f>I15/12</f>
        <v>4.16</v>
      </c>
    </row>
    <row r="16" spans="1:14" s="12" customFormat="1" ht="34.5" customHeight="1" x14ac:dyDescent="0.2">
      <c r="A16" s="82" t="s">
        <v>11</v>
      </c>
      <c r="B16" s="83" t="s">
        <v>12</v>
      </c>
      <c r="C16" s="24"/>
      <c r="D16" s="23"/>
      <c r="E16" s="23"/>
      <c r="F16" s="23"/>
      <c r="G16" s="24"/>
      <c r="H16" s="25"/>
      <c r="I16" s="24"/>
      <c r="J16" s="25"/>
      <c r="M16" s="13"/>
      <c r="N16" s="98">
        <f t="shared" ref="N16:N82" si="0">I16/12</f>
        <v>0</v>
      </c>
    </row>
    <row r="17" spans="1:14" s="12" customFormat="1" ht="24.75" customHeight="1" x14ac:dyDescent="0.2">
      <c r="A17" s="82" t="s">
        <v>13</v>
      </c>
      <c r="B17" s="83" t="s">
        <v>12</v>
      </c>
      <c r="C17" s="24"/>
      <c r="D17" s="23"/>
      <c r="E17" s="23"/>
      <c r="F17" s="23"/>
      <c r="G17" s="24"/>
      <c r="H17" s="25"/>
      <c r="I17" s="24"/>
      <c r="J17" s="25"/>
      <c r="M17" s="13"/>
      <c r="N17" s="98">
        <f t="shared" si="0"/>
        <v>0</v>
      </c>
    </row>
    <row r="18" spans="1:14" s="12" customFormat="1" ht="121.5" customHeight="1" x14ac:dyDescent="0.2">
      <c r="A18" s="82" t="s">
        <v>93</v>
      </c>
      <c r="B18" s="83" t="s">
        <v>34</v>
      </c>
      <c r="C18" s="24"/>
      <c r="D18" s="23"/>
      <c r="E18" s="23"/>
      <c r="F18" s="23"/>
      <c r="G18" s="24"/>
      <c r="H18" s="25"/>
      <c r="I18" s="24"/>
      <c r="J18" s="25"/>
      <c r="M18" s="13"/>
      <c r="N18" s="98">
        <f t="shared" si="0"/>
        <v>0</v>
      </c>
    </row>
    <row r="19" spans="1:14" s="12" customFormat="1" ht="26.25" customHeight="1" x14ac:dyDescent="0.2">
      <c r="A19" s="82" t="s">
        <v>94</v>
      </c>
      <c r="B19" s="83" t="s">
        <v>12</v>
      </c>
      <c r="C19" s="24"/>
      <c r="D19" s="23"/>
      <c r="E19" s="23"/>
      <c r="F19" s="23"/>
      <c r="G19" s="24"/>
      <c r="H19" s="25"/>
      <c r="I19" s="24"/>
      <c r="J19" s="25"/>
      <c r="M19" s="13"/>
      <c r="N19" s="98">
        <f t="shared" si="0"/>
        <v>0</v>
      </c>
    </row>
    <row r="20" spans="1:14" s="12" customFormat="1" ht="23.25" customHeight="1" x14ac:dyDescent="0.2">
      <c r="A20" s="82" t="s">
        <v>98</v>
      </c>
      <c r="B20" s="83" t="s">
        <v>12</v>
      </c>
      <c r="C20" s="24"/>
      <c r="D20" s="23"/>
      <c r="E20" s="23"/>
      <c r="F20" s="23"/>
      <c r="G20" s="24"/>
      <c r="H20" s="25"/>
      <c r="I20" s="24"/>
      <c r="J20" s="25"/>
      <c r="M20" s="13"/>
      <c r="N20" s="98">
        <f t="shared" si="0"/>
        <v>0</v>
      </c>
    </row>
    <row r="21" spans="1:14" s="12" customFormat="1" ht="25.5" x14ac:dyDescent="0.2">
      <c r="A21" s="82" t="s">
        <v>85</v>
      </c>
      <c r="B21" s="83" t="s">
        <v>18</v>
      </c>
      <c r="C21" s="24"/>
      <c r="D21" s="23"/>
      <c r="E21" s="23"/>
      <c r="F21" s="23"/>
      <c r="G21" s="24"/>
      <c r="H21" s="25"/>
      <c r="I21" s="24"/>
      <c r="J21" s="25"/>
      <c r="M21" s="13"/>
      <c r="N21" s="98">
        <f t="shared" si="0"/>
        <v>0</v>
      </c>
    </row>
    <row r="22" spans="1:14" s="12" customFormat="1" ht="20.25" customHeight="1" x14ac:dyDescent="0.2">
      <c r="A22" s="82" t="s">
        <v>86</v>
      </c>
      <c r="B22" s="83" t="s">
        <v>24</v>
      </c>
      <c r="C22" s="24"/>
      <c r="D22" s="23"/>
      <c r="E22" s="23"/>
      <c r="F22" s="23"/>
      <c r="G22" s="24"/>
      <c r="H22" s="25"/>
      <c r="I22" s="24"/>
      <c r="J22" s="25"/>
      <c r="M22" s="13"/>
      <c r="N22" s="98">
        <f t="shared" si="0"/>
        <v>0</v>
      </c>
    </row>
    <row r="23" spans="1:14" s="12" customFormat="1" ht="23.25" customHeight="1" x14ac:dyDescent="0.2">
      <c r="A23" s="82" t="s">
        <v>154</v>
      </c>
      <c r="B23" s="83" t="s">
        <v>12</v>
      </c>
      <c r="C23" s="24"/>
      <c r="D23" s="23"/>
      <c r="E23" s="23"/>
      <c r="F23" s="23"/>
      <c r="G23" s="24"/>
      <c r="H23" s="25"/>
      <c r="I23" s="24"/>
      <c r="J23" s="25"/>
      <c r="M23" s="13"/>
      <c r="N23" s="98">
        <f t="shared" si="0"/>
        <v>0</v>
      </c>
    </row>
    <row r="24" spans="1:14" s="12" customFormat="1" ht="27" customHeight="1" x14ac:dyDescent="0.2">
      <c r="A24" s="82" t="s">
        <v>155</v>
      </c>
      <c r="B24" s="83" t="s">
        <v>12</v>
      </c>
      <c r="C24" s="24"/>
      <c r="D24" s="23"/>
      <c r="E24" s="23"/>
      <c r="F24" s="23"/>
      <c r="G24" s="24"/>
      <c r="H24" s="25"/>
      <c r="I24" s="24"/>
      <c r="J24" s="25"/>
      <c r="M24" s="13"/>
      <c r="N24" s="98"/>
    </row>
    <row r="25" spans="1:14" s="12" customFormat="1" ht="20.25" customHeight="1" x14ac:dyDescent="0.2">
      <c r="A25" s="82" t="s">
        <v>87</v>
      </c>
      <c r="B25" s="83" t="s">
        <v>32</v>
      </c>
      <c r="C25" s="24"/>
      <c r="D25" s="23"/>
      <c r="E25" s="23"/>
      <c r="F25" s="23"/>
      <c r="G25" s="24"/>
      <c r="H25" s="25"/>
      <c r="I25" s="24"/>
      <c r="J25" s="25"/>
      <c r="M25" s="13"/>
      <c r="N25" s="98">
        <f t="shared" si="0"/>
        <v>0</v>
      </c>
    </row>
    <row r="26" spans="1:14" s="12" customFormat="1" ht="24.75" customHeight="1" x14ac:dyDescent="0.2">
      <c r="A26" s="77" t="s">
        <v>63</v>
      </c>
      <c r="B26" s="78"/>
      <c r="C26" s="42"/>
      <c r="D26" s="41"/>
      <c r="E26" s="41"/>
      <c r="F26" s="41"/>
      <c r="G26" s="42"/>
      <c r="H26" s="79"/>
      <c r="I26" s="42"/>
      <c r="J26" s="25">
        <v>3.61</v>
      </c>
      <c r="M26" s="13"/>
      <c r="N26" s="98">
        <f t="shared" si="0"/>
        <v>0</v>
      </c>
    </row>
    <row r="27" spans="1:14" s="12" customFormat="1" ht="24" customHeight="1" x14ac:dyDescent="0.2">
      <c r="A27" s="80" t="s">
        <v>60</v>
      </c>
      <c r="B27" s="78" t="s">
        <v>12</v>
      </c>
      <c r="C27" s="42"/>
      <c r="D27" s="41"/>
      <c r="E27" s="41"/>
      <c r="F27" s="41"/>
      <c r="G27" s="42"/>
      <c r="H27" s="79"/>
      <c r="I27" s="42"/>
      <c r="J27" s="79">
        <v>0.13</v>
      </c>
      <c r="K27" s="12">
        <v>1304.5999999999999</v>
      </c>
      <c r="M27" s="13"/>
      <c r="N27" s="98">
        <f t="shared" si="0"/>
        <v>0</v>
      </c>
    </row>
    <row r="28" spans="1:14" s="12" customFormat="1" ht="24" customHeight="1" x14ac:dyDescent="0.2">
      <c r="A28" s="80" t="s">
        <v>162</v>
      </c>
      <c r="B28" s="78" t="s">
        <v>10</v>
      </c>
      <c r="C28" s="42"/>
      <c r="D28" s="41"/>
      <c r="E28" s="51" t="s">
        <v>116</v>
      </c>
      <c r="F28" s="41">
        <v>6588.72</v>
      </c>
      <c r="G28" s="42"/>
      <c r="H28" s="79"/>
      <c r="I28" s="42">
        <f>F28/K28</f>
        <v>5.05</v>
      </c>
      <c r="J28" s="79">
        <f>I28/12</f>
        <v>0.42</v>
      </c>
      <c r="K28" s="12">
        <v>1304.5999999999999</v>
      </c>
      <c r="M28" s="13"/>
      <c r="N28" s="98"/>
    </row>
    <row r="29" spans="1:14" s="12" customFormat="1" ht="24" customHeight="1" x14ac:dyDescent="0.2">
      <c r="A29" s="80" t="s">
        <v>163</v>
      </c>
      <c r="B29" s="78" t="s">
        <v>10</v>
      </c>
      <c r="C29" s="42"/>
      <c r="D29" s="41"/>
      <c r="E29" s="51" t="s">
        <v>116</v>
      </c>
      <c r="F29" s="41">
        <v>0</v>
      </c>
      <c r="G29" s="42"/>
      <c r="H29" s="79"/>
      <c r="I29" s="42">
        <v>0</v>
      </c>
      <c r="J29" s="79">
        <f t="shared" ref="J29:J30" si="1">I29/12</f>
        <v>0</v>
      </c>
      <c r="K29" s="12">
        <v>1304.5999999999999</v>
      </c>
      <c r="M29" s="13"/>
      <c r="N29" s="98"/>
    </row>
    <row r="30" spans="1:14" s="12" customFormat="1" ht="24" customHeight="1" x14ac:dyDescent="0.2">
      <c r="A30" s="80" t="s">
        <v>164</v>
      </c>
      <c r="B30" s="78" t="s">
        <v>10</v>
      </c>
      <c r="C30" s="42"/>
      <c r="D30" s="41"/>
      <c r="E30" s="51" t="s">
        <v>116</v>
      </c>
      <c r="F30" s="41">
        <v>0</v>
      </c>
      <c r="G30" s="42"/>
      <c r="H30" s="79"/>
      <c r="I30" s="42">
        <v>0</v>
      </c>
      <c r="J30" s="79">
        <f t="shared" si="1"/>
        <v>0</v>
      </c>
      <c r="K30" s="12">
        <v>1304.5999999999999</v>
      </c>
      <c r="M30" s="13"/>
      <c r="N30" s="98"/>
    </row>
    <row r="31" spans="1:14" s="12" customFormat="1" ht="26.25" customHeight="1" x14ac:dyDescent="0.2">
      <c r="A31" s="77" t="s">
        <v>63</v>
      </c>
      <c r="B31" s="78"/>
      <c r="C31" s="42"/>
      <c r="D31" s="41"/>
      <c r="E31" s="41"/>
      <c r="F31" s="41"/>
      <c r="G31" s="42"/>
      <c r="H31" s="79"/>
      <c r="I31" s="42"/>
      <c r="J31" s="25">
        <f>J27+J28+J29+J30</f>
        <v>0.55000000000000004</v>
      </c>
      <c r="M31" s="13"/>
      <c r="N31" s="98">
        <f t="shared" si="0"/>
        <v>0</v>
      </c>
    </row>
    <row r="32" spans="1:14" s="12" customFormat="1" ht="30" x14ac:dyDescent="0.2">
      <c r="A32" s="77" t="s">
        <v>14</v>
      </c>
      <c r="B32" s="84" t="s">
        <v>15</v>
      </c>
      <c r="C32" s="24">
        <f>H32*12</f>
        <v>0</v>
      </c>
      <c r="D32" s="23"/>
      <c r="E32" s="23" t="s">
        <v>115</v>
      </c>
      <c r="F32" s="23">
        <f>I32*K32</f>
        <v>32562.82</v>
      </c>
      <c r="G32" s="24">
        <f>J32*12</f>
        <v>24.96</v>
      </c>
      <c r="H32" s="25"/>
      <c r="I32" s="24">
        <f>12*J32</f>
        <v>24.96</v>
      </c>
      <c r="J32" s="25">
        <v>2.08</v>
      </c>
      <c r="K32" s="12">
        <v>1304.5999999999999</v>
      </c>
      <c r="L32" s="12">
        <v>1.07</v>
      </c>
      <c r="M32" s="13">
        <v>1.1399999999999999</v>
      </c>
      <c r="N32" s="98">
        <f t="shared" si="0"/>
        <v>2.08</v>
      </c>
    </row>
    <row r="33" spans="1:258" s="12" customFormat="1" ht="18.75" x14ac:dyDescent="0.2">
      <c r="A33" s="82" t="s">
        <v>77</v>
      </c>
      <c r="B33" s="83" t="s">
        <v>15</v>
      </c>
      <c r="C33" s="24"/>
      <c r="D33" s="23"/>
      <c r="E33" s="23"/>
      <c r="F33" s="23"/>
      <c r="G33" s="24"/>
      <c r="H33" s="25"/>
      <c r="I33" s="24"/>
      <c r="J33" s="25"/>
      <c r="K33" s="26"/>
      <c r="L33" s="27"/>
      <c r="M33" s="28"/>
      <c r="N33" s="98">
        <f t="shared" si="0"/>
        <v>0</v>
      </c>
      <c r="O33" s="28"/>
      <c r="P33" s="29"/>
      <c r="Q33" s="28"/>
      <c r="R33" s="30"/>
      <c r="S33" s="26"/>
      <c r="T33" s="27"/>
      <c r="U33" s="28"/>
      <c r="V33" s="28"/>
      <c r="W33" s="28"/>
      <c r="X33" s="29"/>
      <c r="Y33" s="28"/>
      <c r="Z33" s="30"/>
      <c r="AA33" s="26"/>
      <c r="AB33" s="27"/>
      <c r="AC33" s="28"/>
      <c r="AD33" s="28"/>
      <c r="AE33" s="28"/>
      <c r="AF33" s="29"/>
      <c r="AG33" s="28"/>
      <c r="AH33" s="30"/>
      <c r="AI33" s="26"/>
      <c r="AJ33" s="27"/>
      <c r="AK33" s="28"/>
      <c r="AL33" s="28"/>
      <c r="AM33" s="28"/>
      <c r="AN33" s="29"/>
      <c r="AO33" s="28"/>
      <c r="AP33" s="30"/>
      <c r="AQ33" s="26"/>
      <c r="AR33" s="27"/>
      <c r="AS33" s="28"/>
      <c r="AT33" s="28"/>
      <c r="AU33" s="28"/>
      <c r="AV33" s="29"/>
      <c r="AW33" s="28"/>
      <c r="AX33" s="30"/>
      <c r="AY33" s="26"/>
      <c r="AZ33" s="27"/>
      <c r="BA33" s="28"/>
      <c r="BB33" s="28"/>
      <c r="BC33" s="28"/>
      <c r="BD33" s="29"/>
      <c r="BE33" s="28"/>
      <c r="BF33" s="30"/>
      <c r="BG33" s="26"/>
      <c r="BH33" s="27"/>
      <c r="BI33" s="28"/>
      <c r="BJ33" s="28"/>
      <c r="BK33" s="28"/>
      <c r="BL33" s="29"/>
      <c r="BM33" s="28"/>
      <c r="BN33" s="30"/>
      <c r="BO33" s="26"/>
      <c r="BP33" s="27"/>
      <c r="BQ33" s="28"/>
      <c r="BR33" s="28"/>
      <c r="BS33" s="31"/>
      <c r="BT33" s="32"/>
      <c r="BU33" s="22"/>
      <c r="BV33" s="33"/>
      <c r="BW33" s="34"/>
      <c r="BX33" s="35"/>
      <c r="BY33" s="22"/>
      <c r="BZ33" s="36"/>
      <c r="CA33" s="22"/>
      <c r="CB33" s="32"/>
      <c r="CC33" s="22"/>
      <c r="CD33" s="33"/>
      <c r="CE33" s="34"/>
      <c r="CF33" s="35"/>
      <c r="CG33" s="22"/>
      <c r="CH33" s="36"/>
      <c r="CI33" s="22"/>
      <c r="CJ33" s="32"/>
      <c r="CK33" s="22"/>
      <c r="CL33" s="33"/>
      <c r="CM33" s="34"/>
      <c r="CN33" s="35"/>
      <c r="CO33" s="22"/>
      <c r="CP33" s="36"/>
      <c r="CQ33" s="22"/>
      <c r="CR33" s="32"/>
      <c r="CS33" s="22"/>
      <c r="CT33" s="33"/>
      <c r="CU33" s="34"/>
      <c r="CV33" s="35"/>
      <c r="CW33" s="22"/>
      <c r="CX33" s="36"/>
      <c r="CY33" s="22"/>
      <c r="CZ33" s="32"/>
      <c r="DA33" s="22"/>
      <c r="DB33" s="33"/>
      <c r="DC33" s="34"/>
      <c r="DD33" s="35"/>
      <c r="DE33" s="22"/>
      <c r="DF33" s="36"/>
      <c r="DG33" s="22"/>
      <c r="DH33" s="32"/>
      <c r="DI33" s="22"/>
      <c r="DJ33" s="33"/>
      <c r="DK33" s="34"/>
      <c r="DL33" s="35"/>
      <c r="DM33" s="22"/>
      <c r="DN33" s="36"/>
      <c r="DO33" s="22"/>
      <c r="DP33" s="32"/>
      <c r="DQ33" s="22"/>
      <c r="DR33" s="33"/>
      <c r="DS33" s="34"/>
      <c r="DT33" s="35"/>
      <c r="DU33" s="22"/>
      <c r="DV33" s="36"/>
      <c r="DW33" s="22"/>
      <c r="DX33" s="32"/>
      <c r="DY33" s="22"/>
      <c r="DZ33" s="33"/>
      <c r="EA33" s="34"/>
      <c r="EB33" s="35"/>
      <c r="EC33" s="22"/>
      <c r="ED33" s="36"/>
      <c r="EE33" s="22"/>
      <c r="EF33" s="32"/>
      <c r="EG33" s="22"/>
      <c r="EH33" s="33"/>
      <c r="EI33" s="34"/>
      <c r="EJ33" s="35"/>
      <c r="EK33" s="22"/>
      <c r="EL33" s="36"/>
      <c r="EM33" s="22"/>
      <c r="EN33" s="32"/>
      <c r="EO33" s="22"/>
      <c r="EP33" s="33"/>
      <c r="EQ33" s="34"/>
      <c r="ER33" s="35"/>
      <c r="ES33" s="22"/>
      <c r="ET33" s="36"/>
      <c r="EU33" s="22"/>
      <c r="EV33" s="32"/>
      <c r="EW33" s="22"/>
      <c r="EX33" s="33"/>
      <c r="EY33" s="34"/>
      <c r="EZ33" s="35"/>
      <c r="FA33" s="22"/>
      <c r="FB33" s="36"/>
      <c r="FC33" s="22"/>
      <c r="FD33" s="32"/>
      <c r="FE33" s="22"/>
      <c r="FF33" s="33"/>
      <c r="FG33" s="34"/>
      <c r="FH33" s="35"/>
      <c r="FI33" s="22"/>
      <c r="FJ33" s="36"/>
      <c r="FK33" s="22"/>
      <c r="FL33" s="32"/>
      <c r="FM33" s="22"/>
      <c r="FN33" s="33"/>
      <c r="FO33" s="34"/>
      <c r="FP33" s="35"/>
      <c r="FQ33" s="22"/>
      <c r="FR33" s="36"/>
      <c r="FS33" s="22"/>
      <c r="FT33" s="32"/>
      <c r="FU33" s="22"/>
      <c r="FV33" s="33"/>
      <c r="FW33" s="34"/>
      <c r="FX33" s="35"/>
      <c r="FY33" s="22"/>
      <c r="FZ33" s="36"/>
      <c r="GA33" s="22"/>
      <c r="GB33" s="32"/>
      <c r="GC33" s="22"/>
      <c r="GD33" s="33"/>
      <c r="GE33" s="34"/>
      <c r="GF33" s="35"/>
      <c r="GG33" s="22"/>
      <c r="GH33" s="36"/>
      <c r="GI33" s="22"/>
      <c r="GJ33" s="32"/>
      <c r="GK33" s="22"/>
      <c r="GL33" s="33"/>
      <c r="GM33" s="34"/>
      <c r="GN33" s="35"/>
      <c r="GO33" s="22"/>
      <c r="GP33" s="36"/>
      <c r="GQ33" s="22"/>
      <c r="GR33" s="32"/>
      <c r="GS33" s="22"/>
      <c r="GT33" s="33"/>
      <c r="GU33" s="34"/>
      <c r="GV33" s="35"/>
      <c r="GW33" s="22"/>
      <c r="GX33" s="36"/>
      <c r="GY33" s="22"/>
      <c r="GZ33" s="32"/>
      <c r="HA33" s="22"/>
      <c r="HB33" s="33"/>
      <c r="HC33" s="34"/>
      <c r="HD33" s="35"/>
      <c r="HE33" s="22"/>
      <c r="HF33" s="36"/>
      <c r="HG33" s="22"/>
      <c r="HH33" s="32"/>
      <c r="HI33" s="22"/>
      <c r="HJ33" s="33"/>
      <c r="HK33" s="34"/>
      <c r="HL33" s="35"/>
      <c r="HM33" s="22"/>
      <c r="HN33" s="36"/>
      <c r="HO33" s="22"/>
      <c r="HP33" s="32"/>
      <c r="HQ33" s="22"/>
      <c r="HR33" s="33"/>
      <c r="HS33" s="34"/>
      <c r="HT33" s="35"/>
      <c r="HU33" s="22"/>
      <c r="HV33" s="36"/>
      <c r="HW33" s="22"/>
      <c r="HX33" s="32"/>
      <c r="HY33" s="22"/>
      <c r="HZ33" s="33"/>
      <c r="IA33" s="34"/>
      <c r="IB33" s="35"/>
      <c r="IC33" s="22"/>
      <c r="ID33" s="36"/>
      <c r="IE33" s="22"/>
      <c r="IF33" s="32"/>
      <c r="IG33" s="22"/>
      <c r="IH33" s="33"/>
      <c r="II33" s="34"/>
      <c r="IJ33" s="35"/>
      <c r="IK33" s="22"/>
      <c r="IL33" s="36"/>
      <c r="IM33" s="22"/>
      <c r="IN33" s="32"/>
      <c r="IO33" s="22"/>
      <c r="IP33" s="33"/>
      <c r="IQ33" s="34"/>
      <c r="IR33" s="35"/>
      <c r="IS33" s="22"/>
      <c r="IT33" s="36"/>
      <c r="IU33" s="22"/>
      <c r="IV33" s="32"/>
      <c r="IW33" s="22"/>
      <c r="IX33" s="33"/>
    </row>
    <row r="34" spans="1:258" s="12" customFormat="1" ht="18.75" x14ac:dyDescent="0.2">
      <c r="A34" s="82" t="s">
        <v>95</v>
      </c>
      <c r="B34" s="83" t="s">
        <v>96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98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2" t="s">
        <v>70</v>
      </c>
      <c r="B35" s="83" t="s">
        <v>78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98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2" t="s">
        <v>16</v>
      </c>
      <c r="B36" s="83" t="s">
        <v>15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98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25.5" x14ac:dyDescent="0.2">
      <c r="A37" s="82" t="s">
        <v>17</v>
      </c>
      <c r="B37" s="83" t="s">
        <v>18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98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18.75" x14ac:dyDescent="0.2">
      <c r="A38" s="82" t="s">
        <v>19</v>
      </c>
      <c r="B38" s="83" t="s">
        <v>15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98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18.75" x14ac:dyDescent="0.2">
      <c r="A39" s="82" t="s">
        <v>20</v>
      </c>
      <c r="B39" s="83" t="s">
        <v>15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98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4"/>
      <c r="BX39" s="35"/>
      <c r="BY39" s="22"/>
      <c r="BZ39" s="36"/>
      <c r="CA39" s="22"/>
      <c r="CB39" s="32"/>
      <c r="CC39" s="22"/>
      <c r="CD39" s="33"/>
      <c r="CE39" s="34"/>
      <c r="CF39" s="35"/>
      <c r="CG39" s="22"/>
      <c r="CH39" s="36"/>
      <c r="CI39" s="22"/>
      <c r="CJ39" s="32"/>
      <c r="CK39" s="22"/>
      <c r="CL39" s="33"/>
      <c r="CM39" s="34"/>
      <c r="CN39" s="35"/>
      <c r="CO39" s="22"/>
      <c r="CP39" s="36"/>
      <c r="CQ39" s="22"/>
      <c r="CR39" s="32"/>
      <c r="CS39" s="22"/>
      <c r="CT39" s="33"/>
      <c r="CU39" s="34"/>
      <c r="CV39" s="35"/>
      <c r="CW39" s="22"/>
      <c r="CX39" s="36"/>
      <c r="CY39" s="22"/>
      <c r="CZ39" s="32"/>
      <c r="DA39" s="22"/>
      <c r="DB39" s="33"/>
      <c r="DC39" s="34"/>
      <c r="DD39" s="35"/>
      <c r="DE39" s="22"/>
      <c r="DF39" s="36"/>
      <c r="DG39" s="22"/>
      <c r="DH39" s="32"/>
      <c r="DI39" s="22"/>
      <c r="DJ39" s="33"/>
      <c r="DK39" s="34"/>
      <c r="DL39" s="35"/>
      <c r="DM39" s="22"/>
      <c r="DN39" s="36"/>
      <c r="DO39" s="22"/>
      <c r="DP39" s="32"/>
      <c r="DQ39" s="22"/>
      <c r="DR39" s="33"/>
      <c r="DS39" s="34"/>
      <c r="DT39" s="35"/>
      <c r="DU39" s="22"/>
      <c r="DV39" s="36"/>
      <c r="DW39" s="22"/>
      <c r="DX39" s="32"/>
      <c r="DY39" s="22"/>
      <c r="DZ39" s="33"/>
      <c r="EA39" s="34"/>
      <c r="EB39" s="35"/>
      <c r="EC39" s="22"/>
      <c r="ED39" s="36"/>
      <c r="EE39" s="22"/>
      <c r="EF39" s="32"/>
      <c r="EG39" s="22"/>
      <c r="EH39" s="33"/>
      <c r="EI39" s="34"/>
      <c r="EJ39" s="35"/>
      <c r="EK39" s="22"/>
      <c r="EL39" s="36"/>
      <c r="EM39" s="22"/>
      <c r="EN39" s="32"/>
      <c r="EO39" s="22"/>
      <c r="EP39" s="33"/>
      <c r="EQ39" s="34"/>
      <c r="ER39" s="35"/>
      <c r="ES39" s="22"/>
      <c r="ET39" s="36"/>
      <c r="EU39" s="22"/>
      <c r="EV39" s="32"/>
      <c r="EW39" s="22"/>
      <c r="EX39" s="33"/>
      <c r="EY39" s="34"/>
      <c r="EZ39" s="35"/>
      <c r="FA39" s="22"/>
      <c r="FB39" s="36"/>
      <c r="FC39" s="22"/>
      <c r="FD39" s="32"/>
      <c r="FE39" s="22"/>
      <c r="FF39" s="33"/>
      <c r="FG39" s="34"/>
      <c r="FH39" s="35"/>
      <c r="FI39" s="22"/>
      <c r="FJ39" s="36"/>
      <c r="FK39" s="22"/>
      <c r="FL39" s="32"/>
      <c r="FM39" s="22"/>
      <c r="FN39" s="33"/>
      <c r="FO39" s="34"/>
      <c r="FP39" s="35"/>
      <c r="FQ39" s="22"/>
      <c r="FR39" s="36"/>
      <c r="FS39" s="22"/>
      <c r="FT39" s="32"/>
      <c r="FU39" s="22"/>
      <c r="FV39" s="33"/>
      <c r="FW39" s="34"/>
      <c r="FX39" s="35"/>
      <c r="FY39" s="22"/>
      <c r="FZ39" s="36"/>
      <c r="GA39" s="22"/>
      <c r="GB39" s="32"/>
      <c r="GC39" s="22"/>
      <c r="GD39" s="33"/>
      <c r="GE39" s="34"/>
      <c r="GF39" s="35"/>
      <c r="GG39" s="22"/>
      <c r="GH39" s="36"/>
      <c r="GI39" s="22"/>
      <c r="GJ39" s="32"/>
      <c r="GK39" s="22"/>
      <c r="GL39" s="33"/>
      <c r="GM39" s="34"/>
      <c r="GN39" s="35"/>
      <c r="GO39" s="22"/>
      <c r="GP39" s="36"/>
      <c r="GQ39" s="22"/>
      <c r="GR39" s="32"/>
      <c r="GS39" s="22"/>
      <c r="GT39" s="33"/>
      <c r="GU39" s="34"/>
      <c r="GV39" s="35"/>
      <c r="GW39" s="22"/>
      <c r="GX39" s="36"/>
      <c r="GY39" s="22"/>
      <c r="GZ39" s="32"/>
      <c r="HA39" s="22"/>
      <c r="HB39" s="33"/>
      <c r="HC39" s="34"/>
      <c r="HD39" s="35"/>
      <c r="HE39" s="22"/>
      <c r="HF39" s="36"/>
      <c r="HG39" s="22"/>
      <c r="HH39" s="32"/>
      <c r="HI39" s="22"/>
      <c r="HJ39" s="33"/>
      <c r="HK39" s="34"/>
      <c r="HL39" s="35"/>
      <c r="HM39" s="22"/>
      <c r="HN39" s="36"/>
      <c r="HO39" s="22"/>
      <c r="HP39" s="32"/>
      <c r="HQ39" s="22"/>
      <c r="HR39" s="33"/>
      <c r="HS39" s="34"/>
      <c r="HT39" s="35"/>
      <c r="HU39" s="22"/>
      <c r="HV39" s="36"/>
      <c r="HW39" s="22"/>
      <c r="HX39" s="32"/>
      <c r="HY39" s="22"/>
      <c r="HZ39" s="33"/>
      <c r="IA39" s="34"/>
      <c r="IB39" s="35"/>
      <c r="IC39" s="22"/>
      <c r="ID39" s="36"/>
      <c r="IE39" s="22"/>
      <c r="IF39" s="32"/>
      <c r="IG39" s="22"/>
      <c r="IH39" s="33"/>
      <c r="II39" s="34"/>
      <c r="IJ39" s="35"/>
      <c r="IK39" s="22"/>
      <c r="IL39" s="36"/>
      <c r="IM39" s="22"/>
      <c r="IN39" s="32"/>
      <c r="IO39" s="22"/>
      <c r="IP39" s="33"/>
      <c r="IQ39" s="34"/>
      <c r="IR39" s="35"/>
      <c r="IS39" s="22"/>
      <c r="IT39" s="36"/>
      <c r="IU39" s="22"/>
      <c r="IV39" s="32"/>
      <c r="IW39" s="22"/>
      <c r="IX39" s="33"/>
    </row>
    <row r="40" spans="1:258" s="12" customFormat="1" ht="25.5" x14ac:dyDescent="0.2">
      <c r="A40" s="82" t="s">
        <v>21</v>
      </c>
      <c r="B40" s="83" t="s">
        <v>22</v>
      </c>
      <c r="C40" s="24"/>
      <c r="D40" s="23"/>
      <c r="E40" s="23"/>
      <c r="F40" s="23"/>
      <c r="G40" s="24"/>
      <c r="H40" s="25"/>
      <c r="I40" s="24"/>
      <c r="J40" s="25"/>
      <c r="K40" s="26"/>
      <c r="L40" s="27"/>
      <c r="M40" s="28"/>
      <c r="N40" s="98">
        <f t="shared" si="0"/>
        <v>0</v>
      </c>
      <c r="O40" s="28"/>
      <c r="P40" s="29"/>
      <c r="Q40" s="28"/>
      <c r="R40" s="30"/>
      <c r="S40" s="26"/>
      <c r="T40" s="27"/>
      <c r="U40" s="28"/>
      <c r="V40" s="28"/>
      <c r="W40" s="28"/>
      <c r="X40" s="29"/>
      <c r="Y40" s="28"/>
      <c r="Z40" s="30"/>
      <c r="AA40" s="26"/>
      <c r="AB40" s="27"/>
      <c r="AC40" s="28"/>
      <c r="AD40" s="28"/>
      <c r="AE40" s="28"/>
      <c r="AF40" s="29"/>
      <c r="AG40" s="28"/>
      <c r="AH40" s="30"/>
      <c r="AI40" s="26"/>
      <c r="AJ40" s="27"/>
      <c r="AK40" s="28"/>
      <c r="AL40" s="28"/>
      <c r="AM40" s="28"/>
      <c r="AN40" s="29"/>
      <c r="AO40" s="28"/>
      <c r="AP40" s="30"/>
      <c r="AQ40" s="26"/>
      <c r="AR40" s="27"/>
      <c r="AS40" s="28"/>
      <c r="AT40" s="28"/>
      <c r="AU40" s="28"/>
      <c r="AV40" s="29"/>
      <c r="AW40" s="28"/>
      <c r="AX40" s="30"/>
      <c r="AY40" s="26"/>
      <c r="AZ40" s="27"/>
      <c r="BA40" s="28"/>
      <c r="BB40" s="28"/>
      <c r="BC40" s="28"/>
      <c r="BD40" s="29"/>
      <c r="BE40" s="28"/>
      <c r="BF40" s="30"/>
      <c r="BG40" s="26"/>
      <c r="BH40" s="27"/>
      <c r="BI40" s="28"/>
      <c r="BJ40" s="28"/>
      <c r="BK40" s="28"/>
      <c r="BL40" s="29"/>
      <c r="BM40" s="28"/>
      <c r="BN40" s="30"/>
      <c r="BO40" s="26"/>
      <c r="BP40" s="27"/>
      <c r="BQ40" s="28"/>
      <c r="BR40" s="28"/>
      <c r="BS40" s="31"/>
      <c r="BT40" s="32"/>
      <c r="BU40" s="22"/>
      <c r="BV40" s="33"/>
      <c r="BW40" s="34"/>
      <c r="BX40" s="35"/>
      <c r="BY40" s="22"/>
      <c r="BZ40" s="36"/>
      <c r="CA40" s="22"/>
      <c r="CB40" s="32"/>
      <c r="CC40" s="22"/>
      <c r="CD40" s="33"/>
      <c r="CE40" s="34"/>
      <c r="CF40" s="35"/>
      <c r="CG40" s="22"/>
      <c r="CH40" s="36"/>
      <c r="CI40" s="22"/>
      <c r="CJ40" s="32"/>
      <c r="CK40" s="22"/>
      <c r="CL40" s="33"/>
      <c r="CM40" s="34"/>
      <c r="CN40" s="35"/>
      <c r="CO40" s="22"/>
      <c r="CP40" s="36"/>
      <c r="CQ40" s="22"/>
      <c r="CR40" s="32"/>
      <c r="CS40" s="22"/>
      <c r="CT40" s="33"/>
      <c r="CU40" s="34"/>
      <c r="CV40" s="35"/>
      <c r="CW40" s="22"/>
      <c r="CX40" s="36"/>
      <c r="CY40" s="22"/>
      <c r="CZ40" s="32"/>
      <c r="DA40" s="22"/>
      <c r="DB40" s="33"/>
      <c r="DC40" s="34"/>
      <c r="DD40" s="35"/>
      <c r="DE40" s="22"/>
      <c r="DF40" s="36"/>
      <c r="DG40" s="22"/>
      <c r="DH40" s="32"/>
      <c r="DI40" s="22"/>
      <c r="DJ40" s="33"/>
      <c r="DK40" s="34"/>
      <c r="DL40" s="35"/>
      <c r="DM40" s="22"/>
      <c r="DN40" s="36"/>
      <c r="DO40" s="22"/>
      <c r="DP40" s="32"/>
      <c r="DQ40" s="22"/>
      <c r="DR40" s="33"/>
      <c r="DS40" s="34"/>
      <c r="DT40" s="35"/>
      <c r="DU40" s="22"/>
      <c r="DV40" s="36"/>
      <c r="DW40" s="22"/>
      <c r="DX40" s="32"/>
      <c r="DY40" s="22"/>
      <c r="DZ40" s="33"/>
      <c r="EA40" s="34"/>
      <c r="EB40" s="35"/>
      <c r="EC40" s="22"/>
      <c r="ED40" s="36"/>
      <c r="EE40" s="22"/>
      <c r="EF40" s="32"/>
      <c r="EG40" s="22"/>
      <c r="EH40" s="33"/>
      <c r="EI40" s="34"/>
      <c r="EJ40" s="35"/>
      <c r="EK40" s="22"/>
      <c r="EL40" s="36"/>
      <c r="EM40" s="22"/>
      <c r="EN40" s="32"/>
      <c r="EO40" s="22"/>
      <c r="EP40" s="33"/>
      <c r="EQ40" s="34"/>
      <c r="ER40" s="35"/>
      <c r="ES40" s="22"/>
      <c r="ET40" s="36"/>
      <c r="EU40" s="22"/>
      <c r="EV40" s="32"/>
      <c r="EW40" s="22"/>
      <c r="EX40" s="33"/>
      <c r="EY40" s="34"/>
      <c r="EZ40" s="35"/>
      <c r="FA40" s="22"/>
      <c r="FB40" s="36"/>
      <c r="FC40" s="22"/>
      <c r="FD40" s="32"/>
      <c r="FE40" s="22"/>
      <c r="FF40" s="33"/>
      <c r="FG40" s="34"/>
      <c r="FH40" s="35"/>
      <c r="FI40" s="22"/>
      <c r="FJ40" s="36"/>
      <c r="FK40" s="22"/>
      <c r="FL40" s="32"/>
      <c r="FM40" s="22"/>
      <c r="FN40" s="33"/>
      <c r="FO40" s="34"/>
      <c r="FP40" s="35"/>
      <c r="FQ40" s="22"/>
      <c r="FR40" s="36"/>
      <c r="FS40" s="22"/>
      <c r="FT40" s="32"/>
      <c r="FU40" s="22"/>
      <c r="FV40" s="33"/>
      <c r="FW40" s="34"/>
      <c r="FX40" s="35"/>
      <c r="FY40" s="22"/>
      <c r="FZ40" s="36"/>
      <c r="GA40" s="22"/>
      <c r="GB40" s="32"/>
      <c r="GC40" s="22"/>
      <c r="GD40" s="33"/>
      <c r="GE40" s="34"/>
      <c r="GF40" s="35"/>
      <c r="GG40" s="22"/>
      <c r="GH40" s="36"/>
      <c r="GI40" s="22"/>
      <c r="GJ40" s="32"/>
      <c r="GK40" s="22"/>
      <c r="GL40" s="33"/>
      <c r="GM40" s="34"/>
      <c r="GN40" s="35"/>
      <c r="GO40" s="22"/>
      <c r="GP40" s="36"/>
      <c r="GQ40" s="22"/>
      <c r="GR40" s="32"/>
      <c r="GS40" s="22"/>
      <c r="GT40" s="33"/>
      <c r="GU40" s="34"/>
      <c r="GV40" s="35"/>
      <c r="GW40" s="22"/>
      <c r="GX40" s="36"/>
      <c r="GY40" s="22"/>
      <c r="GZ40" s="32"/>
      <c r="HA40" s="22"/>
      <c r="HB40" s="33"/>
      <c r="HC40" s="34"/>
      <c r="HD40" s="35"/>
      <c r="HE40" s="22"/>
      <c r="HF40" s="36"/>
      <c r="HG40" s="22"/>
      <c r="HH40" s="32"/>
      <c r="HI40" s="22"/>
      <c r="HJ40" s="33"/>
      <c r="HK40" s="34"/>
      <c r="HL40" s="35"/>
      <c r="HM40" s="22"/>
      <c r="HN40" s="36"/>
      <c r="HO40" s="22"/>
      <c r="HP40" s="32"/>
      <c r="HQ40" s="22"/>
      <c r="HR40" s="33"/>
      <c r="HS40" s="34"/>
      <c r="HT40" s="35"/>
      <c r="HU40" s="22"/>
      <c r="HV40" s="36"/>
      <c r="HW40" s="22"/>
      <c r="HX40" s="32"/>
      <c r="HY40" s="22"/>
      <c r="HZ40" s="33"/>
      <c r="IA40" s="34"/>
      <c r="IB40" s="35"/>
      <c r="IC40" s="22"/>
      <c r="ID40" s="36"/>
      <c r="IE40" s="22"/>
      <c r="IF40" s="32"/>
      <c r="IG40" s="22"/>
      <c r="IH40" s="33"/>
      <c r="II40" s="34"/>
      <c r="IJ40" s="35"/>
      <c r="IK40" s="22"/>
      <c r="IL40" s="36"/>
      <c r="IM40" s="22"/>
      <c r="IN40" s="32"/>
      <c r="IO40" s="22"/>
      <c r="IP40" s="33"/>
      <c r="IQ40" s="34"/>
      <c r="IR40" s="35"/>
      <c r="IS40" s="22"/>
      <c r="IT40" s="36"/>
      <c r="IU40" s="22"/>
      <c r="IV40" s="32"/>
      <c r="IW40" s="22"/>
      <c r="IX40" s="33"/>
    </row>
    <row r="41" spans="1:258" s="12" customFormat="1" ht="25.5" x14ac:dyDescent="0.2">
      <c r="A41" s="82" t="s">
        <v>71</v>
      </c>
      <c r="B41" s="83" t="s">
        <v>18</v>
      </c>
      <c r="C41" s="24"/>
      <c r="D41" s="23"/>
      <c r="E41" s="23"/>
      <c r="F41" s="23"/>
      <c r="G41" s="24"/>
      <c r="H41" s="25"/>
      <c r="I41" s="24"/>
      <c r="J41" s="25"/>
      <c r="K41" s="26"/>
      <c r="L41" s="27"/>
      <c r="M41" s="28"/>
      <c r="N41" s="98">
        <f t="shared" si="0"/>
        <v>0</v>
      </c>
      <c r="O41" s="28"/>
      <c r="P41" s="29"/>
      <c r="Q41" s="28"/>
      <c r="R41" s="30"/>
      <c r="S41" s="26"/>
      <c r="T41" s="27"/>
      <c r="U41" s="28"/>
      <c r="V41" s="28"/>
      <c r="W41" s="28"/>
      <c r="X41" s="29"/>
      <c r="Y41" s="28"/>
      <c r="Z41" s="30"/>
      <c r="AA41" s="26"/>
      <c r="AB41" s="27"/>
      <c r="AC41" s="28"/>
      <c r="AD41" s="28"/>
      <c r="AE41" s="28"/>
      <c r="AF41" s="29"/>
      <c r="AG41" s="28"/>
      <c r="AH41" s="30"/>
      <c r="AI41" s="26"/>
      <c r="AJ41" s="27"/>
      <c r="AK41" s="28"/>
      <c r="AL41" s="28"/>
      <c r="AM41" s="28"/>
      <c r="AN41" s="29"/>
      <c r="AO41" s="28"/>
      <c r="AP41" s="30"/>
      <c r="AQ41" s="26"/>
      <c r="AR41" s="27"/>
      <c r="AS41" s="28"/>
      <c r="AT41" s="28"/>
      <c r="AU41" s="28"/>
      <c r="AV41" s="29"/>
      <c r="AW41" s="28"/>
      <c r="AX41" s="30"/>
      <c r="AY41" s="26"/>
      <c r="AZ41" s="27"/>
      <c r="BA41" s="28"/>
      <c r="BB41" s="28"/>
      <c r="BC41" s="28"/>
      <c r="BD41" s="29"/>
      <c r="BE41" s="28"/>
      <c r="BF41" s="30"/>
      <c r="BG41" s="26"/>
      <c r="BH41" s="27"/>
      <c r="BI41" s="28"/>
      <c r="BJ41" s="28"/>
      <c r="BK41" s="28"/>
      <c r="BL41" s="29"/>
      <c r="BM41" s="28"/>
      <c r="BN41" s="30"/>
      <c r="BO41" s="26"/>
      <c r="BP41" s="27"/>
      <c r="BQ41" s="28"/>
      <c r="BR41" s="28"/>
      <c r="BS41" s="31"/>
      <c r="BT41" s="32"/>
      <c r="BU41" s="22"/>
      <c r="BV41" s="33"/>
      <c r="BW41" s="34"/>
      <c r="BX41" s="35"/>
      <c r="BY41" s="22"/>
      <c r="BZ41" s="36"/>
      <c r="CA41" s="22"/>
      <c r="CB41" s="32"/>
      <c r="CC41" s="22"/>
      <c r="CD41" s="33"/>
      <c r="CE41" s="34"/>
      <c r="CF41" s="35"/>
      <c r="CG41" s="22"/>
      <c r="CH41" s="36"/>
      <c r="CI41" s="22"/>
      <c r="CJ41" s="32"/>
      <c r="CK41" s="22"/>
      <c r="CL41" s="33"/>
      <c r="CM41" s="34"/>
      <c r="CN41" s="35"/>
      <c r="CO41" s="22"/>
      <c r="CP41" s="36"/>
      <c r="CQ41" s="22"/>
      <c r="CR41" s="32"/>
      <c r="CS41" s="22"/>
      <c r="CT41" s="33"/>
      <c r="CU41" s="34"/>
      <c r="CV41" s="35"/>
      <c r="CW41" s="22"/>
      <c r="CX41" s="36"/>
      <c r="CY41" s="22"/>
      <c r="CZ41" s="32"/>
      <c r="DA41" s="22"/>
      <c r="DB41" s="33"/>
      <c r="DC41" s="34"/>
      <c r="DD41" s="35"/>
      <c r="DE41" s="22"/>
      <c r="DF41" s="36"/>
      <c r="DG41" s="22"/>
      <c r="DH41" s="32"/>
      <c r="DI41" s="22"/>
      <c r="DJ41" s="33"/>
      <c r="DK41" s="34"/>
      <c r="DL41" s="35"/>
      <c r="DM41" s="22"/>
      <c r="DN41" s="36"/>
      <c r="DO41" s="22"/>
      <c r="DP41" s="32"/>
      <c r="DQ41" s="22"/>
      <c r="DR41" s="33"/>
      <c r="DS41" s="34"/>
      <c r="DT41" s="35"/>
      <c r="DU41" s="22"/>
      <c r="DV41" s="36"/>
      <c r="DW41" s="22"/>
      <c r="DX41" s="32"/>
      <c r="DY41" s="22"/>
      <c r="DZ41" s="33"/>
      <c r="EA41" s="34"/>
      <c r="EB41" s="35"/>
      <c r="EC41" s="22"/>
      <c r="ED41" s="36"/>
      <c r="EE41" s="22"/>
      <c r="EF41" s="32"/>
      <c r="EG41" s="22"/>
      <c r="EH41" s="33"/>
      <c r="EI41" s="34"/>
      <c r="EJ41" s="35"/>
      <c r="EK41" s="22"/>
      <c r="EL41" s="36"/>
      <c r="EM41" s="22"/>
      <c r="EN41" s="32"/>
      <c r="EO41" s="22"/>
      <c r="EP41" s="33"/>
      <c r="EQ41" s="34"/>
      <c r="ER41" s="35"/>
      <c r="ES41" s="22"/>
      <c r="ET41" s="36"/>
      <c r="EU41" s="22"/>
      <c r="EV41" s="32"/>
      <c r="EW41" s="22"/>
      <c r="EX41" s="33"/>
      <c r="EY41" s="34"/>
      <c r="EZ41" s="35"/>
      <c r="FA41" s="22"/>
      <c r="FB41" s="36"/>
      <c r="FC41" s="22"/>
      <c r="FD41" s="32"/>
      <c r="FE41" s="22"/>
      <c r="FF41" s="33"/>
      <c r="FG41" s="34"/>
      <c r="FH41" s="35"/>
      <c r="FI41" s="22"/>
      <c r="FJ41" s="36"/>
      <c r="FK41" s="22"/>
      <c r="FL41" s="32"/>
      <c r="FM41" s="22"/>
      <c r="FN41" s="33"/>
      <c r="FO41" s="34"/>
      <c r="FP41" s="35"/>
      <c r="FQ41" s="22"/>
      <c r="FR41" s="36"/>
      <c r="FS41" s="22"/>
      <c r="FT41" s="32"/>
      <c r="FU41" s="22"/>
      <c r="FV41" s="33"/>
      <c r="FW41" s="34"/>
      <c r="FX41" s="35"/>
      <c r="FY41" s="22"/>
      <c r="FZ41" s="36"/>
      <c r="GA41" s="22"/>
      <c r="GB41" s="32"/>
      <c r="GC41" s="22"/>
      <c r="GD41" s="33"/>
      <c r="GE41" s="34"/>
      <c r="GF41" s="35"/>
      <c r="GG41" s="22"/>
      <c r="GH41" s="36"/>
      <c r="GI41" s="22"/>
      <c r="GJ41" s="32"/>
      <c r="GK41" s="22"/>
      <c r="GL41" s="33"/>
      <c r="GM41" s="34"/>
      <c r="GN41" s="35"/>
      <c r="GO41" s="22"/>
      <c r="GP41" s="36"/>
      <c r="GQ41" s="22"/>
      <c r="GR41" s="32"/>
      <c r="GS41" s="22"/>
      <c r="GT41" s="33"/>
      <c r="GU41" s="34"/>
      <c r="GV41" s="35"/>
      <c r="GW41" s="22"/>
      <c r="GX41" s="36"/>
      <c r="GY41" s="22"/>
      <c r="GZ41" s="32"/>
      <c r="HA41" s="22"/>
      <c r="HB41" s="33"/>
      <c r="HC41" s="34"/>
      <c r="HD41" s="35"/>
      <c r="HE41" s="22"/>
      <c r="HF41" s="36"/>
      <c r="HG41" s="22"/>
      <c r="HH41" s="32"/>
      <c r="HI41" s="22"/>
      <c r="HJ41" s="33"/>
      <c r="HK41" s="34"/>
      <c r="HL41" s="35"/>
      <c r="HM41" s="22"/>
      <c r="HN41" s="36"/>
      <c r="HO41" s="22"/>
      <c r="HP41" s="32"/>
      <c r="HQ41" s="22"/>
      <c r="HR41" s="33"/>
      <c r="HS41" s="34"/>
      <c r="HT41" s="35"/>
      <c r="HU41" s="22"/>
      <c r="HV41" s="36"/>
      <c r="HW41" s="22"/>
      <c r="HX41" s="32"/>
      <c r="HY41" s="22"/>
      <c r="HZ41" s="33"/>
      <c r="IA41" s="34"/>
      <c r="IB41" s="35"/>
      <c r="IC41" s="22"/>
      <c r="ID41" s="36"/>
      <c r="IE41" s="22"/>
      <c r="IF41" s="32"/>
      <c r="IG41" s="22"/>
      <c r="IH41" s="33"/>
      <c r="II41" s="34"/>
      <c r="IJ41" s="35"/>
      <c r="IK41" s="22"/>
      <c r="IL41" s="36"/>
      <c r="IM41" s="22"/>
      <c r="IN41" s="32"/>
      <c r="IO41" s="22"/>
      <c r="IP41" s="33"/>
      <c r="IQ41" s="34"/>
      <c r="IR41" s="35"/>
      <c r="IS41" s="22"/>
      <c r="IT41" s="36"/>
      <c r="IU41" s="22"/>
      <c r="IV41" s="32"/>
      <c r="IW41" s="22"/>
      <c r="IX41" s="33"/>
    </row>
    <row r="42" spans="1:258" s="12" customFormat="1" ht="25.5" x14ac:dyDescent="0.2">
      <c r="A42" s="82" t="s">
        <v>72</v>
      </c>
      <c r="B42" s="83" t="s">
        <v>15</v>
      </c>
      <c r="C42" s="24"/>
      <c r="D42" s="23"/>
      <c r="E42" s="23"/>
      <c r="F42" s="23"/>
      <c r="G42" s="24"/>
      <c r="H42" s="25"/>
      <c r="I42" s="24"/>
      <c r="J42" s="25"/>
      <c r="K42" s="26"/>
      <c r="L42" s="27"/>
      <c r="M42" s="28"/>
      <c r="N42" s="98">
        <f t="shared" si="0"/>
        <v>0</v>
      </c>
      <c r="O42" s="28"/>
      <c r="P42" s="29"/>
      <c r="Q42" s="28"/>
      <c r="R42" s="30"/>
      <c r="S42" s="26"/>
      <c r="T42" s="27"/>
      <c r="U42" s="28"/>
      <c r="V42" s="28"/>
      <c r="W42" s="28"/>
      <c r="X42" s="29"/>
      <c r="Y42" s="28"/>
      <c r="Z42" s="30"/>
      <c r="AA42" s="26"/>
      <c r="AB42" s="27"/>
      <c r="AC42" s="28"/>
      <c r="AD42" s="28"/>
      <c r="AE42" s="28"/>
      <c r="AF42" s="29"/>
      <c r="AG42" s="28"/>
      <c r="AH42" s="30"/>
      <c r="AI42" s="26"/>
      <c r="AJ42" s="27"/>
      <c r="AK42" s="28"/>
      <c r="AL42" s="28"/>
      <c r="AM42" s="28"/>
      <c r="AN42" s="29"/>
      <c r="AO42" s="28"/>
      <c r="AP42" s="30"/>
      <c r="AQ42" s="26"/>
      <c r="AR42" s="27"/>
      <c r="AS42" s="28"/>
      <c r="AT42" s="28"/>
      <c r="AU42" s="28"/>
      <c r="AV42" s="29"/>
      <c r="AW42" s="28"/>
      <c r="AX42" s="30"/>
      <c r="AY42" s="26"/>
      <c r="AZ42" s="27"/>
      <c r="BA42" s="28"/>
      <c r="BB42" s="28"/>
      <c r="BC42" s="28"/>
      <c r="BD42" s="29"/>
      <c r="BE42" s="28"/>
      <c r="BF42" s="30"/>
      <c r="BG42" s="26"/>
      <c r="BH42" s="27"/>
      <c r="BI42" s="28"/>
      <c r="BJ42" s="28"/>
      <c r="BK42" s="28"/>
      <c r="BL42" s="29"/>
      <c r="BM42" s="28"/>
      <c r="BN42" s="30"/>
      <c r="BO42" s="26"/>
      <c r="BP42" s="27"/>
      <c r="BQ42" s="28"/>
      <c r="BR42" s="28"/>
      <c r="BS42" s="31"/>
      <c r="BT42" s="32"/>
      <c r="BU42" s="22"/>
      <c r="BV42" s="33"/>
      <c r="BW42" s="37"/>
      <c r="BX42" s="38"/>
      <c r="BY42" s="22"/>
      <c r="BZ42" s="36"/>
      <c r="CA42" s="22"/>
      <c r="CB42" s="32"/>
      <c r="CC42" s="22"/>
      <c r="CD42" s="33"/>
      <c r="CE42" s="37"/>
      <c r="CF42" s="38"/>
      <c r="CG42" s="22"/>
      <c r="CH42" s="36"/>
      <c r="CI42" s="22"/>
      <c r="CJ42" s="32"/>
      <c r="CK42" s="22"/>
      <c r="CL42" s="33"/>
      <c r="CM42" s="37"/>
      <c r="CN42" s="38"/>
      <c r="CO42" s="22"/>
      <c r="CP42" s="36"/>
      <c r="CQ42" s="22"/>
      <c r="CR42" s="32"/>
      <c r="CS42" s="22"/>
      <c r="CT42" s="33"/>
      <c r="CU42" s="37"/>
      <c r="CV42" s="38"/>
      <c r="CW42" s="22"/>
      <c r="CX42" s="36"/>
      <c r="CY42" s="22"/>
      <c r="CZ42" s="32"/>
      <c r="DA42" s="22"/>
      <c r="DB42" s="33"/>
      <c r="DC42" s="37"/>
      <c r="DD42" s="38"/>
      <c r="DE42" s="22"/>
      <c r="DF42" s="36"/>
      <c r="DG42" s="22"/>
      <c r="DH42" s="32"/>
      <c r="DI42" s="22"/>
      <c r="DJ42" s="33"/>
      <c r="DK42" s="37"/>
      <c r="DL42" s="38"/>
      <c r="DM42" s="22"/>
      <c r="DN42" s="36"/>
      <c r="DO42" s="22"/>
      <c r="DP42" s="32"/>
      <c r="DQ42" s="22"/>
      <c r="DR42" s="33"/>
      <c r="DS42" s="37"/>
      <c r="DT42" s="38"/>
      <c r="DU42" s="22"/>
      <c r="DV42" s="36"/>
      <c r="DW42" s="22"/>
      <c r="DX42" s="32"/>
      <c r="DY42" s="22"/>
      <c r="DZ42" s="33"/>
      <c r="EA42" s="37"/>
      <c r="EB42" s="38"/>
      <c r="EC42" s="22"/>
      <c r="ED42" s="36"/>
      <c r="EE42" s="22"/>
      <c r="EF42" s="32"/>
      <c r="EG42" s="22"/>
      <c r="EH42" s="33"/>
      <c r="EI42" s="37"/>
      <c r="EJ42" s="38"/>
      <c r="EK42" s="22"/>
      <c r="EL42" s="36"/>
      <c r="EM42" s="22"/>
      <c r="EN42" s="32"/>
      <c r="EO42" s="22"/>
      <c r="EP42" s="33"/>
      <c r="EQ42" s="37"/>
      <c r="ER42" s="38"/>
      <c r="ES42" s="22"/>
      <c r="ET42" s="36"/>
      <c r="EU42" s="22"/>
      <c r="EV42" s="32"/>
      <c r="EW42" s="22"/>
      <c r="EX42" s="33"/>
      <c r="EY42" s="37"/>
      <c r="EZ42" s="38"/>
      <c r="FA42" s="22"/>
      <c r="FB42" s="36"/>
      <c r="FC42" s="22"/>
      <c r="FD42" s="32"/>
      <c r="FE42" s="22"/>
      <c r="FF42" s="33"/>
      <c r="FG42" s="37"/>
      <c r="FH42" s="38"/>
      <c r="FI42" s="22"/>
      <c r="FJ42" s="36"/>
      <c r="FK42" s="22"/>
      <c r="FL42" s="32"/>
      <c r="FM42" s="22"/>
      <c r="FN42" s="33"/>
      <c r="FO42" s="37"/>
      <c r="FP42" s="38"/>
      <c r="FQ42" s="22"/>
      <c r="FR42" s="36"/>
      <c r="FS42" s="22"/>
      <c r="FT42" s="32"/>
      <c r="FU42" s="22"/>
      <c r="FV42" s="33"/>
      <c r="FW42" s="37"/>
      <c r="FX42" s="38"/>
      <c r="FY42" s="22"/>
      <c r="FZ42" s="36"/>
      <c r="GA42" s="22"/>
      <c r="GB42" s="32"/>
      <c r="GC42" s="22"/>
      <c r="GD42" s="33"/>
      <c r="GE42" s="37"/>
      <c r="GF42" s="38"/>
      <c r="GG42" s="22"/>
      <c r="GH42" s="36"/>
      <c r="GI42" s="22"/>
      <c r="GJ42" s="32"/>
      <c r="GK42" s="22"/>
      <c r="GL42" s="33"/>
      <c r="GM42" s="37"/>
      <c r="GN42" s="38"/>
      <c r="GO42" s="22"/>
      <c r="GP42" s="36"/>
      <c r="GQ42" s="22"/>
      <c r="GR42" s="32"/>
      <c r="GS42" s="22"/>
      <c r="GT42" s="33"/>
      <c r="GU42" s="37"/>
      <c r="GV42" s="38"/>
      <c r="GW42" s="22"/>
      <c r="GX42" s="36"/>
      <c r="GY42" s="22"/>
      <c r="GZ42" s="32"/>
      <c r="HA42" s="22"/>
      <c r="HB42" s="33"/>
      <c r="HC42" s="37"/>
      <c r="HD42" s="38"/>
      <c r="HE42" s="22"/>
      <c r="HF42" s="36"/>
      <c r="HG42" s="22"/>
      <c r="HH42" s="32"/>
      <c r="HI42" s="22"/>
      <c r="HJ42" s="33"/>
      <c r="HK42" s="37"/>
      <c r="HL42" s="38"/>
      <c r="HM42" s="22"/>
      <c r="HN42" s="36"/>
      <c r="HO42" s="22"/>
      <c r="HP42" s="32"/>
      <c r="HQ42" s="22"/>
      <c r="HR42" s="33"/>
      <c r="HS42" s="37"/>
      <c r="HT42" s="38"/>
      <c r="HU42" s="22"/>
      <c r="HV42" s="36"/>
      <c r="HW42" s="22"/>
      <c r="HX42" s="32"/>
      <c r="HY42" s="22"/>
      <c r="HZ42" s="33"/>
      <c r="IA42" s="37"/>
      <c r="IB42" s="38"/>
      <c r="IC42" s="22"/>
      <c r="ID42" s="36"/>
      <c r="IE42" s="22"/>
      <c r="IF42" s="32"/>
      <c r="IG42" s="22"/>
      <c r="IH42" s="33"/>
      <c r="II42" s="37"/>
      <c r="IJ42" s="38"/>
      <c r="IK42" s="22"/>
      <c r="IL42" s="36"/>
      <c r="IM42" s="22"/>
      <c r="IN42" s="32"/>
      <c r="IO42" s="22"/>
      <c r="IP42" s="33"/>
      <c r="IQ42" s="37"/>
      <c r="IR42" s="38"/>
      <c r="IS42" s="22"/>
      <c r="IT42" s="36"/>
      <c r="IU42" s="22"/>
      <c r="IV42" s="32"/>
      <c r="IW42" s="22"/>
      <c r="IX42" s="33"/>
    </row>
    <row r="43" spans="1:258" s="40" customFormat="1" ht="28.5" customHeight="1" x14ac:dyDescent="0.2">
      <c r="A43" s="85" t="s">
        <v>23</v>
      </c>
      <c r="B43" s="86" t="s">
        <v>24</v>
      </c>
      <c r="C43" s="24">
        <f>H43*12</f>
        <v>0</v>
      </c>
      <c r="D43" s="23"/>
      <c r="E43" s="23" t="s">
        <v>114</v>
      </c>
      <c r="F43" s="23">
        <f>I43*K43</f>
        <v>14089.68</v>
      </c>
      <c r="G43" s="24">
        <f t="shared" ref="G43:G52" si="2">J43*12</f>
        <v>10.8</v>
      </c>
      <c r="H43" s="39"/>
      <c r="I43" s="24">
        <f>J43*12</f>
        <v>10.8</v>
      </c>
      <c r="J43" s="25">
        <v>0.9</v>
      </c>
      <c r="K43" s="12">
        <v>1304.5999999999999</v>
      </c>
      <c r="L43" s="12">
        <v>1.07</v>
      </c>
      <c r="M43" s="13">
        <v>0.6</v>
      </c>
      <c r="N43" s="98">
        <f t="shared" si="0"/>
        <v>0.9</v>
      </c>
    </row>
    <row r="44" spans="1:258" s="12" customFormat="1" ht="23.25" customHeight="1" x14ac:dyDescent="0.2">
      <c r="A44" s="85" t="s">
        <v>88</v>
      </c>
      <c r="B44" s="86" t="s">
        <v>25</v>
      </c>
      <c r="C44" s="24">
        <f>H44*12</f>
        <v>0</v>
      </c>
      <c r="D44" s="23"/>
      <c r="E44" s="23" t="s">
        <v>114</v>
      </c>
      <c r="F44" s="23">
        <f>I44*K44</f>
        <v>45869.74</v>
      </c>
      <c r="G44" s="24">
        <f t="shared" si="2"/>
        <v>35.159999999999997</v>
      </c>
      <c r="H44" s="39"/>
      <c r="I44" s="24">
        <f>J44*12</f>
        <v>35.159999999999997</v>
      </c>
      <c r="J44" s="25">
        <v>2.93</v>
      </c>
      <c r="K44" s="12">
        <v>1304.5999999999999</v>
      </c>
      <c r="L44" s="12">
        <v>1.07</v>
      </c>
      <c r="M44" s="13">
        <v>1.94</v>
      </c>
      <c r="N44" s="98">
        <f t="shared" si="0"/>
        <v>2.93</v>
      </c>
    </row>
    <row r="45" spans="1:258" s="12" customFormat="1" ht="20.25" customHeight="1" x14ac:dyDescent="0.2">
      <c r="A45" s="85" t="s">
        <v>99</v>
      </c>
      <c r="B45" s="86" t="s">
        <v>15</v>
      </c>
      <c r="C45" s="24">
        <f>H45*12</f>
        <v>0</v>
      </c>
      <c r="D45" s="23" t="s">
        <v>69</v>
      </c>
      <c r="E45" s="23" t="s">
        <v>116</v>
      </c>
      <c r="F45" s="23">
        <v>175166.46</v>
      </c>
      <c r="G45" s="24">
        <f t="shared" si="2"/>
        <v>134.28</v>
      </c>
      <c r="H45" s="39"/>
      <c r="I45" s="24">
        <f>F45/K45</f>
        <v>134.27000000000001</v>
      </c>
      <c r="J45" s="25">
        <f>I45/12</f>
        <v>11.19</v>
      </c>
      <c r="K45" s="12">
        <v>1304.5999999999999</v>
      </c>
      <c r="L45" s="12">
        <v>1.07</v>
      </c>
      <c r="M45" s="13">
        <v>1.01</v>
      </c>
      <c r="N45" s="98">
        <f t="shared" si="0"/>
        <v>11.189</v>
      </c>
    </row>
    <row r="46" spans="1:258" s="12" customFormat="1" ht="20.25" customHeight="1" x14ac:dyDescent="0.2">
      <c r="A46" s="82" t="s">
        <v>79</v>
      </c>
      <c r="B46" s="83" t="s">
        <v>34</v>
      </c>
      <c r="C46" s="24"/>
      <c r="D46" s="23"/>
      <c r="E46" s="23"/>
      <c r="F46" s="23"/>
      <c r="G46" s="24"/>
      <c r="H46" s="39"/>
      <c r="I46" s="24"/>
      <c r="J46" s="25"/>
      <c r="M46" s="13"/>
      <c r="N46" s="98">
        <f t="shared" si="0"/>
        <v>0</v>
      </c>
    </row>
    <row r="47" spans="1:258" s="12" customFormat="1" ht="20.25" customHeight="1" x14ac:dyDescent="0.2">
      <c r="A47" s="82" t="s">
        <v>80</v>
      </c>
      <c r="B47" s="83" t="s">
        <v>32</v>
      </c>
      <c r="C47" s="24"/>
      <c r="D47" s="23"/>
      <c r="E47" s="23"/>
      <c r="F47" s="23"/>
      <c r="G47" s="24"/>
      <c r="H47" s="39"/>
      <c r="I47" s="24"/>
      <c r="J47" s="25"/>
      <c r="M47" s="13"/>
      <c r="N47" s="98">
        <f t="shared" si="0"/>
        <v>0</v>
      </c>
    </row>
    <row r="48" spans="1:258" s="12" customFormat="1" ht="20.25" customHeight="1" x14ac:dyDescent="0.2">
      <c r="A48" s="82" t="s">
        <v>67</v>
      </c>
      <c r="B48" s="83" t="s">
        <v>68</v>
      </c>
      <c r="C48" s="24"/>
      <c r="D48" s="23"/>
      <c r="E48" s="23"/>
      <c r="F48" s="23"/>
      <c r="G48" s="24"/>
      <c r="H48" s="39"/>
      <c r="I48" s="24"/>
      <c r="J48" s="25"/>
      <c r="M48" s="13"/>
      <c r="N48" s="98">
        <f t="shared" si="0"/>
        <v>0</v>
      </c>
    </row>
    <row r="49" spans="1:14" s="12" customFormat="1" ht="20.25" customHeight="1" x14ac:dyDescent="0.2">
      <c r="A49" s="82" t="s">
        <v>83</v>
      </c>
      <c r="B49" s="83" t="s">
        <v>81</v>
      </c>
      <c r="C49" s="24"/>
      <c r="D49" s="23"/>
      <c r="E49" s="23"/>
      <c r="F49" s="23"/>
      <c r="G49" s="24"/>
      <c r="H49" s="39"/>
      <c r="I49" s="24"/>
      <c r="J49" s="25"/>
      <c r="M49" s="13"/>
      <c r="N49" s="98">
        <f t="shared" si="0"/>
        <v>0</v>
      </c>
    </row>
    <row r="50" spans="1:14" s="12" customFormat="1" ht="20.25" customHeight="1" x14ac:dyDescent="0.2">
      <c r="A50" s="82" t="s">
        <v>82</v>
      </c>
      <c r="B50" s="83" t="s">
        <v>68</v>
      </c>
      <c r="C50" s="24"/>
      <c r="D50" s="23"/>
      <c r="E50" s="23"/>
      <c r="F50" s="23"/>
      <c r="G50" s="24"/>
      <c r="H50" s="39"/>
      <c r="I50" s="24"/>
      <c r="J50" s="25"/>
      <c r="M50" s="13"/>
      <c r="N50" s="98">
        <f t="shared" si="0"/>
        <v>0</v>
      </c>
    </row>
    <row r="51" spans="1:14" s="20" customFormat="1" ht="36" customHeight="1" x14ac:dyDescent="0.2">
      <c r="A51" s="85" t="s">
        <v>84</v>
      </c>
      <c r="B51" s="86" t="s">
        <v>10</v>
      </c>
      <c r="C51" s="44"/>
      <c r="D51" s="23"/>
      <c r="E51" s="23" t="s">
        <v>91</v>
      </c>
      <c r="F51" s="23">
        <v>2454.7399999999998</v>
      </c>
      <c r="G51" s="44">
        <f t="shared" si="2"/>
        <v>1.92</v>
      </c>
      <c r="H51" s="39"/>
      <c r="I51" s="24">
        <f>F51/K51</f>
        <v>1.88</v>
      </c>
      <c r="J51" s="25">
        <f>I51/12</f>
        <v>0.16</v>
      </c>
      <c r="K51" s="12">
        <v>1304.5999999999999</v>
      </c>
      <c r="L51" s="12">
        <v>1.07</v>
      </c>
      <c r="M51" s="13">
        <v>0.04</v>
      </c>
      <c r="N51" s="98">
        <f t="shared" si="0"/>
        <v>0.157</v>
      </c>
    </row>
    <row r="52" spans="1:14" s="20" customFormat="1" ht="54" customHeight="1" x14ac:dyDescent="0.2">
      <c r="A52" s="85" t="s">
        <v>92</v>
      </c>
      <c r="B52" s="86" t="s">
        <v>10</v>
      </c>
      <c r="C52" s="44"/>
      <c r="D52" s="23"/>
      <c r="E52" s="23" t="s">
        <v>91</v>
      </c>
      <c r="F52" s="23">
        <v>18515.61</v>
      </c>
      <c r="G52" s="44">
        <f t="shared" si="2"/>
        <v>14.16</v>
      </c>
      <c r="H52" s="39"/>
      <c r="I52" s="24">
        <f>F52/K52</f>
        <v>14.19</v>
      </c>
      <c r="J52" s="25">
        <f>I52/12</f>
        <v>1.18</v>
      </c>
      <c r="K52" s="12">
        <v>1304.5999999999999</v>
      </c>
      <c r="L52" s="12">
        <v>1.07</v>
      </c>
      <c r="M52" s="13">
        <v>0.04</v>
      </c>
      <c r="N52" s="98">
        <f t="shared" si="0"/>
        <v>1.1830000000000001</v>
      </c>
    </row>
    <row r="53" spans="1:14" s="20" customFormat="1" ht="36.75" customHeight="1" x14ac:dyDescent="0.2">
      <c r="A53" s="85" t="s">
        <v>139</v>
      </c>
      <c r="B53" s="86" t="s">
        <v>43</v>
      </c>
      <c r="C53" s="44"/>
      <c r="D53" s="23"/>
      <c r="E53" s="23" t="s">
        <v>91</v>
      </c>
      <c r="F53" s="23">
        <v>35583.94</v>
      </c>
      <c r="G53" s="44"/>
      <c r="H53" s="39"/>
      <c r="I53" s="24">
        <f>F53/K53</f>
        <v>27.28</v>
      </c>
      <c r="J53" s="25">
        <f>I53/12</f>
        <v>2.27</v>
      </c>
      <c r="K53" s="12">
        <v>1304.5999999999999</v>
      </c>
      <c r="L53" s="12"/>
      <c r="M53" s="13"/>
      <c r="N53" s="98"/>
    </row>
    <row r="54" spans="1:14" s="20" customFormat="1" ht="33.75" customHeight="1" x14ac:dyDescent="0.2">
      <c r="A54" s="85" t="s">
        <v>102</v>
      </c>
      <c r="B54" s="86"/>
      <c r="C54" s="44"/>
      <c r="D54" s="23"/>
      <c r="E54" s="23" t="s">
        <v>117</v>
      </c>
      <c r="F54" s="23">
        <f>I54*K54</f>
        <v>3444.14</v>
      </c>
      <c r="G54" s="44"/>
      <c r="H54" s="39"/>
      <c r="I54" s="24">
        <f>12*J54</f>
        <v>2.64</v>
      </c>
      <c r="J54" s="25">
        <v>0.22</v>
      </c>
      <c r="K54" s="12">
        <v>1304.5999999999999</v>
      </c>
      <c r="L54" s="12"/>
      <c r="M54" s="13"/>
      <c r="N54" s="98"/>
    </row>
    <row r="55" spans="1:14" s="20" customFormat="1" ht="29.25" customHeight="1" x14ac:dyDescent="0.2">
      <c r="A55" s="71" t="s">
        <v>103</v>
      </c>
      <c r="B55" s="72" t="s">
        <v>61</v>
      </c>
      <c r="C55" s="44"/>
      <c r="D55" s="23"/>
      <c r="E55" s="23"/>
      <c r="F55" s="23"/>
      <c r="G55" s="44"/>
      <c r="H55" s="39"/>
      <c r="I55" s="24"/>
      <c r="J55" s="25"/>
      <c r="K55" s="12"/>
      <c r="L55" s="12"/>
      <c r="M55" s="13"/>
      <c r="N55" s="98"/>
    </row>
    <row r="56" spans="1:14" s="20" customFormat="1" ht="27.75" customHeight="1" x14ac:dyDescent="0.2">
      <c r="A56" s="71" t="s">
        <v>104</v>
      </c>
      <c r="B56" s="72" t="s">
        <v>61</v>
      </c>
      <c r="C56" s="44"/>
      <c r="D56" s="23"/>
      <c r="E56" s="23"/>
      <c r="F56" s="23"/>
      <c r="G56" s="44"/>
      <c r="H56" s="39"/>
      <c r="I56" s="24"/>
      <c r="J56" s="25"/>
      <c r="K56" s="12"/>
      <c r="L56" s="12"/>
      <c r="M56" s="13"/>
      <c r="N56" s="98"/>
    </row>
    <row r="57" spans="1:14" s="20" customFormat="1" ht="24" customHeight="1" x14ac:dyDescent="0.2">
      <c r="A57" s="71" t="s">
        <v>105</v>
      </c>
      <c r="B57" s="72" t="s">
        <v>12</v>
      </c>
      <c r="C57" s="44"/>
      <c r="D57" s="23"/>
      <c r="E57" s="23"/>
      <c r="F57" s="23"/>
      <c r="G57" s="44"/>
      <c r="H57" s="39"/>
      <c r="I57" s="24"/>
      <c r="J57" s="25"/>
      <c r="K57" s="12"/>
      <c r="L57" s="12"/>
      <c r="M57" s="13"/>
      <c r="N57" s="98"/>
    </row>
    <row r="58" spans="1:14" s="20" customFormat="1" ht="22.5" customHeight="1" x14ac:dyDescent="0.2">
      <c r="A58" s="71" t="s">
        <v>106</v>
      </c>
      <c r="B58" s="72" t="s">
        <v>61</v>
      </c>
      <c r="C58" s="44"/>
      <c r="D58" s="23"/>
      <c r="E58" s="23"/>
      <c r="F58" s="23"/>
      <c r="G58" s="44"/>
      <c r="H58" s="39"/>
      <c r="I58" s="24"/>
      <c r="J58" s="25"/>
      <c r="K58" s="12"/>
      <c r="L58" s="12"/>
      <c r="M58" s="13"/>
      <c r="N58" s="98"/>
    </row>
    <row r="59" spans="1:14" s="20" customFormat="1" ht="27.75" customHeight="1" x14ac:dyDescent="0.2">
      <c r="A59" s="71" t="s">
        <v>107</v>
      </c>
      <c r="B59" s="72" t="s">
        <v>61</v>
      </c>
      <c r="C59" s="44"/>
      <c r="D59" s="23"/>
      <c r="E59" s="23"/>
      <c r="F59" s="23"/>
      <c r="G59" s="44"/>
      <c r="H59" s="39"/>
      <c r="I59" s="24"/>
      <c r="J59" s="25"/>
      <c r="K59" s="12"/>
      <c r="L59" s="12"/>
      <c r="M59" s="13"/>
      <c r="N59" s="98"/>
    </row>
    <row r="60" spans="1:14" s="20" customFormat="1" ht="22.5" customHeight="1" x14ac:dyDescent="0.2">
      <c r="A60" s="71" t="s">
        <v>108</v>
      </c>
      <c r="B60" s="72" t="s">
        <v>61</v>
      </c>
      <c r="C60" s="44"/>
      <c r="D60" s="23"/>
      <c r="E60" s="23"/>
      <c r="F60" s="23"/>
      <c r="G60" s="44"/>
      <c r="H60" s="39"/>
      <c r="I60" s="24"/>
      <c r="J60" s="25"/>
      <c r="K60" s="12"/>
      <c r="L60" s="12"/>
      <c r="M60" s="13"/>
      <c r="N60" s="98"/>
    </row>
    <row r="61" spans="1:14" s="20" customFormat="1" ht="33.75" customHeight="1" x14ac:dyDescent="0.2">
      <c r="A61" s="71" t="s">
        <v>109</v>
      </c>
      <c r="B61" s="72" t="s">
        <v>61</v>
      </c>
      <c r="C61" s="44"/>
      <c r="D61" s="23"/>
      <c r="E61" s="23"/>
      <c r="F61" s="23"/>
      <c r="G61" s="44"/>
      <c r="H61" s="39"/>
      <c r="I61" s="24"/>
      <c r="J61" s="25"/>
      <c r="K61" s="12"/>
      <c r="L61" s="12"/>
      <c r="M61" s="13"/>
      <c r="N61" s="98"/>
    </row>
    <row r="62" spans="1:14" s="20" customFormat="1" ht="24" customHeight="1" x14ac:dyDescent="0.2">
      <c r="A62" s="71" t="s">
        <v>110</v>
      </c>
      <c r="B62" s="72" t="s">
        <v>61</v>
      </c>
      <c r="C62" s="44"/>
      <c r="D62" s="23"/>
      <c r="E62" s="23"/>
      <c r="F62" s="23"/>
      <c r="G62" s="44"/>
      <c r="H62" s="39"/>
      <c r="I62" s="24"/>
      <c r="J62" s="25"/>
      <c r="K62" s="12"/>
      <c r="L62" s="12"/>
      <c r="M62" s="13"/>
      <c r="N62" s="98"/>
    </row>
    <row r="63" spans="1:14" s="20" customFormat="1" ht="24.75" customHeight="1" x14ac:dyDescent="0.2">
      <c r="A63" s="71" t="s">
        <v>111</v>
      </c>
      <c r="B63" s="72" t="s">
        <v>61</v>
      </c>
      <c r="C63" s="44"/>
      <c r="D63" s="23"/>
      <c r="E63" s="23"/>
      <c r="F63" s="23"/>
      <c r="G63" s="44"/>
      <c r="H63" s="39"/>
      <c r="I63" s="24"/>
      <c r="J63" s="25"/>
      <c r="K63" s="12"/>
      <c r="L63" s="12"/>
      <c r="M63" s="13"/>
      <c r="N63" s="98"/>
    </row>
    <row r="64" spans="1:14" s="12" customFormat="1" ht="18" customHeight="1" x14ac:dyDescent="0.2">
      <c r="A64" s="85" t="s">
        <v>26</v>
      </c>
      <c r="B64" s="86" t="s">
        <v>27</v>
      </c>
      <c r="C64" s="44">
        <f>H64*12</f>
        <v>0</v>
      </c>
      <c r="D64" s="23"/>
      <c r="E64" s="23" t="s">
        <v>118</v>
      </c>
      <c r="F64" s="23">
        <f>I64*K64</f>
        <v>1252.42</v>
      </c>
      <c r="G64" s="44">
        <f>J64*12</f>
        <v>0.96</v>
      </c>
      <c r="H64" s="39"/>
      <c r="I64" s="24">
        <f>12*J64</f>
        <v>0.96</v>
      </c>
      <c r="J64" s="25">
        <v>0.08</v>
      </c>
      <c r="K64" s="12">
        <v>1304.5999999999999</v>
      </c>
      <c r="L64" s="12">
        <v>1.07</v>
      </c>
      <c r="M64" s="13">
        <v>0.03</v>
      </c>
      <c r="N64" s="98">
        <f t="shared" si="0"/>
        <v>0.08</v>
      </c>
    </row>
    <row r="65" spans="1:14" s="12" customFormat="1" ht="20.25" customHeight="1" x14ac:dyDescent="0.2">
      <c r="A65" s="85" t="s">
        <v>28</v>
      </c>
      <c r="B65" s="87" t="s">
        <v>29</v>
      </c>
      <c r="C65" s="45">
        <f>H65*12</f>
        <v>0</v>
      </c>
      <c r="D65" s="93"/>
      <c r="E65" s="23" t="s">
        <v>119</v>
      </c>
      <c r="F65" s="23">
        <f>I65*K65</f>
        <v>782.76</v>
      </c>
      <c r="G65" s="45">
        <f>J65*12</f>
        <v>0.6</v>
      </c>
      <c r="H65" s="99"/>
      <c r="I65" s="24">
        <f>J65*12</f>
        <v>0.6</v>
      </c>
      <c r="J65" s="25">
        <v>0.05</v>
      </c>
      <c r="K65" s="12">
        <v>1304.5999999999999</v>
      </c>
      <c r="L65" s="12">
        <v>1.07</v>
      </c>
      <c r="M65" s="13">
        <v>0.02</v>
      </c>
      <c r="N65" s="98">
        <f t="shared" si="0"/>
        <v>0.05</v>
      </c>
    </row>
    <row r="66" spans="1:14" s="40" customFormat="1" ht="30" customHeight="1" x14ac:dyDescent="0.2">
      <c r="A66" s="85" t="s">
        <v>30</v>
      </c>
      <c r="B66" s="86"/>
      <c r="C66" s="44">
        <f>H66*12</f>
        <v>0</v>
      </c>
      <c r="D66" s="23"/>
      <c r="E66" s="44"/>
      <c r="F66" s="23">
        <v>0</v>
      </c>
      <c r="G66" s="44"/>
      <c r="H66" s="39"/>
      <c r="I66" s="24">
        <f>F66/K66</f>
        <v>0</v>
      </c>
      <c r="J66" s="25">
        <f>I66/12</f>
        <v>0</v>
      </c>
      <c r="K66" s="12">
        <v>1304.5999999999999</v>
      </c>
      <c r="L66" s="12">
        <v>1.07</v>
      </c>
      <c r="M66" s="13">
        <v>0.03</v>
      </c>
      <c r="N66" s="98">
        <f t="shared" si="0"/>
        <v>0</v>
      </c>
    </row>
    <row r="67" spans="1:14" s="40" customFormat="1" ht="27" customHeight="1" x14ac:dyDescent="0.2">
      <c r="A67" s="85" t="s">
        <v>31</v>
      </c>
      <c r="B67" s="86"/>
      <c r="C67" s="24"/>
      <c r="D67" s="24"/>
      <c r="E67" s="24"/>
      <c r="F67" s="24">
        <f>F68+F69+F70+F71+F72+F73+F74+F75+F76+F77+F79+F80+F81+F78</f>
        <v>17205.330000000002</v>
      </c>
      <c r="G67" s="24"/>
      <c r="H67" s="39"/>
      <c r="I67" s="24">
        <f>F67/K67</f>
        <v>13.19</v>
      </c>
      <c r="J67" s="25">
        <f>I67/12</f>
        <v>1.1000000000000001</v>
      </c>
      <c r="K67" s="12">
        <v>1304.5999999999999</v>
      </c>
      <c r="L67" s="12">
        <v>1.07</v>
      </c>
      <c r="M67" s="13">
        <v>0.8</v>
      </c>
      <c r="N67" s="98">
        <f t="shared" si="0"/>
        <v>1.099</v>
      </c>
    </row>
    <row r="68" spans="1:14" s="20" customFormat="1" ht="22.5" customHeight="1" x14ac:dyDescent="0.2">
      <c r="A68" s="88" t="s">
        <v>120</v>
      </c>
      <c r="B68" s="76" t="s">
        <v>32</v>
      </c>
      <c r="C68" s="47"/>
      <c r="D68" s="46"/>
      <c r="E68" s="46"/>
      <c r="F68" s="46">
        <v>260.52999999999997</v>
      </c>
      <c r="G68" s="47"/>
      <c r="H68" s="48"/>
      <c r="I68" s="47"/>
      <c r="J68" s="48"/>
      <c r="K68" s="12">
        <v>1304.5999999999999</v>
      </c>
      <c r="L68" s="12">
        <v>1.07</v>
      </c>
      <c r="M68" s="13">
        <v>0.01</v>
      </c>
      <c r="N68" s="98">
        <f t="shared" si="0"/>
        <v>0</v>
      </c>
    </row>
    <row r="69" spans="1:14" s="20" customFormat="1" ht="20.25" customHeight="1" x14ac:dyDescent="0.2">
      <c r="A69" s="88" t="s">
        <v>33</v>
      </c>
      <c r="B69" s="76" t="s">
        <v>34</v>
      </c>
      <c r="C69" s="47">
        <f>H69*12</f>
        <v>0</v>
      </c>
      <c r="D69" s="46"/>
      <c r="E69" s="46"/>
      <c r="F69" s="46">
        <v>556</v>
      </c>
      <c r="G69" s="47">
        <f>J69*12</f>
        <v>0</v>
      </c>
      <c r="H69" s="48"/>
      <c r="I69" s="47"/>
      <c r="J69" s="48"/>
      <c r="K69" s="12">
        <v>1304.5999999999999</v>
      </c>
      <c r="L69" s="12">
        <v>1.07</v>
      </c>
      <c r="M69" s="13">
        <v>0.02</v>
      </c>
      <c r="N69" s="98">
        <f t="shared" si="0"/>
        <v>0</v>
      </c>
    </row>
    <row r="70" spans="1:14" s="20" customFormat="1" ht="21" customHeight="1" x14ac:dyDescent="0.2">
      <c r="A70" s="88" t="s">
        <v>62</v>
      </c>
      <c r="B70" s="89" t="s">
        <v>32</v>
      </c>
      <c r="C70" s="47"/>
      <c r="D70" s="46"/>
      <c r="E70" s="46"/>
      <c r="F70" s="46">
        <v>990.63</v>
      </c>
      <c r="G70" s="47"/>
      <c r="H70" s="48"/>
      <c r="I70" s="47"/>
      <c r="J70" s="48"/>
      <c r="K70" s="12">
        <v>1304.5999999999999</v>
      </c>
      <c r="L70" s="12"/>
      <c r="M70" s="13"/>
      <c r="N70" s="98">
        <f t="shared" si="0"/>
        <v>0</v>
      </c>
    </row>
    <row r="71" spans="1:14" s="75" customFormat="1" ht="21" customHeight="1" x14ac:dyDescent="0.2">
      <c r="A71" s="71" t="s">
        <v>132</v>
      </c>
      <c r="B71" s="72" t="s">
        <v>43</v>
      </c>
      <c r="C71" s="51"/>
      <c r="D71" s="100"/>
      <c r="E71" s="100"/>
      <c r="F71" s="100">
        <v>0</v>
      </c>
      <c r="G71" s="47"/>
      <c r="H71" s="48"/>
      <c r="I71" s="47"/>
      <c r="J71" s="48"/>
      <c r="K71" s="12">
        <v>1304.5999999999999</v>
      </c>
      <c r="L71" s="73"/>
      <c r="M71" s="74"/>
      <c r="N71" s="98"/>
    </row>
    <row r="72" spans="1:14" s="20" customFormat="1" ht="23.25" customHeight="1" x14ac:dyDescent="0.2">
      <c r="A72" s="88" t="s">
        <v>35</v>
      </c>
      <c r="B72" s="76" t="s">
        <v>32</v>
      </c>
      <c r="C72" s="47">
        <f>H72*12</f>
        <v>0</v>
      </c>
      <c r="D72" s="46"/>
      <c r="E72" s="46"/>
      <c r="F72" s="46">
        <v>1059.43</v>
      </c>
      <c r="G72" s="47">
        <f>J72*12</f>
        <v>0</v>
      </c>
      <c r="H72" s="48"/>
      <c r="I72" s="47"/>
      <c r="J72" s="48"/>
      <c r="K72" s="12">
        <v>1304.5999999999999</v>
      </c>
      <c r="L72" s="12">
        <v>1.07</v>
      </c>
      <c r="M72" s="13">
        <v>0.03</v>
      </c>
      <c r="N72" s="98">
        <f t="shared" si="0"/>
        <v>0</v>
      </c>
    </row>
    <row r="73" spans="1:14" s="20" customFormat="1" ht="21.75" customHeight="1" x14ac:dyDescent="0.2">
      <c r="A73" s="88" t="s">
        <v>36</v>
      </c>
      <c r="B73" s="76" t="s">
        <v>32</v>
      </c>
      <c r="C73" s="47">
        <f>H73*12</f>
        <v>0</v>
      </c>
      <c r="D73" s="46"/>
      <c r="E73" s="46"/>
      <c r="F73" s="46">
        <v>4718.8900000000003</v>
      </c>
      <c r="G73" s="47">
        <f>J73*12</f>
        <v>0</v>
      </c>
      <c r="H73" s="48"/>
      <c r="I73" s="47"/>
      <c r="J73" s="48"/>
      <c r="K73" s="12">
        <v>1304.5999999999999</v>
      </c>
      <c r="L73" s="12">
        <v>1.07</v>
      </c>
      <c r="M73" s="13">
        <v>0.12</v>
      </c>
      <c r="N73" s="98">
        <f t="shared" si="0"/>
        <v>0</v>
      </c>
    </row>
    <row r="74" spans="1:14" s="20" customFormat="1" ht="17.25" customHeight="1" x14ac:dyDescent="0.2">
      <c r="A74" s="88" t="s">
        <v>37</v>
      </c>
      <c r="B74" s="76" t="s">
        <v>32</v>
      </c>
      <c r="C74" s="47">
        <f>H74*12</f>
        <v>0</v>
      </c>
      <c r="D74" s="46"/>
      <c r="E74" s="46"/>
      <c r="F74" s="46">
        <v>1112</v>
      </c>
      <c r="G74" s="47">
        <f>J74*12</f>
        <v>0</v>
      </c>
      <c r="H74" s="48"/>
      <c r="I74" s="47"/>
      <c r="J74" s="48"/>
      <c r="K74" s="12">
        <v>1304.5999999999999</v>
      </c>
      <c r="L74" s="12">
        <v>1.07</v>
      </c>
      <c r="M74" s="13">
        <v>0.02</v>
      </c>
      <c r="N74" s="98">
        <f t="shared" si="0"/>
        <v>0</v>
      </c>
    </row>
    <row r="75" spans="1:14" s="20" customFormat="1" ht="18.75" customHeight="1" x14ac:dyDescent="0.2">
      <c r="A75" s="88" t="s">
        <v>38</v>
      </c>
      <c r="B75" s="76" t="s">
        <v>32</v>
      </c>
      <c r="C75" s="47"/>
      <c r="D75" s="46"/>
      <c r="E75" s="46"/>
      <c r="F75" s="46">
        <v>529.71</v>
      </c>
      <c r="G75" s="47"/>
      <c r="H75" s="48"/>
      <c r="I75" s="47"/>
      <c r="J75" s="48"/>
      <c r="K75" s="12">
        <v>1304.5999999999999</v>
      </c>
      <c r="L75" s="12">
        <v>1.07</v>
      </c>
      <c r="M75" s="13">
        <v>0.02</v>
      </c>
      <c r="N75" s="98">
        <f t="shared" si="0"/>
        <v>0</v>
      </c>
    </row>
    <row r="76" spans="1:14" s="20" customFormat="1" ht="21.75" customHeight="1" x14ac:dyDescent="0.2">
      <c r="A76" s="88" t="s">
        <v>39</v>
      </c>
      <c r="B76" s="76" t="s">
        <v>34</v>
      </c>
      <c r="C76" s="47"/>
      <c r="D76" s="46"/>
      <c r="E76" s="46"/>
      <c r="F76" s="46">
        <v>2118.8200000000002</v>
      </c>
      <c r="G76" s="47"/>
      <c r="H76" s="48"/>
      <c r="I76" s="47"/>
      <c r="J76" s="48"/>
      <c r="K76" s="12">
        <v>1304.5999999999999</v>
      </c>
      <c r="L76" s="12">
        <v>1.07</v>
      </c>
      <c r="M76" s="13">
        <v>7.0000000000000007E-2</v>
      </c>
      <c r="N76" s="98">
        <f t="shared" si="0"/>
        <v>0</v>
      </c>
    </row>
    <row r="77" spans="1:14" s="20" customFormat="1" ht="25.5" x14ac:dyDescent="0.2">
      <c r="A77" s="88" t="s">
        <v>40</v>
      </c>
      <c r="B77" s="76" t="s">
        <v>32</v>
      </c>
      <c r="C77" s="47">
        <f>H77*12</f>
        <v>0</v>
      </c>
      <c r="D77" s="46"/>
      <c r="E77" s="46"/>
      <c r="F77" s="109">
        <v>1637.69</v>
      </c>
      <c r="G77" s="47">
        <f>J77*12</f>
        <v>0</v>
      </c>
      <c r="H77" s="48"/>
      <c r="I77" s="47"/>
      <c r="J77" s="48"/>
      <c r="K77" s="12">
        <v>1304.5999999999999</v>
      </c>
      <c r="L77" s="12">
        <v>1.07</v>
      </c>
      <c r="M77" s="13">
        <v>7.0000000000000007E-2</v>
      </c>
      <c r="N77" s="98">
        <f t="shared" si="0"/>
        <v>0</v>
      </c>
    </row>
    <row r="78" spans="1:14" s="20" customFormat="1" ht="30" customHeight="1" x14ac:dyDescent="0.2">
      <c r="A78" s="88" t="s">
        <v>150</v>
      </c>
      <c r="B78" s="89" t="s">
        <v>32</v>
      </c>
      <c r="C78" s="47"/>
      <c r="D78" s="46"/>
      <c r="E78" s="46"/>
      <c r="F78" s="109">
        <v>494.27</v>
      </c>
      <c r="G78" s="47"/>
      <c r="H78" s="48"/>
      <c r="I78" s="47"/>
      <c r="J78" s="48"/>
      <c r="K78" s="12"/>
      <c r="L78" s="12"/>
      <c r="M78" s="13"/>
      <c r="N78" s="98"/>
    </row>
    <row r="79" spans="1:14" s="20" customFormat="1" ht="21.75" customHeight="1" x14ac:dyDescent="0.2">
      <c r="A79" s="88" t="s">
        <v>121</v>
      </c>
      <c r="B79" s="76" t="s">
        <v>32</v>
      </c>
      <c r="C79" s="47"/>
      <c r="D79" s="46"/>
      <c r="E79" s="46"/>
      <c r="F79" s="46">
        <v>3727.36</v>
      </c>
      <c r="G79" s="47"/>
      <c r="H79" s="48"/>
      <c r="I79" s="47"/>
      <c r="J79" s="48"/>
      <c r="K79" s="12">
        <v>1304.5999999999999</v>
      </c>
      <c r="L79" s="12">
        <v>1.07</v>
      </c>
      <c r="M79" s="13">
        <v>0.01</v>
      </c>
      <c r="N79" s="98">
        <f t="shared" si="0"/>
        <v>0</v>
      </c>
    </row>
    <row r="80" spans="1:14" s="20" customFormat="1" ht="29.25" customHeight="1" x14ac:dyDescent="0.2">
      <c r="A80" s="88" t="s">
        <v>89</v>
      </c>
      <c r="B80" s="72" t="s">
        <v>43</v>
      </c>
      <c r="C80" s="51"/>
      <c r="D80" s="51"/>
      <c r="E80" s="51"/>
      <c r="F80" s="51">
        <v>0</v>
      </c>
      <c r="G80" s="47"/>
      <c r="H80" s="48"/>
      <c r="I80" s="47"/>
      <c r="J80" s="48"/>
      <c r="K80" s="12">
        <v>1304.5999999999999</v>
      </c>
      <c r="L80" s="12">
        <v>1.07</v>
      </c>
      <c r="M80" s="13">
        <v>7.0000000000000007E-2</v>
      </c>
      <c r="N80" s="98">
        <f t="shared" si="0"/>
        <v>0</v>
      </c>
    </row>
    <row r="81" spans="1:14" s="20" customFormat="1" ht="28.5" customHeight="1" x14ac:dyDescent="0.2">
      <c r="A81" s="71" t="s">
        <v>97</v>
      </c>
      <c r="B81" s="72" t="s">
        <v>32</v>
      </c>
      <c r="C81" s="42"/>
      <c r="D81" s="42"/>
      <c r="E81" s="42"/>
      <c r="F81" s="42">
        <v>0</v>
      </c>
      <c r="G81" s="49"/>
      <c r="H81" s="48"/>
      <c r="I81" s="49"/>
      <c r="J81" s="81"/>
      <c r="K81" s="12">
        <v>1304.5999999999999</v>
      </c>
      <c r="L81" s="12"/>
      <c r="M81" s="13"/>
      <c r="N81" s="98">
        <f t="shared" si="0"/>
        <v>0</v>
      </c>
    </row>
    <row r="82" spans="1:14" s="40" customFormat="1" ht="30" x14ac:dyDescent="0.2">
      <c r="A82" s="85" t="s">
        <v>41</v>
      </c>
      <c r="B82" s="86"/>
      <c r="C82" s="24"/>
      <c r="D82" s="24"/>
      <c r="E82" s="24"/>
      <c r="F82" s="24">
        <f>F83+F84+F85+F86</f>
        <v>2118.8200000000002</v>
      </c>
      <c r="G82" s="24"/>
      <c r="H82" s="39"/>
      <c r="I82" s="24">
        <f>F82/K82</f>
        <v>1.62</v>
      </c>
      <c r="J82" s="25">
        <f>I82/12</f>
        <v>0.14000000000000001</v>
      </c>
      <c r="K82" s="12">
        <v>1304.5999999999999</v>
      </c>
      <c r="L82" s="12">
        <v>1.07</v>
      </c>
      <c r="M82" s="13">
        <v>0.89</v>
      </c>
      <c r="N82" s="98">
        <f t="shared" si="0"/>
        <v>0.13500000000000001</v>
      </c>
    </row>
    <row r="83" spans="1:14" s="20" customFormat="1" ht="26.25" customHeight="1" x14ac:dyDescent="0.2">
      <c r="A83" s="88" t="s">
        <v>133</v>
      </c>
      <c r="B83" s="76" t="s">
        <v>44</v>
      </c>
      <c r="C83" s="47"/>
      <c r="D83" s="46"/>
      <c r="E83" s="46"/>
      <c r="F83" s="46">
        <v>2118.8200000000002</v>
      </c>
      <c r="G83" s="47"/>
      <c r="H83" s="48"/>
      <c r="I83" s="47"/>
      <c r="J83" s="48"/>
      <c r="K83" s="12">
        <v>1304.5999999999999</v>
      </c>
      <c r="L83" s="12">
        <v>1.07</v>
      </c>
      <c r="M83" s="13">
        <v>0.03</v>
      </c>
      <c r="N83" s="98">
        <f t="shared" ref="N83:N107" si="3">I83/12</f>
        <v>0</v>
      </c>
    </row>
    <row r="84" spans="1:14" s="20" customFormat="1" ht="18" customHeight="1" x14ac:dyDescent="0.2">
      <c r="A84" s="88" t="s">
        <v>122</v>
      </c>
      <c r="B84" s="89" t="s">
        <v>32</v>
      </c>
      <c r="C84" s="49"/>
      <c r="D84" s="50"/>
      <c r="E84" s="50"/>
      <c r="F84" s="50">
        <v>0</v>
      </c>
      <c r="G84" s="49"/>
      <c r="H84" s="48"/>
      <c r="I84" s="49"/>
      <c r="J84" s="81"/>
      <c r="K84" s="12">
        <v>1304.5999999999999</v>
      </c>
      <c r="L84" s="12"/>
      <c r="M84" s="13"/>
      <c r="N84" s="98">
        <f t="shared" si="3"/>
        <v>0</v>
      </c>
    </row>
    <row r="85" spans="1:14" s="20" customFormat="1" ht="28.5" customHeight="1" x14ac:dyDescent="0.2">
      <c r="A85" s="88" t="s">
        <v>89</v>
      </c>
      <c r="B85" s="89" t="s">
        <v>43</v>
      </c>
      <c r="C85" s="49"/>
      <c r="D85" s="50"/>
      <c r="E85" s="50"/>
      <c r="F85" s="50">
        <v>0</v>
      </c>
      <c r="G85" s="49"/>
      <c r="H85" s="48"/>
      <c r="I85" s="49"/>
      <c r="J85" s="81"/>
      <c r="K85" s="12">
        <v>1304.5999999999999</v>
      </c>
      <c r="L85" s="12"/>
      <c r="M85" s="13"/>
      <c r="N85" s="98">
        <f t="shared" si="3"/>
        <v>0</v>
      </c>
    </row>
    <row r="86" spans="1:14" s="20" customFormat="1" ht="25.5" customHeight="1" x14ac:dyDescent="0.2">
      <c r="A86" s="88" t="s">
        <v>134</v>
      </c>
      <c r="B86" s="89" t="s">
        <v>43</v>
      </c>
      <c r="C86" s="49"/>
      <c r="D86" s="50"/>
      <c r="E86" s="50"/>
      <c r="F86" s="101">
        <v>0</v>
      </c>
      <c r="G86" s="49"/>
      <c r="H86" s="48"/>
      <c r="I86" s="49"/>
      <c r="J86" s="81"/>
      <c r="K86" s="12">
        <v>1304.5999999999999</v>
      </c>
      <c r="L86" s="12"/>
      <c r="M86" s="13"/>
      <c r="N86" s="98">
        <f t="shared" si="3"/>
        <v>0</v>
      </c>
    </row>
    <row r="87" spans="1:14" s="20" customFormat="1" ht="30" x14ac:dyDescent="0.2">
      <c r="A87" s="85" t="s">
        <v>45</v>
      </c>
      <c r="B87" s="76"/>
      <c r="C87" s="47"/>
      <c r="D87" s="49"/>
      <c r="E87" s="24"/>
      <c r="F87" s="24">
        <f>F88+F89+F90</f>
        <v>10758.57</v>
      </c>
      <c r="G87" s="47"/>
      <c r="H87" s="48"/>
      <c r="I87" s="24">
        <f>F87/K87</f>
        <v>8.25</v>
      </c>
      <c r="J87" s="25">
        <f>I87/12</f>
        <v>0.69</v>
      </c>
      <c r="K87" s="12">
        <v>1304.5999999999999</v>
      </c>
      <c r="L87" s="12">
        <v>1.07</v>
      </c>
      <c r="M87" s="13">
        <v>0.37</v>
      </c>
      <c r="N87" s="98">
        <f t="shared" si="3"/>
        <v>0.68799999999999994</v>
      </c>
    </row>
    <row r="88" spans="1:14" s="20" customFormat="1" ht="18" customHeight="1" x14ac:dyDescent="0.2">
      <c r="A88" s="88" t="s">
        <v>140</v>
      </c>
      <c r="B88" s="89" t="s">
        <v>32</v>
      </c>
      <c r="C88" s="47"/>
      <c r="D88" s="50"/>
      <c r="E88" s="23"/>
      <c r="F88" s="41">
        <v>0</v>
      </c>
      <c r="G88" s="51"/>
      <c r="H88" s="43"/>
      <c r="I88" s="42"/>
      <c r="J88" s="79"/>
      <c r="K88" s="12">
        <v>1304.5999999999999</v>
      </c>
      <c r="L88" s="12"/>
      <c r="M88" s="13"/>
      <c r="N88" s="98">
        <f t="shared" si="3"/>
        <v>0</v>
      </c>
    </row>
    <row r="89" spans="1:14" s="20" customFormat="1" ht="18.75" customHeight="1" x14ac:dyDescent="0.2">
      <c r="A89" s="88" t="s">
        <v>131</v>
      </c>
      <c r="B89" s="89" t="s">
        <v>32</v>
      </c>
      <c r="C89" s="47"/>
      <c r="D89" s="50"/>
      <c r="E89" s="23"/>
      <c r="F89" s="41">
        <v>10758.57</v>
      </c>
      <c r="G89" s="51"/>
      <c r="H89" s="43"/>
      <c r="I89" s="42"/>
      <c r="J89" s="79"/>
      <c r="K89" s="12">
        <v>1304.5999999999999</v>
      </c>
      <c r="L89" s="12"/>
      <c r="M89" s="13"/>
      <c r="N89" s="98">
        <f t="shared" si="3"/>
        <v>0</v>
      </c>
    </row>
    <row r="90" spans="1:14" s="20" customFormat="1" ht="28.5" customHeight="1" x14ac:dyDescent="0.2">
      <c r="A90" s="88" t="s">
        <v>89</v>
      </c>
      <c r="B90" s="89" t="s">
        <v>18</v>
      </c>
      <c r="C90" s="47"/>
      <c r="D90" s="50"/>
      <c r="E90" s="50"/>
      <c r="F90" s="50">
        <v>0</v>
      </c>
      <c r="G90" s="47"/>
      <c r="H90" s="48"/>
      <c r="I90" s="49"/>
      <c r="J90" s="81"/>
      <c r="K90" s="12">
        <v>1304.5999999999999</v>
      </c>
      <c r="L90" s="12"/>
      <c r="M90" s="13"/>
      <c r="N90" s="98">
        <f t="shared" si="3"/>
        <v>0</v>
      </c>
    </row>
    <row r="91" spans="1:14" s="20" customFormat="1" ht="15" x14ac:dyDescent="0.2">
      <c r="A91" s="85" t="s">
        <v>46</v>
      </c>
      <c r="B91" s="76"/>
      <c r="C91" s="47"/>
      <c r="D91" s="49"/>
      <c r="E91" s="49"/>
      <c r="F91" s="24">
        <f>F92+F93+F94+F95+F96+F97</f>
        <v>5763.82</v>
      </c>
      <c r="G91" s="47"/>
      <c r="H91" s="48"/>
      <c r="I91" s="24">
        <f>F91/K91</f>
        <v>4.42</v>
      </c>
      <c r="J91" s="25">
        <f>I91/12</f>
        <v>0.37</v>
      </c>
      <c r="K91" s="12">
        <v>1304.5999999999999</v>
      </c>
      <c r="L91" s="12">
        <v>1.07</v>
      </c>
      <c r="M91" s="13">
        <v>0.2</v>
      </c>
      <c r="N91" s="98">
        <f t="shared" si="3"/>
        <v>0.36799999999999999</v>
      </c>
    </row>
    <row r="92" spans="1:14" s="20" customFormat="1" ht="21" customHeight="1" x14ac:dyDescent="0.2">
      <c r="A92" s="71" t="s">
        <v>47</v>
      </c>
      <c r="B92" s="89" t="s">
        <v>10</v>
      </c>
      <c r="C92" s="47"/>
      <c r="D92" s="50"/>
      <c r="E92" s="50"/>
      <c r="F92" s="41">
        <v>0</v>
      </c>
      <c r="G92" s="47"/>
      <c r="H92" s="48"/>
      <c r="I92" s="24"/>
      <c r="J92" s="25"/>
      <c r="K92" s="12">
        <v>1304.5999999999999</v>
      </c>
      <c r="L92" s="12"/>
      <c r="M92" s="13"/>
      <c r="N92" s="98">
        <f t="shared" si="3"/>
        <v>0</v>
      </c>
    </row>
    <row r="93" spans="1:14" s="20" customFormat="1" ht="43.5" customHeight="1" x14ac:dyDescent="0.2">
      <c r="A93" s="88" t="s">
        <v>73</v>
      </c>
      <c r="B93" s="76" t="s">
        <v>32</v>
      </c>
      <c r="C93" s="47"/>
      <c r="D93" s="46"/>
      <c r="E93" s="46"/>
      <c r="F93" s="46">
        <v>4660.09</v>
      </c>
      <c r="G93" s="47"/>
      <c r="H93" s="48"/>
      <c r="I93" s="47"/>
      <c r="J93" s="48"/>
      <c r="K93" s="12">
        <v>1304.5999999999999</v>
      </c>
      <c r="L93" s="12">
        <v>1.07</v>
      </c>
      <c r="M93" s="13">
        <v>0.13</v>
      </c>
      <c r="N93" s="98">
        <f t="shared" si="3"/>
        <v>0</v>
      </c>
    </row>
    <row r="94" spans="1:14" s="20" customFormat="1" ht="42.75" customHeight="1" x14ac:dyDescent="0.2">
      <c r="A94" s="88" t="s">
        <v>74</v>
      </c>
      <c r="B94" s="76" t="s">
        <v>32</v>
      </c>
      <c r="C94" s="47"/>
      <c r="D94" s="46"/>
      <c r="E94" s="46"/>
      <c r="F94" s="46">
        <v>1103.73</v>
      </c>
      <c r="G94" s="47"/>
      <c r="H94" s="48"/>
      <c r="I94" s="47"/>
      <c r="J94" s="48"/>
      <c r="K94" s="12">
        <v>1304.5999999999999</v>
      </c>
      <c r="L94" s="12">
        <v>1.07</v>
      </c>
      <c r="M94" s="13">
        <v>0.02</v>
      </c>
      <c r="N94" s="98">
        <f t="shared" si="3"/>
        <v>0</v>
      </c>
    </row>
    <row r="95" spans="1:14" s="20" customFormat="1" ht="27.75" customHeight="1" x14ac:dyDescent="0.2">
      <c r="A95" s="88" t="s">
        <v>49</v>
      </c>
      <c r="B95" s="89" t="s">
        <v>18</v>
      </c>
      <c r="C95" s="47"/>
      <c r="D95" s="50"/>
      <c r="E95" s="50"/>
      <c r="F95" s="50">
        <v>0</v>
      </c>
      <c r="G95" s="47"/>
      <c r="H95" s="48"/>
      <c r="I95" s="49"/>
      <c r="J95" s="81"/>
      <c r="K95" s="12">
        <v>1304.5999999999999</v>
      </c>
      <c r="L95" s="12"/>
      <c r="M95" s="13"/>
      <c r="N95" s="98">
        <f t="shared" si="3"/>
        <v>0</v>
      </c>
    </row>
    <row r="96" spans="1:14" s="20" customFormat="1" ht="18.75" customHeight="1" x14ac:dyDescent="0.2">
      <c r="A96" s="88" t="s">
        <v>48</v>
      </c>
      <c r="B96" s="89" t="s">
        <v>50</v>
      </c>
      <c r="C96" s="47"/>
      <c r="D96" s="50"/>
      <c r="E96" s="50"/>
      <c r="F96" s="50">
        <v>0</v>
      </c>
      <c r="G96" s="47"/>
      <c r="H96" s="48"/>
      <c r="I96" s="49"/>
      <c r="J96" s="81"/>
      <c r="K96" s="12">
        <v>1304.5999999999999</v>
      </c>
      <c r="L96" s="12"/>
      <c r="M96" s="13"/>
      <c r="N96" s="98">
        <f t="shared" si="3"/>
        <v>0</v>
      </c>
    </row>
    <row r="97" spans="1:14" s="20" customFormat="1" ht="56.25" customHeight="1" x14ac:dyDescent="0.2">
      <c r="A97" s="88" t="s">
        <v>75</v>
      </c>
      <c r="B97" s="89" t="s">
        <v>61</v>
      </c>
      <c r="C97" s="47"/>
      <c r="D97" s="50"/>
      <c r="E97" s="50"/>
      <c r="F97" s="101">
        <v>0</v>
      </c>
      <c r="G97" s="47"/>
      <c r="H97" s="48"/>
      <c r="I97" s="49"/>
      <c r="J97" s="81"/>
      <c r="K97" s="12">
        <v>1304.5999999999999</v>
      </c>
      <c r="L97" s="12"/>
      <c r="M97" s="13"/>
      <c r="N97" s="98">
        <f t="shared" si="3"/>
        <v>0</v>
      </c>
    </row>
    <row r="98" spans="1:14" s="20" customFormat="1" ht="20.25" customHeight="1" x14ac:dyDescent="0.2">
      <c r="A98" s="85" t="s">
        <v>51</v>
      </c>
      <c r="B98" s="76"/>
      <c r="C98" s="47"/>
      <c r="D98" s="49"/>
      <c r="E98" s="24"/>
      <c r="F98" s="24">
        <f>F99</f>
        <v>1330.02</v>
      </c>
      <c r="G98" s="47"/>
      <c r="H98" s="48"/>
      <c r="I98" s="24">
        <f>F98/K98</f>
        <v>1.02</v>
      </c>
      <c r="J98" s="25">
        <f>I98/12</f>
        <v>0.09</v>
      </c>
      <c r="K98" s="12">
        <v>1304.5999999999999</v>
      </c>
      <c r="L98" s="12">
        <v>1.07</v>
      </c>
      <c r="M98" s="13">
        <v>0.11</v>
      </c>
      <c r="N98" s="98">
        <f t="shared" si="3"/>
        <v>8.5000000000000006E-2</v>
      </c>
    </row>
    <row r="99" spans="1:14" s="20" customFormat="1" ht="18" customHeight="1" x14ac:dyDescent="0.2">
      <c r="A99" s="88" t="s">
        <v>52</v>
      </c>
      <c r="B99" s="76" t="s">
        <v>32</v>
      </c>
      <c r="C99" s="47"/>
      <c r="D99" s="46"/>
      <c r="E99" s="46"/>
      <c r="F99" s="46">
        <v>1330.02</v>
      </c>
      <c r="G99" s="47"/>
      <c r="H99" s="48"/>
      <c r="I99" s="47"/>
      <c r="J99" s="48"/>
      <c r="K99" s="12">
        <v>1304.5999999999999</v>
      </c>
      <c r="L99" s="12">
        <v>1.07</v>
      </c>
      <c r="M99" s="13">
        <v>0.02</v>
      </c>
      <c r="N99" s="98">
        <f t="shared" si="3"/>
        <v>0</v>
      </c>
    </row>
    <row r="100" spans="1:14" s="12" customFormat="1" ht="21.75" customHeight="1" x14ac:dyDescent="0.2">
      <c r="A100" s="85" t="s">
        <v>53</v>
      </c>
      <c r="B100" s="86"/>
      <c r="C100" s="24"/>
      <c r="D100" s="24"/>
      <c r="E100" s="24" t="s">
        <v>125</v>
      </c>
      <c r="F100" s="24">
        <f>F101+F102</f>
        <v>10640</v>
      </c>
      <c r="G100" s="24"/>
      <c r="H100" s="39"/>
      <c r="I100" s="24">
        <f>F100/K100</f>
        <v>8.16</v>
      </c>
      <c r="J100" s="25">
        <f>I100/12</f>
        <v>0.68</v>
      </c>
      <c r="K100" s="12">
        <v>1304.5999999999999</v>
      </c>
      <c r="L100" s="12">
        <v>1.07</v>
      </c>
      <c r="M100" s="13">
        <v>0.03</v>
      </c>
      <c r="N100" s="98">
        <f t="shared" si="3"/>
        <v>0.68</v>
      </c>
    </row>
    <row r="101" spans="1:14" s="20" customFormat="1" ht="41.25" customHeight="1" x14ac:dyDescent="0.2">
      <c r="A101" s="71" t="s">
        <v>76</v>
      </c>
      <c r="B101" s="89" t="s">
        <v>34</v>
      </c>
      <c r="C101" s="47"/>
      <c r="D101" s="46"/>
      <c r="E101" s="46"/>
      <c r="F101" s="46">
        <v>6240</v>
      </c>
      <c r="G101" s="47"/>
      <c r="H101" s="48"/>
      <c r="I101" s="47"/>
      <c r="J101" s="48"/>
      <c r="K101" s="12">
        <v>1304.5999999999999</v>
      </c>
      <c r="L101" s="12">
        <v>1.07</v>
      </c>
      <c r="M101" s="13">
        <v>0.03</v>
      </c>
      <c r="N101" s="98">
        <f t="shared" si="3"/>
        <v>0</v>
      </c>
    </row>
    <row r="102" spans="1:14" s="20" customFormat="1" ht="23.25" customHeight="1" x14ac:dyDescent="0.2">
      <c r="A102" s="71" t="s">
        <v>141</v>
      </c>
      <c r="B102" s="89" t="s">
        <v>61</v>
      </c>
      <c r="C102" s="47">
        <f>H102*12</f>
        <v>0</v>
      </c>
      <c r="D102" s="46"/>
      <c r="E102" s="46"/>
      <c r="F102" s="46">
        <v>4400</v>
      </c>
      <c r="G102" s="47">
        <f>J102*12</f>
        <v>0</v>
      </c>
      <c r="H102" s="48"/>
      <c r="I102" s="47"/>
      <c r="J102" s="48"/>
      <c r="K102" s="12">
        <v>1304.5999999999999</v>
      </c>
      <c r="L102" s="12">
        <v>1.07</v>
      </c>
      <c r="M102" s="13">
        <v>0</v>
      </c>
      <c r="N102" s="98">
        <f t="shared" si="3"/>
        <v>0</v>
      </c>
    </row>
    <row r="103" spans="1:14" s="12" customFormat="1" ht="18.75" customHeight="1" x14ac:dyDescent="0.2">
      <c r="A103" s="85" t="s">
        <v>54</v>
      </c>
      <c r="B103" s="86"/>
      <c r="C103" s="24"/>
      <c r="D103" s="24"/>
      <c r="E103" s="24" t="s">
        <v>126</v>
      </c>
      <c r="F103" s="24">
        <f>F105+F104</f>
        <v>23821.42</v>
      </c>
      <c r="G103" s="24"/>
      <c r="H103" s="39"/>
      <c r="I103" s="24">
        <f>F103/K103</f>
        <v>18.260000000000002</v>
      </c>
      <c r="J103" s="25">
        <f>I103/12</f>
        <v>1.52</v>
      </c>
      <c r="K103" s="12">
        <v>1304.5999999999999</v>
      </c>
      <c r="L103" s="12">
        <v>1.07</v>
      </c>
      <c r="M103" s="13">
        <v>0.06</v>
      </c>
      <c r="N103" s="98">
        <f t="shared" si="3"/>
        <v>1.522</v>
      </c>
    </row>
    <row r="104" spans="1:14" s="12" customFormat="1" ht="18.75" customHeight="1" x14ac:dyDescent="0.2">
      <c r="A104" s="71" t="s">
        <v>123</v>
      </c>
      <c r="B104" s="72" t="s">
        <v>42</v>
      </c>
      <c r="C104" s="42"/>
      <c r="D104" s="41"/>
      <c r="E104" s="41"/>
      <c r="F104" s="41">
        <v>20951.88</v>
      </c>
      <c r="G104" s="42"/>
      <c r="H104" s="43"/>
      <c r="I104" s="42"/>
      <c r="J104" s="79"/>
      <c r="M104" s="13"/>
      <c r="N104" s="98"/>
    </row>
    <row r="105" spans="1:14" s="20" customFormat="1" ht="18" customHeight="1" x14ac:dyDescent="0.2">
      <c r="A105" s="88" t="s">
        <v>124</v>
      </c>
      <c r="B105" s="76" t="s">
        <v>42</v>
      </c>
      <c r="C105" s="47"/>
      <c r="D105" s="46"/>
      <c r="E105" s="46"/>
      <c r="F105" s="46">
        <v>2869.54</v>
      </c>
      <c r="G105" s="47"/>
      <c r="H105" s="48"/>
      <c r="I105" s="47"/>
      <c r="J105" s="48"/>
      <c r="K105" s="12">
        <v>1304.5999999999999</v>
      </c>
      <c r="L105" s="12">
        <v>1.07</v>
      </c>
      <c r="M105" s="13">
        <v>0.02</v>
      </c>
      <c r="N105" s="98">
        <f t="shared" si="3"/>
        <v>0</v>
      </c>
    </row>
    <row r="106" spans="1:14" s="20" customFormat="1" ht="30" customHeight="1" x14ac:dyDescent="0.2">
      <c r="A106" s="107" t="s">
        <v>146</v>
      </c>
      <c r="B106" s="87" t="s">
        <v>147</v>
      </c>
      <c r="C106" s="45"/>
      <c r="D106" s="108"/>
      <c r="E106" s="108" t="s">
        <v>148</v>
      </c>
      <c r="F106" s="108">
        <f>1356*38</f>
        <v>51528</v>
      </c>
      <c r="G106" s="45"/>
      <c r="H106" s="99"/>
      <c r="I106" s="45">
        <f>F106/K106</f>
        <v>39.5</v>
      </c>
      <c r="J106" s="99">
        <f>I106/12</f>
        <v>3.29</v>
      </c>
      <c r="K106" s="12">
        <v>1304.5999999999999</v>
      </c>
      <c r="L106" s="12"/>
      <c r="M106" s="13"/>
      <c r="N106" s="98"/>
    </row>
    <row r="107" spans="1:14" s="12" customFormat="1" ht="118.5" x14ac:dyDescent="0.2">
      <c r="A107" s="105" t="s">
        <v>142</v>
      </c>
      <c r="B107" s="87" t="s">
        <v>18</v>
      </c>
      <c r="C107" s="45">
        <f>H107*12</f>
        <v>0</v>
      </c>
      <c r="D107" s="45"/>
      <c r="E107" s="45"/>
      <c r="F107" s="45">
        <v>50000</v>
      </c>
      <c r="G107" s="45">
        <f>J107*12</f>
        <v>38.4</v>
      </c>
      <c r="H107" s="99"/>
      <c r="I107" s="45">
        <f>F107/K107</f>
        <v>38.33</v>
      </c>
      <c r="J107" s="99">
        <f>I107/12+0.01</f>
        <v>3.2</v>
      </c>
      <c r="K107" s="12">
        <v>1304.5999999999999</v>
      </c>
      <c r="L107" s="12">
        <v>1.07</v>
      </c>
      <c r="M107" s="13">
        <v>1.03</v>
      </c>
      <c r="N107" s="98">
        <f t="shared" si="3"/>
        <v>3.194</v>
      </c>
    </row>
    <row r="108" spans="1:14" s="12" customFormat="1" ht="24.75" customHeight="1" x14ac:dyDescent="0.2">
      <c r="A108" s="106" t="s">
        <v>165</v>
      </c>
      <c r="B108" s="86" t="s">
        <v>10</v>
      </c>
      <c r="C108" s="44"/>
      <c r="D108" s="44"/>
      <c r="E108" s="44" t="s">
        <v>116</v>
      </c>
      <c r="F108" s="44">
        <f>1031.42</f>
        <v>1031.42</v>
      </c>
      <c r="G108" s="44"/>
      <c r="H108" s="44"/>
      <c r="I108" s="44">
        <f>F108/K108</f>
        <v>0.79</v>
      </c>
      <c r="J108" s="44">
        <f>I108/12</f>
        <v>7.0000000000000007E-2</v>
      </c>
      <c r="K108" s="12">
        <v>1304.5999999999999</v>
      </c>
      <c r="M108" s="13"/>
      <c r="N108" s="98"/>
    </row>
    <row r="109" spans="1:14" s="12" customFormat="1" ht="24.75" customHeight="1" x14ac:dyDescent="0.2">
      <c r="A109" s="106" t="s">
        <v>166</v>
      </c>
      <c r="B109" s="86" t="s">
        <v>10</v>
      </c>
      <c r="C109" s="44"/>
      <c r="D109" s="44"/>
      <c r="E109" s="44" t="s">
        <v>116</v>
      </c>
      <c r="F109" s="44">
        <v>0</v>
      </c>
      <c r="G109" s="44"/>
      <c r="H109" s="44"/>
      <c r="I109" s="44">
        <f t="shared" ref="I109:I110" si="4">F109/K109</f>
        <v>0</v>
      </c>
      <c r="J109" s="44">
        <f t="shared" ref="J109:J110" si="5">I109/12</f>
        <v>0</v>
      </c>
      <c r="K109" s="12">
        <v>1304.5999999999999</v>
      </c>
      <c r="M109" s="13"/>
      <c r="N109" s="98"/>
    </row>
    <row r="110" spans="1:14" s="12" customFormat="1" ht="24.75" customHeight="1" x14ac:dyDescent="0.2">
      <c r="A110" s="106" t="s">
        <v>167</v>
      </c>
      <c r="B110" s="86" t="s">
        <v>10</v>
      </c>
      <c r="C110" s="44"/>
      <c r="D110" s="44"/>
      <c r="E110" s="44" t="s">
        <v>116</v>
      </c>
      <c r="F110" s="44">
        <v>20440.41</v>
      </c>
      <c r="G110" s="44"/>
      <c r="H110" s="44"/>
      <c r="I110" s="44">
        <f t="shared" si="4"/>
        <v>15.67</v>
      </c>
      <c r="J110" s="44">
        <f t="shared" si="5"/>
        <v>1.31</v>
      </c>
      <c r="K110" s="12">
        <v>1304.5999999999999</v>
      </c>
      <c r="M110" s="13"/>
      <c r="N110" s="98"/>
    </row>
    <row r="111" spans="1:14" s="12" customFormat="1" ht="24.75" customHeight="1" x14ac:dyDescent="0.2">
      <c r="A111" s="106" t="s">
        <v>156</v>
      </c>
      <c r="B111" s="86" t="s">
        <v>15</v>
      </c>
      <c r="C111" s="44"/>
      <c r="D111" s="44"/>
      <c r="E111" s="44"/>
      <c r="F111" s="44">
        <f>I111*K111</f>
        <v>32249.71</v>
      </c>
      <c r="G111" s="44"/>
      <c r="H111" s="44"/>
      <c r="I111" s="44">
        <f>12*J111</f>
        <v>24.72</v>
      </c>
      <c r="J111" s="44">
        <v>2.06</v>
      </c>
      <c r="K111" s="12">
        <v>1304.5999999999999</v>
      </c>
      <c r="M111" s="13"/>
      <c r="N111" s="98"/>
    </row>
    <row r="112" spans="1:14" s="12" customFormat="1" ht="27" customHeight="1" x14ac:dyDescent="0.4">
      <c r="A112" s="103" t="s">
        <v>55</v>
      </c>
      <c r="B112" s="86"/>
      <c r="C112" s="44">
        <f>H112*12</f>
        <v>0</v>
      </c>
      <c r="D112" s="44"/>
      <c r="E112" s="44"/>
      <c r="F112" s="104">
        <f>F107+F103+F100+F98+F91+F87+F82+F67+F66+F65+F64+F54+F52+F51+F45+F44+F43+F32+F15+F53+F108+F109+F110+F106+F111</f>
        <v>621735.46</v>
      </c>
      <c r="G112" s="104">
        <f t="shared" ref="G112:J112" si="6">G107+G103+G100+G98+G91+G87+G82+G67+G66+G65+G64+G54+G52+G51+G45+G44+G43+G32+G15+G53+G108+G109+G110+G106+G111</f>
        <v>311.16000000000003</v>
      </c>
      <c r="H112" s="104">
        <f t="shared" si="6"/>
        <v>0</v>
      </c>
      <c r="I112" s="104">
        <f t="shared" si="6"/>
        <v>476.59</v>
      </c>
      <c r="J112" s="104">
        <f t="shared" si="6"/>
        <v>39.74</v>
      </c>
      <c r="K112" s="12">
        <v>1304.5999999999999</v>
      </c>
      <c r="M112" s="13"/>
      <c r="N112" s="98"/>
    </row>
    <row r="113" spans="1:13" s="54" customFormat="1" ht="20.25" thickBot="1" x14ac:dyDescent="0.25">
      <c r="A113" s="90"/>
      <c r="B113" s="91"/>
      <c r="C113" s="62"/>
      <c r="D113" s="62"/>
      <c r="E113" s="62"/>
      <c r="F113" s="62"/>
      <c r="G113" s="62"/>
      <c r="H113" s="62"/>
      <c r="I113" s="62"/>
      <c r="J113" s="62"/>
      <c r="K113" s="12">
        <v>1304.5999999999999</v>
      </c>
      <c r="M113" s="55"/>
    </row>
    <row r="114" spans="1:13" s="12" customFormat="1" ht="24.75" customHeight="1" x14ac:dyDescent="0.2">
      <c r="A114" s="95" t="s">
        <v>57</v>
      </c>
      <c r="B114" s="96"/>
      <c r="C114" s="94">
        <f>H114*12</f>
        <v>0</v>
      </c>
      <c r="D114" s="94"/>
      <c r="E114" s="94"/>
      <c r="F114" s="94">
        <f>F115+F116+F117+F118+F119+F120+F121+F122+F123+F124+F125</f>
        <v>1131921.98</v>
      </c>
      <c r="G114" s="94">
        <f t="shared" ref="G114:J114" si="7">G115+G116+G117+G118+G119+G120+G121+G122+G123+G124+G125</f>
        <v>0</v>
      </c>
      <c r="H114" s="94">
        <f t="shared" si="7"/>
        <v>0</v>
      </c>
      <c r="I114" s="94">
        <f t="shared" si="7"/>
        <v>867.64</v>
      </c>
      <c r="J114" s="94">
        <f t="shared" si="7"/>
        <v>72.3</v>
      </c>
      <c r="K114" s="12">
        <v>1304.5999999999999</v>
      </c>
      <c r="M114" s="13"/>
    </row>
    <row r="115" spans="1:13" s="12" customFormat="1" ht="21.75" customHeight="1" x14ac:dyDescent="0.2">
      <c r="A115" s="92" t="s">
        <v>143</v>
      </c>
      <c r="B115" s="72"/>
      <c r="C115" s="51"/>
      <c r="D115" s="51"/>
      <c r="E115" s="51"/>
      <c r="F115" s="51">
        <v>3914.93</v>
      </c>
      <c r="G115" s="51"/>
      <c r="H115" s="51"/>
      <c r="I115" s="51">
        <f>F115/K115</f>
        <v>3</v>
      </c>
      <c r="J115" s="51">
        <f>I115/12</f>
        <v>0.25</v>
      </c>
      <c r="K115" s="12">
        <v>1304.5999999999999</v>
      </c>
      <c r="M115" s="13"/>
    </row>
    <row r="116" spans="1:13" s="12" customFormat="1" ht="21.75" customHeight="1" x14ac:dyDescent="0.2">
      <c r="A116" s="97" t="s">
        <v>127</v>
      </c>
      <c r="B116" s="72"/>
      <c r="C116" s="51"/>
      <c r="D116" s="51"/>
      <c r="E116" s="51"/>
      <c r="F116" s="51">
        <v>479.06</v>
      </c>
      <c r="G116" s="51"/>
      <c r="H116" s="51"/>
      <c r="I116" s="51">
        <f t="shared" ref="I116:I125" si="8">F116/K116</f>
        <v>0.37</v>
      </c>
      <c r="J116" s="51">
        <f t="shared" ref="J116:J125" si="9">I116/12</f>
        <v>0.03</v>
      </c>
      <c r="K116" s="12">
        <v>1304.5999999999999</v>
      </c>
      <c r="M116" s="13"/>
    </row>
    <row r="117" spans="1:13" s="12" customFormat="1" ht="21.75" customHeight="1" x14ac:dyDescent="0.2">
      <c r="A117" s="97" t="s">
        <v>136</v>
      </c>
      <c r="B117" s="72"/>
      <c r="C117" s="51"/>
      <c r="D117" s="51"/>
      <c r="E117" s="51"/>
      <c r="F117" s="51">
        <v>35917.46</v>
      </c>
      <c r="G117" s="51"/>
      <c r="H117" s="51"/>
      <c r="I117" s="51">
        <f t="shared" si="8"/>
        <v>27.53</v>
      </c>
      <c r="J117" s="51">
        <f t="shared" si="9"/>
        <v>2.29</v>
      </c>
      <c r="K117" s="12">
        <v>1304.5999999999999</v>
      </c>
      <c r="M117" s="13"/>
    </row>
    <row r="118" spans="1:13" s="52" customFormat="1" ht="21" customHeight="1" x14ac:dyDescent="0.2">
      <c r="A118" s="71" t="s">
        <v>135</v>
      </c>
      <c r="B118" s="72"/>
      <c r="C118" s="51"/>
      <c r="D118" s="51"/>
      <c r="E118" s="51"/>
      <c r="F118" s="51">
        <v>11399.42</v>
      </c>
      <c r="G118" s="51"/>
      <c r="H118" s="51"/>
      <c r="I118" s="51">
        <f t="shared" si="8"/>
        <v>8.74</v>
      </c>
      <c r="J118" s="51">
        <f t="shared" si="9"/>
        <v>0.73</v>
      </c>
      <c r="K118" s="12">
        <v>1304.5999999999999</v>
      </c>
      <c r="M118" s="53"/>
    </row>
    <row r="119" spans="1:13" s="52" customFormat="1" ht="21" customHeight="1" x14ac:dyDescent="0.2">
      <c r="A119" s="71" t="s">
        <v>128</v>
      </c>
      <c r="B119" s="72"/>
      <c r="C119" s="51"/>
      <c r="D119" s="51"/>
      <c r="E119" s="51"/>
      <c r="F119" s="51">
        <v>1944.79</v>
      </c>
      <c r="G119" s="51"/>
      <c r="H119" s="51"/>
      <c r="I119" s="51">
        <f t="shared" si="8"/>
        <v>1.49</v>
      </c>
      <c r="J119" s="51">
        <f t="shared" si="9"/>
        <v>0.12</v>
      </c>
      <c r="K119" s="12">
        <v>1304.5999999999999</v>
      </c>
      <c r="M119" s="53"/>
    </row>
    <row r="120" spans="1:13" s="52" customFormat="1" ht="21" customHeight="1" x14ac:dyDescent="0.2">
      <c r="A120" s="71" t="s">
        <v>129</v>
      </c>
      <c r="B120" s="72"/>
      <c r="C120" s="51"/>
      <c r="D120" s="51"/>
      <c r="E120" s="51"/>
      <c r="F120" s="51">
        <v>3760.04</v>
      </c>
      <c r="G120" s="51"/>
      <c r="H120" s="51"/>
      <c r="I120" s="51">
        <f t="shared" si="8"/>
        <v>2.88</v>
      </c>
      <c r="J120" s="51">
        <f t="shared" si="9"/>
        <v>0.24</v>
      </c>
      <c r="K120" s="12">
        <v>1304.5999999999999</v>
      </c>
      <c r="M120" s="53"/>
    </row>
    <row r="121" spans="1:13" s="52" customFormat="1" ht="21" customHeight="1" x14ac:dyDescent="0.2">
      <c r="A121" s="71" t="s">
        <v>130</v>
      </c>
      <c r="B121" s="72"/>
      <c r="C121" s="51"/>
      <c r="D121" s="51"/>
      <c r="E121" s="51"/>
      <c r="F121" s="51">
        <v>1334.19</v>
      </c>
      <c r="G121" s="51"/>
      <c r="H121" s="51"/>
      <c r="I121" s="51">
        <f t="shared" si="8"/>
        <v>1.02</v>
      </c>
      <c r="J121" s="51">
        <f t="shared" si="9"/>
        <v>0.09</v>
      </c>
      <c r="K121" s="12">
        <v>1304.5999999999999</v>
      </c>
      <c r="M121" s="53"/>
    </row>
    <row r="122" spans="1:13" s="52" customFormat="1" ht="21" customHeight="1" x14ac:dyDescent="0.2">
      <c r="A122" s="71" t="s">
        <v>144</v>
      </c>
      <c r="B122" s="72"/>
      <c r="C122" s="51"/>
      <c r="D122" s="51"/>
      <c r="E122" s="51"/>
      <c r="F122" s="51">
        <v>27041.54</v>
      </c>
      <c r="G122" s="51"/>
      <c r="H122" s="51"/>
      <c r="I122" s="51">
        <f t="shared" si="8"/>
        <v>20.73</v>
      </c>
      <c r="J122" s="51">
        <f t="shared" si="9"/>
        <v>1.73</v>
      </c>
      <c r="K122" s="12">
        <v>1304.5999999999999</v>
      </c>
      <c r="M122" s="53"/>
    </row>
    <row r="123" spans="1:13" s="52" customFormat="1" ht="23.25" customHeight="1" x14ac:dyDescent="0.2">
      <c r="A123" s="71" t="s">
        <v>145</v>
      </c>
      <c r="B123" s="72"/>
      <c r="C123" s="51"/>
      <c r="D123" s="51"/>
      <c r="E123" s="51"/>
      <c r="F123" s="51">
        <v>6794.55</v>
      </c>
      <c r="G123" s="51"/>
      <c r="H123" s="51"/>
      <c r="I123" s="51">
        <f t="shared" si="8"/>
        <v>5.21</v>
      </c>
      <c r="J123" s="51">
        <f t="shared" si="9"/>
        <v>0.43</v>
      </c>
      <c r="K123" s="12">
        <v>1304.5999999999999</v>
      </c>
      <c r="M123" s="53"/>
    </row>
    <row r="124" spans="1:13" s="52" customFormat="1" ht="23.25" customHeight="1" x14ac:dyDescent="0.2">
      <c r="A124" s="97" t="s">
        <v>149</v>
      </c>
      <c r="B124" s="72"/>
      <c r="C124" s="51"/>
      <c r="D124" s="51"/>
      <c r="E124" s="51"/>
      <c r="F124" s="51">
        <f>157.8*2400</f>
        <v>378720</v>
      </c>
      <c r="G124" s="51"/>
      <c r="H124" s="51"/>
      <c r="I124" s="51">
        <f t="shared" si="8"/>
        <v>290.3</v>
      </c>
      <c r="J124" s="51">
        <f t="shared" si="9"/>
        <v>24.19</v>
      </c>
      <c r="K124" s="12">
        <v>1304.5999999999999</v>
      </c>
      <c r="M124" s="53"/>
    </row>
    <row r="125" spans="1:13" s="52" customFormat="1" ht="21" customHeight="1" x14ac:dyDescent="0.2">
      <c r="A125" s="92" t="s">
        <v>100</v>
      </c>
      <c r="B125" s="72"/>
      <c r="C125" s="51"/>
      <c r="D125" s="51"/>
      <c r="E125" s="51"/>
      <c r="F125" s="51">
        <v>660616</v>
      </c>
      <c r="G125" s="51"/>
      <c r="H125" s="51"/>
      <c r="I125" s="51">
        <f t="shared" si="8"/>
        <v>506.37</v>
      </c>
      <c r="J125" s="51">
        <f t="shared" si="9"/>
        <v>42.2</v>
      </c>
      <c r="K125" s="12">
        <v>1304.5999999999999</v>
      </c>
      <c r="M125" s="53"/>
    </row>
    <row r="126" spans="1:13" s="54" customFormat="1" ht="19.5" x14ac:dyDescent="0.2">
      <c r="A126" s="59"/>
      <c r="B126" s="60"/>
      <c r="C126" s="61"/>
      <c r="D126" s="61"/>
      <c r="E126" s="61"/>
      <c r="F126" s="61"/>
      <c r="G126" s="61"/>
      <c r="H126" s="63"/>
      <c r="I126" s="61"/>
      <c r="J126" s="63"/>
      <c r="M126" s="55"/>
    </row>
    <row r="127" spans="1:13" s="54" customFormat="1" ht="20.25" thickBot="1" x14ac:dyDescent="0.25">
      <c r="A127" s="59"/>
      <c r="B127" s="60"/>
      <c r="C127" s="61"/>
      <c r="D127" s="61"/>
      <c r="E127" s="61"/>
      <c r="F127" s="61"/>
      <c r="G127" s="61"/>
      <c r="H127" s="63"/>
      <c r="I127" s="61"/>
      <c r="J127" s="63"/>
      <c r="M127" s="55"/>
    </row>
    <row r="128" spans="1:13" s="67" customFormat="1" ht="19.5" thickBot="1" x14ac:dyDescent="0.25">
      <c r="A128" s="64" t="s">
        <v>56</v>
      </c>
      <c r="B128" s="65"/>
      <c r="C128" s="66"/>
      <c r="D128" s="66"/>
      <c r="E128" s="66"/>
      <c r="F128" s="66">
        <f>F112+F114</f>
        <v>1753657.44</v>
      </c>
      <c r="G128" s="66">
        <f t="shared" ref="G128:J128" si="10">G112+G114</f>
        <v>311.16000000000003</v>
      </c>
      <c r="H128" s="66">
        <f t="shared" si="10"/>
        <v>0</v>
      </c>
      <c r="I128" s="66">
        <f t="shared" si="10"/>
        <v>1344.23</v>
      </c>
      <c r="J128" s="66">
        <f t="shared" si="10"/>
        <v>112.04</v>
      </c>
      <c r="M128" s="68"/>
    </row>
    <row r="129" spans="1:13" s="54" customFormat="1" ht="19.5" x14ac:dyDescent="0.2">
      <c r="A129" s="59"/>
      <c r="B129" s="60"/>
      <c r="C129" s="61"/>
      <c r="D129" s="61"/>
      <c r="E129" s="61"/>
      <c r="F129" s="61"/>
      <c r="G129" s="61"/>
      <c r="H129" s="63"/>
      <c r="I129" s="61"/>
      <c r="J129" s="63"/>
      <c r="M129" s="55"/>
    </row>
    <row r="130" spans="1:13" s="54" customFormat="1" ht="19.5" x14ac:dyDescent="0.2">
      <c r="A130" s="120" t="s">
        <v>58</v>
      </c>
      <c r="B130" s="120"/>
      <c r="C130" s="120"/>
      <c r="D130" s="120"/>
      <c r="E130" s="120"/>
      <c r="F130" s="120"/>
      <c r="G130" s="120"/>
      <c r="H130" s="120"/>
      <c r="I130" s="61"/>
      <c r="J130" s="63"/>
      <c r="M130" s="55"/>
    </row>
    <row r="131" spans="1:13" s="54" customFormat="1" ht="19.5" x14ac:dyDescent="0.2">
      <c r="A131" s="57"/>
      <c r="B131" s="57"/>
      <c r="C131" s="57"/>
      <c r="D131" s="57"/>
      <c r="E131" s="57"/>
      <c r="F131" s="57"/>
      <c r="G131" s="57"/>
      <c r="H131" s="69"/>
      <c r="I131" s="61"/>
      <c r="J131" s="63"/>
      <c r="M131" s="55"/>
    </row>
    <row r="132" spans="1:13" s="54" customFormat="1" ht="19.5" x14ac:dyDescent="0.2">
      <c r="A132" s="56" t="s">
        <v>59</v>
      </c>
      <c r="B132" s="57"/>
      <c r="C132" s="57"/>
      <c r="D132" s="57"/>
      <c r="E132" s="57"/>
      <c r="F132" s="57"/>
      <c r="G132" s="57"/>
      <c r="H132" s="69"/>
      <c r="I132" s="61"/>
      <c r="J132" s="63"/>
      <c r="M132" s="55"/>
    </row>
    <row r="133" spans="1:13" s="54" customFormat="1" ht="19.5" x14ac:dyDescent="0.2">
      <c r="A133" s="59"/>
      <c r="B133" s="60"/>
      <c r="C133" s="61"/>
      <c r="D133" s="61"/>
      <c r="E133" s="61"/>
      <c r="F133" s="61"/>
      <c r="G133" s="61"/>
      <c r="H133" s="63"/>
      <c r="I133" s="61"/>
      <c r="J133" s="63"/>
      <c r="M133" s="55"/>
    </row>
    <row r="134" spans="1:13" s="54" customFormat="1" ht="19.5" x14ac:dyDescent="0.2">
      <c r="A134" s="59"/>
      <c r="B134" s="60"/>
      <c r="C134" s="61"/>
      <c r="D134" s="61"/>
      <c r="E134" s="61"/>
      <c r="F134" s="61"/>
      <c r="G134" s="61"/>
      <c r="H134" s="63"/>
      <c r="I134" s="61"/>
      <c r="J134" s="63"/>
      <c r="M134" s="55"/>
    </row>
    <row r="135" spans="1:13" s="57" customFormat="1" ht="14.25" x14ac:dyDescent="0.2">
      <c r="A135" s="120"/>
      <c r="B135" s="120"/>
      <c r="C135" s="120"/>
      <c r="D135" s="120"/>
      <c r="E135" s="120"/>
      <c r="F135" s="120"/>
      <c r="G135" s="120"/>
      <c r="H135" s="120"/>
      <c r="M135" s="58"/>
    </row>
    <row r="136" spans="1:13" s="57" customFormat="1" x14ac:dyDescent="0.2">
      <c r="H136" s="69"/>
      <c r="J136" s="69"/>
      <c r="M136" s="58"/>
    </row>
    <row r="137" spans="1:13" s="57" customFormat="1" ht="19.5" x14ac:dyDescent="0.2">
      <c r="A137" s="59"/>
      <c r="B137" s="60"/>
      <c r="H137" s="69"/>
      <c r="J137" s="69"/>
      <c r="M137" s="58"/>
    </row>
    <row r="138" spans="1:13" s="57" customFormat="1" x14ac:dyDescent="0.2">
      <c r="H138" s="69"/>
      <c r="J138" s="69"/>
      <c r="M138" s="58"/>
    </row>
    <row r="139" spans="1:13" s="57" customFormat="1" x14ac:dyDescent="0.2">
      <c r="H139" s="69"/>
      <c r="J139" s="69"/>
      <c r="M139" s="58"/>
    </row>
    <row r="140" spans="1:13" s="57" customFormat="1" x14ac:dyDescent="0.2">
      <c r="H140" s="69"/>
      <c r="J140" s="69"/>
      <c r="M140" s="58"/>
    </row>
    <row r="141" spans="1:13" s="57" customFormat="1" x14ac:dyDescent="0.2">
      <c r="H141" s="69"/>
      <c r="J141" s="69"/>
      <c r="M141" s="58"/>
    </row>
    <row r="142" spans="1:13" s="57" customFormat="1" x14ac:dyDescent="0.2">
      <c r="H142" s="69"/>
      <c r="J142" s="69"/>
      <c r="M142" s="58"/>
    </row>
    <row r="143" spans="1:13" s="57" customFormat="1" x14ac:dyDescent="0.2">
      <c r="H143" s="69"/>
      <c r="J143" s="69"/>
      <c r="M143" s="58"/>
    </row>
    <row r="144" spans="1:13" s="57" customFormat="1" x14ac:dyDescent="0.2">
      <c r="H144" s="69"/>
      <c r="J144" s="69"/>
      <c r="M144" s="58"/>
    </row>
    <row r="145" spans="8:13" s="57" customFormat="1" x14ac:dyDescent="0.2">
      <c r="H145" s="69"/>
      <c r="J145" s="69"/>
      <c r="M145" s="58"/>
    </row>
    <row r="146" spans="8:13" s="57" customFormat="1" x14ac:dyDescent="0.2">
      <c r="H146" s="69"/>
      <c r="J146" s="69"/>
      <c r="M146" s="58"/>
    </row>
    <row r="147" spans="8:13" s="57" customFormat="1" x14ac:dyDescent="0.2">
      <c r="H147" s="69"/>
      <c r="J147" s="69"/>
      <c r="M147" s="58"/>
    </row>
    <row r="148" spans="8:13" s="57" customFormat="1" x14ac:dyDescent="0.2">
      <c r="H148" s="69"/>
      <c r="J148" s="69"/>
      <c r="M148" s="58"/>
    </row>
    <row r="149" spans="8:13" s="57" customFormat="1" x14ac:dyDescent="0.2">
      <c r="H149" s="69"/>
      <c r="J149" s="69"/>
      <c r="M149" s="58"/>
    </row>
    <row r="150" spans="8:13" s="57" customFormat="1" x14ac:dyDescent="0.2">
      <c r="H150" s="69"/>
      <c r="J150" s="69"/>
      <c r="M150" s="58"/>
    </row>
    <row r="151" spans="8:13" s="57" customFormat="1" x14ac:dyDescent="0.2">
      <c r="H151" s="69"/>
      <c r="J151" s="69"/>
      <c r="M151" s="58"/>
    </row>
    <row r="152" spans="8:13" s="57" customFormat="1" x14ac:dyDescent="0.2">
      <c r="H152" s="69"/>
      <c r="J152" s="69"/>
      <c r="M152" s="58"/>
    </row>
    <row r="153" spans="8:13" s="57" customFormat="1" x14ac:dyDescent="0.2">
      <c r="H153" s="69"/>
      <c r="J153" s="69"/>
      <c r="M153" s="58"/>
    </row>
    <row r="154" spans="8:13" s="57" customFormat="1" x14ac:dyDescent="0.2">
      <c r="H154" s="69"/>
      <c r="J154" s="69"/>
      <c r="M154" s="58"/>
    </row>
    <row r="155" spans="8:13" s="57" customFormat="1" x14ac:dyDescent="0.2">
      <c r="H155" s="69"/>
      <c r="J155" s="69"/>
      <c r="M155" s="58"/>
    </row>
  </sheetData>
  <mergeCells count="14">
    <mergeCell ref="A130:H130"/>
    <mergeCell ref="A135:H135"/>
    <mergeCell ref="A7:J7"/>
    <mergeCell ref="A8:J8"/>
    <mergeCell ref="A9:J9"/>
    <mergeCell ref="A10:J10"/>
    <mergeCell ref="A11:J11"/>
    <mergeCell ref="A14:J14"/>
    <mergeCell ref="A6:J6"/>
    <mergeCell ref="A1:J1"/>
    <mergeCell ref="B2:J2"/>
    <mergeCell ref="B3:J3"/>
    <mergeCell ref="B4:J4"/>
    <mergeCell ref="A5:J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48"/>
  <sheetViews>
    <sheetView topLeftCell="A82" zoomScale="75" zoomScaleNormal="75" workbookViewId="0">
      <selection activeCell="P101" sqref="P101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0" hidden="1" customWidth="1"/>
    <col min="9" max="9" width="13.85546875" style="1" customWidth="1"/>
    <col min="10" max="10" width="20.85546875" style="70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4" ht="12.75" customHeight="1" x14ac:dyDescent="0.3">
      <c r="B2" s="119"/>
      <c r="C2" s="119"/>
      <c r="D2" s="119"/>
      <c r="E2" s="119"/>
      <c r="F2" s="119"/>
      <c r="G2" s="119"/>
      <c r="H2" s="119"/>
      <c r="I2" s="118"/>
      <c r="J2" s="118"/>
    </row>
    <row r="3" spans="1:14" ht="14.25" customHeight="1" x14ac:dyDescent="0.3">
      <c r="B3" s="119" t="s">
        <v>0</v>
      </c>
      <c r="C3" s="119"/>
      <c r="D3" s="119"/>
      <c r="E3" s="119"/>
      <c r="F3" s="119"/>
      <c r="G3" s="119"/>
      <c r="H3" s="119"/>
      <c r="I3" s="118"/>
      <c r="J3" s="118"/>
    </row>
    <row r="4" spans="1:14" ht="24" customHeight="1" x14ac:dyDescent="0.4">
      <c r="A4" s="3" t="s">
        <v>137</v>
      </c>
      <c r="B4" s="119" t="s">
        <v>113</v>
      </c>
      <c r="C4" s="119"/>
      <c r="D4" s="119"/>
      <c r="E4" s="119"/>
      <c r="F4" s="119"/>
      <c r="G4" s="119"/>
      <c r="H4" s="119"/>
      <c r="I4" s="118"/>
      <c r="J4" s="118"/>
    </row>
    <row r="5" spans="1:14" ht="24" customHeight="1" x14ac:dyDescent="0.4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4" ht="24" customHeight="1" x14ac:dyDescent="0.4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4" ht="24" customHeight="1" x14ac:dyDescent="0.2">
      <c r="A7" s="121" t="s">
        <v>138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4" s="4" customFormat="1" ht="22.5" customHeight="1" x14ac:dyDescent="0.4">
      <c r="A8" s="122" t="s">
        <v>1</v>
      </c>
      <c r="B8" s="122"/>
      <c r="C8" s="122"/>
      <c r="D8" s="122"/>
      <c r="E8" s="122"/>
      <c r="F8" s="122"/>
      <c r="G8" s="123"/>
      <c r="H8" s="123"/>
      <c r="I8" s="123"/>
      <c r="J8" s="123"/>
      <c r="M8" s="5"/>
    </row>
    <row r="9" spans="1:14" s="6" customFormat="1" ht="18.75" customHeight="1" x14ac:dyDescent="0.4">
      <c r="A9" s="122" t="s">
        <v>101</v>
      </c>
      <c r="B9" s="122"/>
      <c r="C9" s="122"/>
      <c r="D9" s="122"/>
      <c r="E9" s="122"/>
      <c r="F9" s="122"/>
      <c r="G9" s="123"/>
      <c r="H9" s="123"/>
      <c r="I9" s="123"/>
      <c r="J9" s="123"/>
    </row>
    <row r="10" spans="1:14" s="7" customFormat="1" ht="17.25" customHeight="1" x14ac:dyDescent="0.2">
      <c r="A10" s="124" t="s">
        <v>160</v>
      </c>
      <c r="B10" s="124"/>
      <c r="C10" s="124"/>
      <c r="D10" s="124"/>
      <c r="E10" s="124"/>
      <c r="F10" s="124"/>
      <c r="G10" s="125"/>
      <c r="H10" s="125"/>
      <c r="I10" s="125"/>
      <c r="J10" s="125"/>
    </row>
    <row r="11" spans="1:14" s="6" customFormat="1" ht="30" customHeight="1" thickBot="1" x14ac:dyDescent="0.25">
      <c r="A11" s="126" t="s">
        <v>3</v>
      </c>
      <c r="B11" s="126"/>
      <c r="C11" s="126"/>
      <c r="D11" s="126"/>
      <c r="E11" s="126"/>
      <c r="F11" s="126"/>
      <c r="G11" s="127"/>
      <c r="H11" s="127"/>
      <c r="I11" s="127"/>
      <c r="J11" s="127"/>
    </row>
    <row r="12" spans="1:14" s="12" customFormat="1" ht="139.5" customHeight="1" thickBot="1" x14ac:dyDescent="0.25">
      <c r="A12" s="8" t="s">
        <v>4</v>
      </c>
      <c r="B12" s="9" t="s">
        <v>5</v>
      </c>
      <c r="C12" s="10" t="s">
        <v>6</v>
      </c>
      <c r="D12" s="10" t="s">
        <v>65</v>
      </c>
      <c r="E12" s="10" t="s">
        <v>90</v>
      </c>
      <c r="F12" s="10" t="s">
        <v>7</v>
      </c>
      <c r="G12" s="10" t="s">
        <v>6</v>
      </c>
      <c r="H12" s="11" t="s">
        <v>8</v>
      </c>
      <c r="I12" s="10" t="s">
        <v>6</v>
      </c>
      <c r="J12" s="11" t="s">
        <v>8</v>
      </c>
      <c r="M12" s="13"/>
    </row>
    <row r="13" spans="1:14" s="20" customFormat="1" x14ac:dyDescent="0.2">
      <c r="A13" s="14">
        <v>1</v>
      </c>
      <c r="B13" s="15">
        <v>2</v>
      </c>
      <c r="C13" s="15">
        <v>3</v>
      </c>
      <c r="D13" s="16"/>
      <c r="E13" s="16">
        <v>3</v>
      </c>
      <c r="F13" s="16">
        <v>4</v>
      </c>
      <c r="G13" s="15">
        <v>3</v>
      </c>
      <c r="H13" s="17">
        <v>4</v>
      </c>
      <c r="I13" s="18">
        <v>5</v>
      </c>
      <c r="J13" s="19">
        <v>6</v>
      </c>
      <c r="M13" s="21"/>
    </row>
    <row r="14" spans="1:14" s="20" customFormat="1" ht="49.5" customHeight="1" x14ac:dyDescent="0.2">
      <c r="A14" s="128" t="s">
        <v>9</v>
      </c>
      <c r="B14" s="129"/>
      <c r="C14" s="129"/>
      <c r="D14" s="129"/>
      <c r="E14" s="129"/>
      <c r="F14" s="129"/>
      <c r="G14" s="129"/>
      <c r="H14" s="129"/>
      <c r="I14" s="130"/>
      <c r="J14" s="131"/>
      <c r="M14" s="21"/>
    </row>
    <row r="15" spans="1:14" s="12" customFormat="1" ht="26.25" customHeight="1" x14ac:dyDescent="0.2">
      <c r="A15" s="77" t="s">
        <v>64</v>
      </c>
      <c r="B15" s="86" t="s">
        <v>10</v>
      </c>
      <c r="C15" s="24">
        <f>H15*12</f>
        <v>0</v>
      </c>
      <c r="D15" s="23" t="s">
        <v>66</v>
      </c>
      <c r="E15" s="102" t="s">
        <v>114</v>
      </c>
      <c r="F15" s="23">
        <f>I15*K15</f>
        <v>56515.27</v>
      </c>
      <c r="G15" s="24">
        <f>J15*12</f>
        <v>43.32</v>
      </c>
      <c r="H15" s="25"/>
      <c r="I15" s="24">
        <f>J15*12</f>
        <v>43.32</v>
      </c>
      <c r="J15" s="25">
        <f>J26+J28</f>
        <v>3.61</v>
      </c>
      <c r="K15" s="12">
        <v>1304.5999999999999</v>
      </c>
      <c r="L15" s="12">
        <v>1.07</v>
      </c>
      <c r="M15" s="13">
        <v>2.2400000000000002</v>
      </c>
      <c r="N15" s="98">
        <f>I15/12</f>
        <v>3.61</v>
      </c>
    </row>
    <row r="16" spans="1:14" s="12" customFormat="1" ht="34.5" customHeight="1" x14ac:dyDescent="0.2">
      <c r="A16" s="82" t="s">
        <v>11</v>
      </c>
      <c r="B16" s="83" t="s">
        <v>12</v>
      </c>
      <c r="C16" s="24"/>
      <c r="D16" s="23"/>
      <c r="E16" s="23"/>
      <c r="F16" s="23"/>
      <c r="G16" s="24"/>
      <c r="H16" s="25"/>
      <c r="I16" s="24"/>
      <c r="J16" s="25"/>
      <c r="M16" s="13"/>
      <c r="N16" s="98">
        <f t="shared" ref="N16:N79" si="0">I16/12</f>
        <v>0</v>
      </c>
    </row>
    <row r="17" spans="1:258" s="12" customFormat="1" ht="24.75" customHeight="1" x14ac:dyDescent="0.2">
      <c r="A17" s="82" t="s">
        <v>13</v>
      </c>
      <c r="B17" s="83" t="s">
        <v>12</v>
      </c>
      <c r="C17" s="24"/>
      <c r="D17" s="23"/>
      <c r="E17" s="23"/>
      <c r="F17" s="23"/>
      <c r="G17" s="24"/>
      <c r="H17" s="25"/>
      <c r="I17" s="24"/>
      <c r="J17" s="25"/>
      <c r="M17" s="13"/>
      <c r="N17" s="98">
        <f t="shared" si="0"/>
        <v>0</v>
      </c>
    </row>
    <row r="18" spans="1:258" s="12" customFormat="1" ht="121.5" customHeight="1" x14ac:dyDescent="0.2">
      <c r="A18" s="82" t="s">
        <v>93</v>
      </c>
      <c r="B18" s="83" t="s">
        <v>34</v>
      </c>
      <c r="C18" s="24"/>
      <c r="D18" s="23"/>
      <c r="E18" s="23"/>
      <c r="F18" s="23"/>
      <c r="G18" s="24"/>
      <c r="H18" s="25"/>
      <c r="I18" s="24"/>
      <c r="J18" s="25"/>
      <c r="M18" s="13"/>
      <c r="N18" s="98">
        <f t="shared" si="0"/>
        <v>0</v>
      </c>
    </row>
    <row r="19" spans="1:258" s="12" customFormat="1" ht="26.25" customHeight="1" x14ac:dyDescent="0.2">
      <c r="A19" s="82" t="s">
        <v>94</v>
      </c>
      <c r="B19" s="83" t="s">
        <v>12</v>
      </c>
      <c r="C19" s="24"/>
      <c r="D19" s="23"/>
      <c r="E19" s="23"/>
      <c r="F19" s="23"/>
      <c r="G19" s="24"/>
      <c r="H19" s="25"/>
      <c r="I19" s="24"/>
      <c r="J19" s="25"/>
      <c r="M19" s="13"/>
      <c r="N19" s="98">
        <f t="shared" si="0"/>
        <v>0</v>
      </c>
    </row>
    <row r="20" spans="1:258" s="12" customFormat="1" ht="23.25" customHeight="1" x14ac:dyDescent="0.2">
      <c r="A20" s="82" t="s">
        <v>98</v>
      </c>
      <c r="B20" s="83" t="s">
        <v>12</v>
      </c>
      <c r="C20" s="24"/>
      <c r="D20" s="23"/>
      <c r="E20" s="23"/>
      <c r="F20" s="23"/>
      <c r="G20" s="24"/>
      <c r="H20" s="25"/>
      <c r="I20" s="24"/>
      <c r="J20" s="25"/>
      <c r="M20" s="13"/>
      <c r="N20" s="98">
        <f t="shared" si="0"/>
        <v>0</v>
      </c>
    </row>
    <row r="21" spans="1:258" s="12" customFormat="1" ht="25.5" x14ac:dyDescent="0.2">
      <c r="A21" s="82" t="s">
        <v>85</v>
      </c>
      <c r="B21" s="83" t="s">
        <v>18</v>
      </c>
      <c r="C21" s="24"/>
      <c r="D21" s="23"/>
      <c r="E21" s="23"/>
      <c r="F21" s="23"/>
      <c r="G21" s="24"/>
      <c r="H21" s="25"/>
      <c r="I21" s="24"/>
      <c r="J21" s="25"/>
      <c r="M21" s="13"/>
      <c r="N21" s="98">
        <f t="shared" si="0"/>
        <v>0</v>
      </c>
    </row>
    <row r="22" spans="1:258" s="12" customFormat="1" ht="20.25" customHeight="1" x14ac:dyDescent="0.2">
      <c r="A22" s="82" t="s">
        <v>86</v>
      </c>
      <c r="B22" s="83" t="s">
        <v>24</v>
      </c>
      <c r="C22" s="24"/>
      <c r="D22" s="23"/>
      <c r="E22" s="23"/>
      <c r="F22" s="23"/>
      <c r="G22" s="24"/>
      <c r="H22" s="25"/>
      <c r="I22" s="24"/>
      <c r="J22" s="25"/>
      <c r="M22" s="13"/>
      <c r="N22" s="98">
        <f t="shared" si="0"/>
        <v>0</v>
      </c>
    </row>
    <row r="23" spans="1:258" s="12" customFormat="1" ht="23.25" customHeight="1" x14ac:dyDescent="0.2">
      <c r="A23" s="82" t="s">
        <v>154</v>
      </c>
      <c r="B23" s="83" t="s">
        <v>12</v>
      </c>
      <c r="C23" s="24"/>
      <c r="D23" s="23"/>
      <c r="E23" s="23"/>
      <c r="F23" s="23"/>
      <c r="G23" s="24"/>
      <c r="H23" s="25"/>
      <c r="I23" s="24"/>
      <c r="J23" s="25"/>
      <c r="M23" s="13"/>
      <c r="N23" s="98">
        <f t="shared" si="0"/>
        <v>0</v>
      </c>
    </row>
    <row r="24" spans="1:258" s="12" customFormat="1" ht="27" customHeight="1" x14ac:dyDescent="0.2">
      <c r="A24" s="82" t="s">
        <v>155</v>
      </c>
      <c r="B24" s="83" t="s">
        <v>12</v>
      </c>
      <c r="C24" s="24"/>
      <c r="D24" s="23"/>
      <c r="E24" s="23"/>
      <c r="F24" s="23"/>
      <c r="G24" s="24"/>
      <c r="H24" s="25"/>
      <c r="I24" s="24"/>
      <c r="J24" s="25"/>
      <c r="M24" s="13"/>
      <c r="N24" s="98"/>
    </row>
    <row r="25" spans="1:258" s="12" customFormat="1" ht="20.25" customHeight="1" x14ac:dyDescent="0.2">
      <c r="A25" s="82" t="s">
        <v>87</v>
      </c>
      <c r="B25" s="83" t="s">
        <v>32</v>
      </c>
      <c r="C25" s="24"/>
      <c r="D25" s="23"/>
      <c r="E25" s="23"/>
      <c r="F25" s="23"/>
      <c r="G25" s="24"/>
      <c r="H25" s="25"/>
      <c r="I25" s="24"/>
      <c r="J25" s="25"/>
      <c r="M25" s="13"/>
      <c r="N25" s="98">
        <f t="shared" si="0"/>
        <v>0</v>
      </c>
    </row>
    <row r="26" spans="1:258" s="12" customFormat="1" ht="24.75" customHeight="1" x14ac:dyDescent="0.2">
      <c r="A26" s="77" t="s">
        <v>63</v>
      </c>
      <c r="B26" s="78"/>
      <c r="C26" s="42"/>
      <c r="D26" s="41"/>
      <c r="E26" s="41"/>
      <c r="F26" s="41"/>
      <c r="G26" s="42"/>
      <c r="H26" s="79"/>
      <c r="I26" s="42"/>
      <c r="J26" s="25">
        <v>3.61</v>
      </c>
      <c r="M26" s="13"/>
      <c r="N26" s="98">
        <f t="shared" si="0"/>
        <v>0</v>
      </c>
    </row>
    <row r="27" spans="1:258" s="12" customFormat="1" ht="24" customHeight="1" x14ac:dyDescent="0.2">
      <c r="A27" s="80" t="s">
        <v>60</v>
      </c>
      <c r="B27" s="78" t="s">
        <v>12</v>
      </c>
      <c r="C27" s="42"/>
      <c r="D27" s="41"/>
      <c r="E27" s="41"/>
      <c r="F27" s="41"/>
      <c r="G27" s="42"/>
      <c r="H27" s="79"/>
      <c r="I27" s="42"/>
      <c r="J27" s="79">
        <v>0</v>
      </c>
      <c r="K27" s="12">
        <v>1304.5999999999999</v>
      </c>
      <c r="M27" s="13"/>
      <c r="N27" s="98">
        <f t="shared" si="0"/>
        <v>0</v>
      </c>
    </row>
    <row r="28" spans="1:258" s="12" customFormat="1" ht="26.25" customHeight="1" x14ac:dyDescent="0.2">
      <c r="A28" s="77" t="s">
        <v>63</v>
      </c>
      <c r="B28" s="78"/>
      <c r="C28" s="42"/>
      <c r="D28" s="41"/>
      <c r="E28" s="41"/>
      <c r="F28" s="41"/>
      <c r="G28" s="42"/>
      <c r="H28" s="79"/>
      <c r="I28" s="42"/>
      <c r="J28" s="25">
        <f>J27</f>
        <v>0</v>
      </c>
      <c r="M28" s="13"/>
      <c r="N28" s="98">
        <f t="shared" si="0"/>
        <v>0</v>
      </c>
    </row>
    <row r="29" spans="1:258" s="12" customFormat="1" ht="30" x14ac:dyDescent="0.2">
      <c r="A29" s="77" t="s">
        <v>14</v>
      </c>
      <c r="B29" s="84" t="s">
        <v>15</v>
      </c>
      <c r="C29" s="24">
        <f>H29*12</f>
        <v>0</v>
      </c>
      <c r="D29" s="23"/>
      <c r="E29" s="23" t="s">
        <v>115</v>
      </c>
      <c r="F29" s="23">
        <f>I29*K29</f>
        <v>32562.82</v>
      </c>
      <c r="G29" s="24">
        <f>J29*12</f>
        <v>24.96</v>
      </c>
      <c r="H29" s="25"/>
      <c r="I29" s="24">
        <f>12*J29</f>
        <v>24.96</v>
      </c>
      <c r="J29" s="25">
        <v>2.08</v>
      </c>
      <c r="K29" s="12">
        <v>1304.5999999999999</v>
      </c>
      <c r="L29" s="12">
        <v>1.07</v>
      </c>
      <c r="M29" s="13">
        <v>1.1399999999999999</v>
      </c>
      <c r="N29" s="98">
        <f t="shared" si="0"/>
        <v>2.08</v>
      </c>
    </row>
    <row r="30" spans="1:258" s="12" customFormat="1" ht="18.75" x14ac:dyDescent="0.2">
      <c r="A30" s="82" t="s">
        <v>77</v>
      </c>
      <c r="B30" s="83" t="s">
        <v>15</v>
      </c>
      <c r="C30" s="24"/>
      <c r="D30" s="23"/>
      <c r="E30" s="23"/>
      <c r="F30" s="23"/>
      <c r="G30" s="24"/>
      <c r="H30" s="25"/>
      <c r="I30" s="24"/>
      <c r="J30" s="25"/>
      <c r="K30" s="26"/>
      <c r="L30" s="27"/>
      <c r="M30" s="28"/>
      <c r="N30" s="98">
        <f t="shared" si="0"/>
        <v>0</v>
      </c>
      <c r="O30" s="28"/>
      <c r="P30" s="29"/>
      <c r="Q30" s="28"/>
      <c r="R30" s="30"/>
      <c r="S30" s="26"/>
      <c r="T30" s="27"/>
      <c r="U30" s="28"/>
      <c r="V30" s="28"/>
      <c r="W30" s="28"/>
      <c r="X30" s="29"/>
      <c r="Y30" s="28"/>
      <c r="Z30" s="30"/>
      <c r="AA30" s="26"/>
      <c r="AB30" s="27"/>
      <c r="AC30" s="28"/>
      <c r="AD30" s="28"/>
      <c r="AE30" s="28"/>
      <c r="AF30" s="29"/>
      <c r="AG30" s="28"/>
      <c r="AH30" s="30"/>
      <c r="AI30" s="26"/>
      <c r="AJ30" s="27"/>
      <c r="AK30" s="28"/>
      <c r="AL30" s="28"/>
      <c r="AM30" s="28"/>
      <c r="AN30" s="29"/>
      <c r="AO30" s="28"/>
      <c r="AP30" s="30"/>
      <c r="AQ30" s="26"/>
      <c r="AR30" s="27"/>
      <c r="AS30" s="28"/>
      <c r="AT30" s="28"/>
      <c r="AU30" s="28"/>
      <c r="AV30" s="29"/>
      <c r="AW30" s="28"/>
      <c r="AX30" s="30"/>
      <c r="AY30" s="26"/>
      <c r="AZ30" s="27"/>
      <c r="BA30" s="28"/>
      <c r="BB30" s="28"/>
      <c r="BC30" s="28"/>
      <c r="BD30" s="29"/>
      <c r="BE30" s="28"/>
      <c r="BF30" s="30"/>
      <c r="BG30" s="26"/>
      <c r="BH30" s="27"/>
      <c r="BI30" s="28"/>
      <c r="BJ30" s="28"/>
      <c r="BK30" s="28"/>
      <c r="BL30" s="29"/>
      <c r="BM30" s="28"/>
      <c r="BN30" s="30"/>
      <c r="BO30" s="26"/>
      <c r="BP30" s="27"/>
      <c r="BQ30" s="28"/>
      <c r="BR30" s="28"/>
      <c r="BS30" s="31"/>
      <c r="BT30" s="32"/>
      <c r="BU30" s="22"/>
      <c r="BV30" s="33"/>
      <c r="BW30" s="34"/>
      <c r="BX30" s="35"/>
      <c r="BY30" s="22"/>
      <c r="BZ30" s="36"/>
      <c r="CA30" s="22"/>
      <c r="CB30" s="32"/>
      <c r="CC30" s="22"/>
      <c r="CD30" s="33"/>
      <c r="CE30" s="34"/>
      <c r="CF30" s="35"/>
      <c r="CG30" s="22"/>
      <c r="CH30" s="36"/>
      <c r="CI30" s="22"/>
      <c r="CJ30" s="32"/>
      <c r="CK30" s="22"/>
      <c r="CL30" s="33"/>
      <c r="CM30" s="34"/>
      <c r="CN30" s="35"/>
      <c r="CO30" s="22"/>
      <c r="CP30" s="36"/>
      <c r="CQ30" s="22"/>
      <c r="CR30" s="32"/>
      <c r="CS30" s="22"/>
      <c r="CT30" s="33"/>
      <c r="CU30" s="34"/>
      <c r="CV30" s="35"/>
      <c r="CW30" s="22"/>
      <c r="CX30" s="36"/>
      <c r="CY30" s="22"/>
      <c r="CZ30" s="32"/>
      <c r="DA30" s="22"/>
      <c r="DB30" s="33"/>
      <c r="DC30" s="34"/>
      <c r="DD30" s="35"/>
      <c r="DE30" s="22"/>
      <c r="DF30" s="36"/>
      <c r="DG30" s="22"/>
      <c r="DH30" s="32"/>
      <c r="DI30" s="22"/>
      <c r="DJ30" s="33"/>
      <c r="DK30" s="34"/>
      <c r="DL30" s="35"/>
      <c r="DM30" s="22"/>
      <c r="DN30" s="36"/>
      <c r="DO30" s="22"/>
      <c r="DP30" s="32"/>
      <c r="DQ30" s="22"/>
      <c r="DR30" s="33"/>
      <c r="DS30" s="34"/>
      <c r="DT30" s="35"/>
      <c r="DU30" s="22"/>
      <c r="DV30" s="36"/>
      <c r="DW30" s="22"/>
      <c r="DX30" s="32"/>
      <c r="DY30" s="22"/>
      <c r="DZ30" s="33"/>
      <c r="EA30" s="34"/>
      <c r="EB30" s="35"/>
      <c r="EC30" s="22"/>
      <c r="ED30" s="36"/>
      <c r="EE30" s="22"/>
      <c r="EF30" s="32"/>
      <c r="EG30" s="22"/>
      <c r="EH30" s="33"/>
      <c r="EI30" s="34"/>
      <c r="EJ30" s="35"/>
      <c r="EK30" s="22"/>
      <c r="EL30" s="36"/>
      <c r="EM30" s="22"/>
      <c r="EN30" s="32"/>
      <c r="EO30" s="22"/>
      <c r="EP30" s="33"/>
      <c r="EQ30" s="34"/>
      <c r="ER30" s="35"/>
      <c r="ES30" s="22"/>
      <c r="ET30" s="36"/>
      <c r="EU30" s="22"/>
      <c r="EV30" s="32"/>
      <c r="EW30" s="22"/>
      <c r="EX30" s="33"/>
      <c r="EY30" s="34"/>
      <c r="EZ30" s="35"/>
      <c r="FA30" s="22"/>
      <c r="FB30" s="36"/>
      <c r="FC30" s="22"/>
      <c r="FD30" s="32"/>
      <c r="FE30" s="22"/>
      <c r="FF30" s="33"/>
      <c r="FG30" s="34"/>
      <c r="FH30" s="35"/>
      <c r="FI30" s="22"/>
      <c r="FJ30" s="36"/>
      <c r="FK30" s="22"/>
      <c r="FL30" s="32"/>
      <c r="FM30" s="22"/>
      <c r="FN30" s="33"/>
      <c r="FO30" s="34"/>
      <c r="FP30" s="35"/>
      <c r="FQ30" s="22"/>
      <c r="FR30" s="36"/>
      <c r="FS30" s="22"/>
      <c r="FT30" s="32"/>
      <c r="FU30" s="22"/>
      <c r="FV30" s="33"/>
      <c r="FW30" s="34"/>
      <c r="FX30" s="35"/>
      <c r="FY30" s="22"/>
      <c r="FZ30" s="36"/>
      <c r="GA30" s="22"/>
      <c r="GB30" s="32"/>
      <c r="GC30" s="22"/>
      <c r="GD30" s="33"/>
      <c r="GE30" s="34"/>
      <c r="GF30" s="35"/>
      <c r="GG30" s="22"/>
      <c r="GH30" s="36"/>
      <c r="GI30" s="22"/>
      <c r="GJ30" s="32"/>
      <c r="GK30" s="22"/>
      <c r="GL30" s="33"/>
      <c r="GM30" s="34"/>
      <c r="GN30" s="35"/>
      <c r="GO30" s="22"/>
      <c r="GP30" s="36"/>
      <c r="GQ30" s="22"/>
      <c r="GR30" s="32"/>
      <c r="GS30" s="22"/>
      <c r="GT30" s="33"/>
      <c r="GU30" s="34"/>
      <c r="GV30" s="35"/>
      <c r="GW30" s="22"/>
      <c r="GX30" s="36"/>
      <c r="GY30" s="22"/>
      <c r="GZ30" s="32"/>
      <c r="HA30" s="22"/>
      <c r="HB30" s="33"/>
      <c r="HC30" s="34"/>
      <c r="HD30" s="35"/>
      <c r="HE30" s="22"/>
      <c r="HF30" s="36"/>
      <c r="HG30" s="22"/>
      <c r="HH30" s="32"/>
      <c r="HI30" s="22"/>
      <c r="HJ30" s="33"/>
      <c r="HK30" s="34"/>
      <c r="HL30" s="35"/>
      <c r="HM30" s="22"/>
      <c r="HN30" s="36"/>
      <c r="HO30" s="22"/>
      <c r="HP30" s="32"/>
      <c r="HQ30" s="22"/>
      <c r="HR30" s="33"/>
      <c r="HS30" s="34"/>
      <c r="HT30" s="35"/>
      <c r="HU30" s="22"/>
      <c r="HV30" s="36"/>
      <c r="HW30" s="22"/>
      <c r="HX30" s="32"/>
      <c r="HY30" s="22"/>
      <c r="HZ30" s="33"/>
      <c r="IA30" s="34"/>
      <c r="IB30" s="35"/>
      <c r="IC30" s="22"/>
      <c r="ID30" s="36"/>
      <c r="IE30" s="22"/>
      <c r="IF30" s="32"/>
      <c r="IG30" s="22"/>
      <c r="IH30" s="33"/>
      <c r="II30" s="34"/>
      <c r="IJ30" s="35"/>
      <c r="IK30" s="22"/>
      <c r="IL30" s="36"/>
      <c r="IM30" s="22"/>
      <c r="IN30" s="32"/>
      <c r="IO30" s="22"/>
      <c r="IP30" s="33"/>
      <c r="IQ30" s="34"/>
      <c r="IR30" s="35"/>
      <c r="IS30" s="22"/>
      <c r="IT30" s="36"/>
      <c r="IU30" s="22"/>
      <c r="IV30" s="32"/>
      <c r="IW30" s="22"/>
      <c r="IX30" s="33"/>
    </row>
    <row r="31" spans="1:258" s="12" customFormat="1" ht="18.75" x14ac:dyDescent="0.2">
      <c r="A31" s="82" t="s">
        <v>95</v>
      </c>
      <c r="B31" s="83" t="s">
        <v>96</v>
      </c>
      <c r="C31" s="24"/>
      <c r="D31" s="23"/>
      <c r="E31" s="23"/>
      <c r="F31" s="23"/>
      <c r="G31" s="24"/>
      <c r="H31" s="25"/>
      <c r="I31" s="24"/>
      <c r="J31" s="25"/>
      <c r="K31" s="26"/>
      <c r="L31" s="27"/>
      <c r="M31" s="28"/>
      <c r="N31" s="98">
        <f t="shared" si="0"/>
        <v>0</v>
      </c>
      <c r="O31" s="28"/>
      <c r="P31" s="29"/>
      <c r="Q31" s="28"/>
      <c r="R31" s="30"/>
      <c r="S31" s="26"/>
      <c r="T31" s="27"/>
      <c r="U31" s="28"/>
      <c r="V31" s="28"/>
      <c r="W31" s="28"/>
      <c r="X31" s="29"/>
      <c r="Y31" s="28"/>
      <c r="Z31" s="30"/>
      <c r="AA31" s="26"/>
      <c r="AB31" s="27"/>
      <c r="AC31" s="28"/>
      <c r="AD31" s="28"/>
      <c r="AE31" s="28"/>
      <c r="AF31" s="29"/>
      <c r="AG31" s="28"/>
      <c r="AH31" s="30"/>
      <c r="AI31" s="26"/>
      <c r="AJ31" s="27"/>
      <c r="AK31" s="28"/>
      <c r="AL31" s="28"/>
      <c r="AM31" s="28"/>
      <c r="AN31" s="29"/>
      <c r="AO31" s="28"/>
      <c r="AP31" s="30"/>
      <c r="AQ31" s="26"/>
      <c r="AR31" s="27"/>
      <c r="AS31" s="28"/>
      <c r="AT31" s="28"/>
      <c r="AU31" s="28"/>
      <c r="AV31" s="29"/>
      <c r="AW31" s="28"/>
      <c r="AX31" s="30"/>
      <c r="AY31" s="26"/>
      <c r="AZ31" s="27"/>
      <c r="BA31" s="28"/>
      <c r="BB31" s="28"/>
      <c r="BC31" s="28"/>
      <c r="BD31" s="29"/>
      <c r="BE31" s="28"/>
      <c r="BF31" s="30"/>
      <c r="BG31" s="26"/>
      <c r="BH31" s="27"/>
      <c r="BI31" s="28"/>
      <c r="BJ31" s="28"/>
      <c r="BK31" s="28"/>
      <c r="BL31" s="29"/>
      <c r="BM31" s="28"/>
      <c r="BN31" s="30"/>
      <c r="BO31" s="26"/>
      <c r="BP31" s="27"/>
      <c r="BQ31" s="28"/>
      <c r="BR31" s="28"/>
      <c r="BS31" s="31"/>
      <c r="BT31" s="32"/>
      <c r="BU31" s="22"/>
      <c r="BV31" s="33"/>
      <c r="BW31" s="34"/>
      <c r="BX31" s="35"/>
      <c r="BY31" s="22"/>
      <c r="BZ31" s="36"/>
      <c r="CA31" s="22"/>
      <c r="CB31" s="32"/>
      <c r="CC31" s="22"/>
      <c r="CD31" s="33"/>
      <c r="CE31" s="34"/>
      <c r="CF31" s="35"/>
      <c r="CG31" s="22"/>
      <c r="CH31" s="36"/>
      <c r="CI31" s="22"/>
      <c r="CJ31" s="32"/>
      <c r="CK31" s="22"/>
      <c r="CL31" s="33"/>
      <c r="CM31" s="34"/>
      <c r="CN31" s="35"/>
      <c r="CO31" s="22"/>
      <c r="CP31" s="36"/>
      <c r="CQ31" s="22"/>
      <c r="CR31" s="32"/>
      <c r="CS31" s="22"/>
      <c r="CT31" s="33"/>
      <c r="CU31" s="34"/>
      <c r="CV31" s="35"/>
      <c r="CW31" s="22"/>
      <c r="CX31" s="36"/>
      <c r="CY31" s="22"/>
      <c r="CZ31" s="32"/>
      <c r="DA31" s="22"/>
      <c r="DB31" s="33"/>
      <c r="DC31" s="34"/>
      <c r="DD31" s="35"/>
      <c r="DE31" s="22"/>
      <c r="DF31" s="36"/>
      <c r="DG31" s="22"/>
      <c r="DH31" s="32"/>
      <c r="DI31" s="22"/>
      <c r="DJ31" s="33"/>
      <c r="DK31" s="34"/>
      <c r="DL31" s="35"/>
      <c r="DM31" s="22"/>
      <c r="DN31" s="36"/>
      <c r="DO31" s="22"/>
      <c r="DP31" s="32"/>
      <c r="DQ31" s="22"/>
      <c r="DR31" s="33"/>
      <c r="DS31" s="34"/>
      <c r="DT31" s="35"/>
      <c r="DU31" s="22"/>
      <c r="DV31" s="36"/>
      <c r="DW31" s="22"/>
      <c r="DX31" s="32"/>
      <c r="DY31" s="22"/>
      <c r="DZ31" s="33"/>
      <c r="EA31" s="34"/>
      <c r="EB31" s="35"/>
      <c r="EC31" s="22"/>
      <c r="ED31" s="36"/>
      <c r="EE31" s="22"/>
      <c r="EF31" s="32"/>
      <c r="EG31" s="22"/>
      <c r="EH31" s="33"/>
      <c r="EI31" s="34"/>
      <c r="EJ31" s="35"/>
      <c r="EK31" s="22"/>
      <c r="EL31" s="36"/>
      <c r="EM31" s="22"/>
      <c r="EN31" s="32"/>
      <c r="EO31" s="22"/>
      <c r="EP31" s="33"/>
      <c r="EQ31" s="34"/>
      <c r="ER31" s="35"/>
      <c r="ES31" s="22"/>
      <c r="ET31" s="36"/>
      <c r="EU31" s="22"/>
      <c r="EV31" s="32"/>
      <c r="EW31" s="22"/>
      <c r="EX31" s="33"/>
      <c r="EY31" s="34"/>
      <c r="EZ31" s="35"/>
      <c r="FA31" s="22"/>
      <c r="FB31" s="36"/>
      <c r="FC31" s="22"/>
      <c r="FD31" s="32"/>
      <c r="FE31" s="22"/>
      <c r="FF31" s="33"/>
      <c r="FG31" s="34"/>
      <c r="FH31" s="35"/>
      <c r="FI31" s="22"/>
      <c r="FJ31" s="36"/>
      <c r="FK31" s="22"/>
      <c r="FL31" s="32"/>
      <c r="FM31" s="22"/>
      <c r="FN31" s="33"/>
      <c r="FO31" s="34"/>
      <c r="FP31" s="35"/>
      <c r="FQ31" s="22"/>
      <c r="FR31" s="36"/>
      <c r="FS31" s="22"/>
      <c r="FT31" s="32"/>
      <c r="FU31" s="22"/>
      <c r="FV31" s="33"/>
      <c r="FW31" s="34"/>
      <c r="FX31" s="35"/>
      <c r="FY31" s="22"/>
      <c r="FZ31" s="36"/>
      <c r="GA31" s="22"/>
      <c r="GB31" s="32"/>
      <c r="GC31" s="22"/>
      <c r="GD31" s="33"/>
      <c r="GE31" s="34"/>
      <c r="GF31" s="35"/>
      <c r="GG31" s="22"/>
      <c r="GH31" s="36"/>
      <c r="GI31" s="22"/>
      <c r="GJ31" s="32"/>
      <c r="GK31" s="22"/>
      <c r="GL31" s="33"/>
      <c r="GM31" s="34"/>
      <c r="GN31" s="35"/>
      <c r="GO31" s="22"/>
      <c r="GP31" s="36"/>
      <c r="GQ31" s="22"/>
      <c r="GR31" s="32"/>
      <c r="GS31" s="22"/>
      <c r="GT31" s="33"/>
      <c r="GU31" s="34"/>
      <c r="GV31" s="35"/>
      <c r="GW31" s="22"/>
      <c r="GX31" s="36"/>
      <c r="GY31" s="22"/>
      <c r="GZ31" s="32"/>
      <c r="HA31" s="22"/>
      <c r="HB31" s="33"/>
      <c r="HC31" s="34"/>
      <c r="HD31" s="35"/>
      <c r="HE31" s="22"/>
      <c r="HF31" s="36"/>
      <c r="HG31" s="22"/>
      <c r="HH31" s="32"/>
      <c r="HI31" s="22"/>
      <c r="HJ31" s="33"/>
      <c r="HK31" s="34"/>
      <c r="HL31" s="35"/>
      <c r="HM31" s="22"/>
      <c r="HN31" s="36"/>
      <c r="HO31" s="22"/>
      <c r="HP31" s="32"/>
      <c r="HQ31" s="22"/>
      <c r="HR31" s="33"/>
      <c r="HS31" s="34"/>
      <c r="HT31" s="35"/>
      <c r="HU31" s="22"/>
      <c r="HV31" s="36"/>
      <c r="HW31" s="22"/>
      <c r="HX31" s="32"/>
      <c r="HY31" s="22"/>
      <c r="HZ31" s="33"/>
      <c r="IA31" s="34"/>
      <c r="IB31" s="35"/>
      <c r="IC31" s="22"/>
      <c r="ID31" s="36"/>
      <c r="IE31" s="22"/>
      <c r="IF31" s="32"/>
      <c r="IG31" s="22"/>
      <c r="IH31" s="33"/>
      <c r="II31" s="34"/>
      <c r="IJ31" s="35"/>
      <c r="IK31" s="22"/>
      <c r="IL31" s="36"/>
      <c r="IM31" s="22"/>
      <c r="IN31" s="32"/>
      <c r="IO31" s="22"/>
      <c r="IP31" s="33"/>
      <c r="IQ31" s="34"/>
      <c r="IR31" s="35"/>
      <c r="IS31" s="22"/>
      <c r="IT31" s="36"/>
      <c r="IU31" s="22"/>
      <c r="IV31" s="32"/>
      <c r="IW31" s="22"/>
      <c r="IX31" s="33"/>
    </row>
    <row r="32" spans="1:258" s="12" customFormat="1" ht="18.75" x14ac:dyDescent="0.2">
      <c r="A32" s="82" t="s">
        <v>70</v>
      </c>
      <c r="B32" s="83" t="s">
        <v>78</v>
      </c>
      <c r="C32" s="24"/>
      <c r="D32" s="23"/>
      <c r="E32" s="23"/>
      <c r="F32" s="23"/>
      <c r="G32" s="24"/>
      <c r="H32" s="25"/>
      <c r="I32" s="24"/>
      <c r="J32" s="25"/>
      <c r="K32" s="26"/>
      <c r="L32" s="27"/>
      <c r="M32" s="28"/>
      <c r="N32" s="98">
        <f t="shared" si="0"/>
        <v>0</v>
      </c>
      <c r="O32" s="28"/>
      <c r="P32" s="29"/>
      <c r="Q32" s="28"/>
      <c r="R32" s="30"/>
      <c r="S32" s="26"/>
      <c r="T32" s="27"/>
      <c r="U32" s="28"/>
      <c r="V32" s="28"/>
      <c r="W32" s="28"/>
      <c r="X32" s="29"/>
      <c r="Y32" s="28"/>
      <c r="Z32" s="30"/>
      <c r="AA32" s="26"/>
      <c r="AB32" s="27"/>
      <c r="AC32" s="28"/>
      <c r="AD32" s="28"/>
      <c r="AE32" s="28"/>
      <c r="AF32" s="29"/>
      <c r="AG32" s="28"/>
      <c r="AH32" s="30"/>
      <c r="AI32" s="26"/>
      <c r="AJ32" s="27"/>
      <c r="AK32" s="28"/>
      <c r="AL32" s="28"/>
      <c r="AM32" s="28"/>
      <c r="AN32" s="29"/>
      <c r="AO32" s="28"/>
      <c r="AP32" s="30"/>
      <c r="AQ32" s="26"/>
      <c r="AR32" s="27"/>
      <c r="AS32" s="28"/>
      <c r="AT32" s="28"/>
      <c r="AU32" s="28"/>
      <c r="AV32" s="29"/>
      <c r="AW32" s="28"/>
      <c r="AX32" s="30"/>
      <c r="AY32" s="26"/>
      <c r="AZ32" s="27"/>
      <c r="BA32" s="28"/>
      <c r="BB32" s="28"/>
      <c r="BC32" s="28"/>
      <c r="BD32" s="29"/>
      <c r="BE32" s="28"/>
      <c r="BF32" s="30"/>
      <c r="BG32" s="26"/>
      <c r="BH32" s="27"/>
      <c r="BI32" s="28"/>
      <c r="BJ32" s="28"/>
      <c r="BK32" s="28"/>
      <c r="BL32" s="29"/>
      <c r="BM32" s="28"/>
      <c r="BN32" s="30"/>
      <c r="BO32" s="26"/>
      <c r="BP32" s="27"/>
      <c r="BQ32" s="28"/>
      <c r="BR32" s="28"/>
      <c r="BS32" s="31"/>
      <c r="BT32" s="32"/>
      <c r="BU32" s="22"/>
      <c r="BV32" s="33"/>
      <c r="BW32" s="34"/>
      <c r="BX32" s="35"/>
      <c r="BY32" s="22"/>
      <c r="BZ32" s="36"/>
      <c r="CA32" s="22"/>
      <c r="CB32" s="32"/>
      <c r="CC32" s="22"/>
      <c r="CD32" s="33"/>
      <c r="CE32" s="34"/>
      <c r="CF32" s="35"/>
      <c r="CG32" s="22"/>
      <c r="CH32" s="36"/>
      <c r="CI32" s="22"/>
      <c r="CJ32" s="32"/>
      <c r="CK32" s="22"/>
      <c r="CL32" s="33"/>
      <c r="CM32" s="34"/>
      <c r="CN32" s="35"/>
      <c r="CO32" s="22"/>
      <c r="CP32" s="36"/>
      <c r="CQ32" s="22"/>
      <c r="CR32" s="32"/>
      <c r="CS32" s="22"/>
      <c r="CT32" s="33"/>
      <c r="CU32" s="34"/>
      <c r="CV32" s="35"/>
      <c r="CW32" s="22"/>
      <c r="CX32" s="36"/>
      <c r="CY32" s="22"/>
      <c r="CZ32" s="32"/>
      <c r="DA32" s="22"/>
      <c r="DB32" s="33"/>
      <c r="DC32" s="34"/>
      <c r="DD32" s="35"/>
      <c r="DE32" s="22"/>
      <c r="DF32" s="36"/>
      <c r="DG32" s="22"/>
      <c r="DH32" s="32"/>
      <c r="DI32" s="22"/>
      <c r="DJ32" s="33"/>
      <c r="DK32" s="34"/>
      <c r="DL32" s="35"/>
      <c r="DM32" s="22"/>
      <c r="DN32" s="36"/>
      <c r="DO32" s="22"/>
      <c r="DP32" s="32"/>
      <c r="DQ32" s="22"/>
      <c r="DR32" s="33"/>
      <c r="DS32" s="34"/>
      <c r="DT32" s="35"/>
      <c r="DU32" s="22"/>
      <c r="DV32" s="36"/>
      <c r="DW32" s="22"/>
      <c r="DX32" s="32"/>
      <c r="DY32" s="22"/>
      <c r="DZ32" s="33"/>
      <c r="EA32" s="34"/>
      <c r="EB32" s="35"/>
      <c r="EC32" s="22"/>
      <c r="ED32" s="36"/>
      <c r="EE32" s="22"/>
      <c r="EF32" s="32"/>
      <c r="EG32" s="22"/>
      <c r="EH32" s="33"/>
      <c r="EI32" s="34"/>
      <c r="EJ32" s="35"/>
      <c r="EK32" s="22"/>
      <c r="EL32" s="36"/>
      <c r="EM32" s="22"/>
      <c r="EN32" s="32"/>
      <c r="EO32" s="22"/>
      <c r="EP32" s="33"/>
      <c r="EQ32" s="34"/>
      <c r="ER32" s="35"/>
      <c r="ES32" s="22"/>
      <c r="ET32" s="36"/>
      <c r="EU32" s="22"/>
      <c r="EV32" s="32"/>
      <c r="EW32" s="22"/>
      <c r="EX32" s="33"/>
      <c r="EY32" s="34"/>
      <c r="EZ32" s="35"/>
      <c r="FA32" s="22"/>
      <c r="FB32" s="36"/>
      <c r="FC32" s="22"/>
      <c r="FD32" s="32"/>
      <c r="FE32" s="22"/>
      <c r="FF32" s="33"/>
      <c r="FG32" s="34"/>
      <c r="FH32" s="35"/>
      <c r="FI32" s="22"/>
      <c r="FJ32" s="36"/>
      <c r="FK32" s="22"/>
      <c r="FL32" s="32"/>
      <c r="FM32" s="22"/>
      <c r="FN32" s="33"/>
      <c r="FO32" s="34"/>
      <c r="FP32" s="35"/>
      <c r="FQ32" s="22"/>
      <c r="FR32" s="36"/>
      <c r="FS32" s="22"/>
      <c r="FT32" s="32"/>
      <c r="FU32" s="22"/>
      <c r="FV32" s="33"/>
      <c r="FW32" s="34"/>
      <c r="FX32" s="35"/>
      <c r="FY32" s="22"/>
      <c r="FZ32" s="36"/>
      <c r="GA32" s="22"/>
      <c r="GB32" s="32"/>
      <c r="GC32" s="22"/>
      <c r="GD32" s="33"/>
      <c r="GE32" s="34"/>
      <c r="GF32" s="35"/>
      <c r="GG32" s="22"/>
      <c r="GH32" s="36"/>
      <c r="GI32" s="22"/>
      <c r="GJ32" s="32"/>
      <c r="GK32" s="22"/>
      <c r="GL32" s="33"/>
      <c r="GM32" s="34"/>
      <c r="GN32" s="35"/>
      <c r="GO32" s="22"/>
      <c r="GP32" s="36"/>
      <c r="GQ32" s="22"/>
      <c r="GR32" s="32"/>
      <c r="GS32" s="22"/>
      <c r="GT32" s="33"/>
      <c r="GU32" s="34"/>
      <c r="GV32" s="35"/>
      <c r="GW32" s="22"/>
      <c r="GX32" s="36"/>
      <c r="GY32" s="22"/>
      <c r="GZ32" s="32"/>
      <c r="HA32" s="22"/>
      <c r="HB32" s="33"/>
      <c r="HC32" s="34"/>
      <c r="HD32" s="35"/>
      <c r="HE32" s="22"/>
      <c r="HF32" s="36"/>
      <c r="HG32" s="22"/>
      <c r="HH32" s="32"/>
      <c r="HI32" s="22"/>
      <c r="HJ32" s="33"/>
      <c r="HK32" s="34"/>
      <c r="HL32" s="35"/>
      <c r="HM32" s="22"/>
      <c r="HN32" s="36"/>
      <c r="HO32" s="22"/>
      <c r="HP32" s="32"/>
      <c r="HQ32" s="22"/>
      <c r="HR32" s="33"/>
      <c r="HS32" s="34"/>
      <c r="HT32" s="35"/>
      <c r="HU32" s="22"/>
      <c r="HV32" s="36"/>
      <c r="HW32" s="22"/>
      <c r="HX32" s="32"/>
      <c r="HY32" s="22"/>
      <c r="HZ32" s="33"/>
      <c r="IA32" s="34"/>
      <c r="IB32" s="35"/>
      <c r="IC32" s="22"/>
      <c r="ID32" s="36"/>
      <c r="IE32" s="22"/>
      <c r="IF32" s="32"/>
      <c r="IG32" s="22"/>
      <c r="IH32" s="33"/>
      <c r="II32" s="34"/>
      <c r="IJ32" s="35"/>
      <c r="IK32" s="22"/>
      <c r="IL32" s="36"/>
      <c r="IM32" s="22"/>
      <c r="IN32" s="32"/>
      <c r="IO32" s="22"/>
      <c r="IP32" s="33"/>
      <c r="IQ32" s="34"/>
      <c r="IR32" s="35"/>
      <c r="IS32" s="22"/>
      <c r="IT32" s="36"/>
      <c r="IU32" s="22"/>
      <c r="IV32" s="32"/>
      <c r="IW32" s="22"/>
      <c r="IX32" s="33"/>
    </row>
    <row r="33" spans="1:258" s="12" customFormat="1" ht="18.75" x14ac:dyDescent="0.2">
      <c r="A33" s="82" t="s">
        <v>16</v>
      </c>
      <c r="B33" s="83" t="s">
        <v>15</v>
      </c>
      <c r="C33" s="24"/>
      <c r="D33" s="23"/>
      <c r="E33" s="23"/>
      <c r="F33" s="23"/>
      <c r="G33" s="24"/>
      <c r="H33" s="25"/>
      <c r="I33" s="24"/>
      <c r="J33" s="25"/>
      <c r="K33" s="26"/>
      <c r="L33" s="27"/>
      <c r="M33" s="28"/>
      <c r="N33" s="98">
        <f t="shared" si="0"/>
        <v>0</v>
      </c>
      <c r="O33" s="28"/>
      <c r="P33" s="29"/>
      <c r="Q33" s="28"/>
      <c r="R33" s="30"/>
      <c r="S33" s="26"/>
      <c r="T33" s="27"/>
      <c r="U33" s="28"/>
      <c r="V33" s="28"/>
      <c r="W33" s="28"/>
      <c r="X33" s="29"/>
      <c r="Y33" s="28"/>
      <c r="Z33" s="30"/>
      <c r="AA33" s="26"/>
      <c r="AB33" s="27"/>
      <c r="AC33" s="28"/>
      <c r="AD33" s="28"/>
      <c r="AE33" s="28"/>
      <c r="AF33" s="29"/>
      <c r="AG33" s="28"/>
      <c r="AH33" s="30"/>
      <c r="AI33" s="26"/>
      <c r="AJ33" s="27"/>
      <c r="AK33" s="28"/>
      <c r="AL33" s="28"/>
      <c r="AM33" s="28"/>
      <c r="AN33" s="29"/>
      <c r="AO33" s="28"/>
      <c r="AP33" s="30"/>
      <c r="AQ33" s="26"/>
      <c r="AR33" s="27"/>
      <c r="AS33" s="28"/>
      <c r="AT33" s="28"/>
      <c r="AU33" s="28"/>
      <c r="AV33" s="29"/>
      <c r="AW33" s="28"/>
      <c r="AX33" s="30"/>
      <c r="AY33" s="26"/>
      <c r="AZ33" s="27"/>
      <c r="BA33" s="28"/>
      <c r="BB33" s="28"/>
      <c r="BC33" s="28"/>
      <c r="BD33" s="29"/>
      <c r="BE33" s="28"/>
      <c r="BF33" s="30"/>
      <c r="BG33" s="26"/>
      <c r="BH33" s="27"/>
      <c r="BI33" s="28"/>
      <c r="BJ33" s="28"/>
      <c r="BK33" s="28"/>
      <c r="BL33" s="29"/>
      <c r="BM33" s="28"/>
      <c r="BN33" s="30"/>
      <c r="BO33" s="26"/>
      <c r="BP33" s="27"/>
      <c r="BQ33" s="28"/>
      <c r="BR33" s="28"/>
      <c r="BS33" s="31"/>
      <c r="BT33" s="32"/>
      <c r="BU33" s="22"/>
      <c r="BV33" s="33"/>
      <c r="BW33" s="34"/>
      <c r="BX33" s="35"/>
      <c r="BY33" s="22"/>
      <c r="BZ33" s="36"/>
      <c r="CA33" s="22"/>
      <c r="CB33" s="32"/>
      <c r="CC33" s="22"/>
      <c r="CD33" s="33"/>
      <c r="CE33" s="34"/>
      <c r="CF33" s="35"/>
      <c r="CG33" s="22"/>
      <c r="CH33" s="36"/>
      <c r="CI33" s="22"/>
      <c r="CJ33" s="32"/>
      <c r="CK33" s="22"/>
      <c r="CL33" s="33"/>
      <c r="CM33" s="34"/>
      <c r="CN33" s="35"/>
      <c r="CO33" s="22"/>
      <c r="CP33" s="36"/>
      <c r="CQ33" s="22"/>
      <c r="CR33" s="32"/>
      <c r="CS33" s="22"/>
      <c r="CT33" s="33"/>
      <c r="CU33" s="34"/>
      <c r="CV33" s="35"/>
      <c r="CW33" s="22"/>
      <c r="CX33" s="36"/>
      <c r="CY33" s="22"/>
      <c r="CZ33" s="32"/>
      <c r="DA33" s="22"/>
      <c r="DB33" s="33"/>
      <c r="DC33" s="34"/>
      <c r="DD33" s="35"/>
      <c r="DE33" s="22"/>
      <c r="DF33" s="36"/>
      <c r="DG33" s="22"/>
      <c r="DH33" s="32"/>
      <c r="DI33" s="22"/>
      <c r="DJ33" s="33"/>
      <c r="DK33" s="34"/>
      <c r="DL33" s="35"/>
      <c r="DM33" s="22"/>
      <c r="DN33" s="36"/>
      <c r="DO33" s="22"/>
      <c r="DP33" s="32"/>
      <c r="DQ33" s="22"/>
      <c r="DR33" s="33"/>
      <c r="DS33" s="34"/>
      <c r="DT33" s="35"/>
      <c r="DU33" s="22"/>
      <c r="DV33" s="36"/>
      <c r="DW33" s="22"/>
      <c r="DX33" s="32"/>
      <c r="DY33" s="22"/>
      <c r="DZ33" s="33"/>
      <c r="EA33" s="34"/>
      <c r="EB33" s="35"/>
      <c r="EC33" s="22"/>
      <c r="ED33" s="36"/>
      <c r="EE33" s="22"/>
      <c r="EF33" s="32"/>
      <c r="EG33" s="22"/>
      <c r="EH33" s="33"/>
      <c r="EI33" s="34"/>
      <c r="EJ33" s="35"/>
      <c r="EK33" s="22"/>
      <c r="EL33" s="36"/>
      <c r="EM33" s="22"/>
      <c r="EN33" s="32"/>
      <c r="EO33" s="22"/>
      <c r="EP33" s="33"/>
      <c r="EQ33" s="34"/>
      <c r="ER33" s="35"/>
      <c r="ES33" s="22"/>
      <c r="ET33" s="36"/>
      <c r="EU33" s="22"/>
      <c r="EV33" s="32"/>
      <c r="EW33" s="22"/>
      <c r="EX33" s="33"/>
      <c r="EY33" s="34"/>
      <c r="EZ33" s="35"/>
      <c r="FA33" s="22"/>
      <c r="FB33" s="36"/>
      <c r="FC33" s="22"/>
      <c r="FD33" s="32"/>
      <c r="FE33" s="22"/>
      <c r="FF33" s="33"/>
      <c r="FG33" s="34"/>
      <c r="FH33" s="35"/>
      <c r="FI33" s="22"/>
      <c r="FJ33" s="36"/>
      <c r="FK33" s="22"/>
      <c r="FL33" s="32"/>
      <c r="FM33" s="22"/>
      <c r="FN33" s="33"/>
      <c r="FO33" s="34"/>
      <c r="FP33" s="35"/>
      <c r="FQ33" s="22"/>
      <c r="FR33" s="36"/>
      <c r="FS33" s="22"/>
      <c r="FT33" s="32"/>
      <c r="FU33" s="22"/>
      <c r="FV33" s="33"/>
      <c r="FW33" s="34"/>
      <c r="FX33" s="35"/>
      <c r="FY33" s="22"/>
      <c r="FZ33" s="36"/>
      <c r="GA33" s="22"/>
      <c r="GB33" s="32"/>
      <c r="GC33" s="22"/>
      <c r="GD33" s="33"/>
      <c r="GE33" s="34"/>
      <c r="GF33" s="35"/>
      <c r="GG33" s="22"/>
      <c r="GH33" s="36"/>
      <c r="GI33" s="22"/>
      <c r="GJ33" s="32"/>
      <c r="GK33" s="22"/>
      <c r="GL33" s="33"/>
      <c r="GM33" s="34"/>
      <c r="GN33" s="35"/>
      <c r="GO33" s="22"/>
      <c r="GP33" s="36"/>
      <c r="GQ33" s="22"/>
      <c r="GR33" s="32"/>
      <c r="GS33" s="22"/>
      <c r="GT33" s="33"/>
      <c r="GU33" s="34"/>
      <c r="GV33" s="35"/>
      <c r="GW33" s="22"/>
      <c r="GX33" s="36"/>
      <c r="GY33" s="22"/>
      <c r="GZ33" s="32"/>
      <c r="HA33" s="22"/>
      <c r="HB33" s="33"/>
      <c r="HC33" s="34"/>
      <c r="HD33" s="35"/>
      <c r="HE33" s="22"/>
      <c r="HF33" s="36"/>
      <c r="HG33" s="22"/>
      <c r="HH33" s="32"/>
      <c r="HI33" s="22"/>
      <c r="HJ33" s="33"/>
      <c r="HK33" s="34"/>
      <c r="HL33" s="35"/>
      <c r="HM33" s="22"/>
      <c r="HN33" s="36"/>
      <c r="HO33" s="22"/>
      <c r="HP33" s="32"/>
      <c r="HQ33" s="22"/>
      <c r="HR33" s="33"/>
      <c r="HS33" s="34"/>
      <c r="HT33" s="35"/>
      <c r="HU33" s="22"/>
      <c r="HV33" s="36"/>
      <c r="HW33" s="22"/>
      <c r="HX33" s="32"/>
      <c r="HY33" s="22"/>
      <c r="HZ33" s="33"/>
      <c r="IA33" s="34"/>
      <c r="IB33" s="35"/>
      <c r="IC33" s="22"/>
      <c r="ID33" s="36"/>
      <c r="IE33" s="22"/>
      <c r="IF33" s="32"/>
      <c r="IG33" s="22"/>
      <c r="IH33" s="33"/>
      <c r="II33" s="34"/>
      <c r="IJ33" s="35"/>
      <c r="IK33" s="22"/>
      <c r="IL33" s="36"/>
      <c r="IM33" s="22"/>
      <c r="IN33" s="32"/>
      <c r="IO33" s="22"/>
      <c r="IP33" s="33"/>
      <c r="IQ33" s="34"/>
      <c r="IR33" s="35"/>
      <c r="IS33" s="22"/>
      <c r="IT33" s="36"/>
      <c r="IU33" s="22"/>
      <c r="IV33" s="32"/>
      <c r="IW33" s="22"/>
      <c r="IX33" s="33"/>
    </row>
    <row r="34" spans="1:258" s="12" customFormat="1" ht="25.5" x14ac:dyDescent="0.2">
      <c r="A34" s="82" t="s">
        <v>17</v>
      </c>
      <c r="B34" s="83" t="s">
        <v>18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98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2" t="s">
        <v>19</v>
      </c>
      <c r="B35" s="83" t="s">
        <v>15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98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2" t="s">
        <v>20</v>
      </c>
      <c r="B36" s="83" t="s">
        <v>15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98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25.5" x14ac:dyDescent="0.2">
      <c r="A37" s="82" t="s">
        <v>21</v>
      </c>
      <c r="B37" s="83" t="s">
        <v>22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98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2" t="s">
        <v>71</v>
      </c>
      <c r="B38" s="83" t="s">
        <v>18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98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25.5" x14ac:dyDescent="0.2">
      <c r="A39" s="82" t="s">
        <v>72</v>
      </c>
      <c r="B39" s="83" t="s">
        <v>15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98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7"/>
      <c r="BX39" s="38"/>
      <c r="BY39" s="22"/>
      <c r="BZ39" s="36"/>
      <c r="CA39" s="22"/>
      <c r="CB39" s="32"/>
      <c r="CC39" s="22"/>
      <c r="CD39" s="33"/>
      <c r="CE39" s="37"/>
      <c r="CF39" s="38"/>
      <c r="CG39" s="22"/>
      <c r="CH39" s="36"/>
      <c r="CI39" s="22"/>
      <c r="CJ39" s="32"/>
      <c r="CK39" s="22"/>
      <c r="CL39" s="33"/>
      <c r="CM39" s="37"/>
      <c r="CN39" s="38"/>
      <c r="CO39" s="22"/>
      <c r="CP39" s="36"/>
      <c r="CQ39" s="22"/>
      <c r="CR39" s="32"/>
      <c r="CS39" s="22"/>
      <c r="CT39" s="33"/>
      <c r="CU39" s="37"/>
      <c r="CV39" s="38"/>
      <c r="CW39" s="22"/>
      <c r="CX39" s="36"/>
      <c r="CY39" s="22"/>
      <c r="CZ39" s="32"/>
      <c r="DA39" s="22"/>
      <c r="DB39" s="33"/>
      <c r="DC39" s="37"/>
      <c r="DD39" s="38"/>
      <c r="DE39" s="22"/>
      <c r="DF39" s="36"/>
      <c r="DG39" s="22"/>
      <c r="DH39" s="32"/>
      <c r="DI39" s="22"/>
      <c r="DJ39" s="33"/>
      <c r="DK39" s="37"/>
      <c r="DL39" s="38"/>
      <c r="DM39" s="22"/>
      <c r="DN39" s="36"/>
      <c r="DO39" s="22"/>
      <c r="DP39" s="32"/>
      <c r="DQ39" s="22"/>
      <c r="DR39" s="33"/>
      <c r="DS39" s="37"/>
      <c r="DT39" s="38"/>
      <c r="DU39" s="22"/>
      <c r="DV39" s="36"/>
      <c r="DW39" s="22"/>
      <c r="DX39" s="32"/>
      <c r="DY39" s="22"/>
      <c r="DZ39" s="33"/>
      <c r="EA39" s="37"/>
      <c r="EB39" s="38"/>
      <c r="EC39" s="22"/>
      <c r="ED39" s="36"/>
      <c r="EE39" s="22"/>
      <c r="EF39" s="32"/>
      <c r="EG39" s="22"/>
      <c r="EH39" s="33"/>
      <c r="EI39" s="37"/>
      <c r="EJ39" s="38"/>
      <c r="EK39" s="22"/>
      <c r="EL39" s="36"/>
      <c r="EM39" s="22"/>
      <c r="EN39" s="32"/>
      <c r="EO39" s="22"/>
      <c r="EP39" s="33"/>
      <c r="EQ39" s="37"/>
      <c r="ER39" s="38"/>
      <c r="ES39" s="22"/>
      <c r="ET39" s="36"/>
      <c r="EU39" s="22"/>
      <c r="EV39" s="32"/>
      <c r="EW39" s="22"/>
      <c r="EX39" s="33"/>
      <c r="EY39" s="37"/>
      <c r="EZ39" s="38"/>
      <c r="FA39" s="22"/>
      <c r="FB39" s="36"/>
      <c r="FC39" s="22"/>
      <c r="FD39" s="32"/>
      <c r="FE39" s="22"/>
      <c r="FF39" s="33"/>
      <c r="FG39" s="37"/>
      <c r="FH39" s="38"/>
      <c r="FI39" s="22"/>
      <c r="FJ39" s="36"/>
      <c r="FK39" s="22"/>
      <c r="FL39" s="32"/>
      <c r="FM39" s="22"/>
      <c r="FN39" s="33"/>
      <c r="FO39" s="37"/>
      <c r="FP39" s="38"/>
      <c r="FQ39" s="22"/>
      <c r="FR39" s="36"/>
      <c r="FS39" s="22"/>
      <c r="FT39" s="32"/>
      <c r="FU39" s="22"/>
      <c r="FV39" s="33"/>
      <c r="FW39" s="37"/>
      <c r="FX39" s="38"/>
      <c r="FY39" s="22"/>
      <c r="FZ39" s="36"/>
      <c r="GA39" s="22"/>
      <c r="GB39" s="32"/>
      <c r="GC39" s="22"/>
      <c r="GD39" s="33"/>
      <c r="GE39" s="37"/>
      <c r="GF39" s="38"/>
      <c r="GG39" s="22"/>
      <c r="GH39" s="36"/>
      <c r="GI39" s="22"/>
      <c r="GJ39" s="32"/>
      <c r="GK39" s="22"/>
      <c r="GL39" s="33"/>
      <c r="GM39" s="37"/>
      <c r="GN39" s="38"/>
      <c r="GO39" s="22"/>
      <c r="GP39" s="36"/>
      <c r="GQ39" s="22"/>
      <c r="GR39" s="32"/>
      <c r="GS39" s="22"/>
      <c r="GT39" s="33"/>
      <c r="GU39" s="37"/>
      <c r="GV39" s="38"/>
      <c r="GW39" s="22"/>
      <c r="GX39" s="36"/>
      <c r="GY39" s="22"/>
      <c r="GZ39" s="32"/>
      <c r="HA39" s="22"/>
      <c r="HB39" s="33"/>
      <c r="HC39" s="37"/>
      <c r="HD39" s="38"/>
      <c r="HE39" s="22"/>
      <c r="HF39" s="36"/>
      <c r="HG39" s="22"/>
      <c r="HH39" s="32"/>
      <c r="HI39" s="22"/>
      <c r="HJ39" s="33"/>
      <c r="HK39" s="37"/>
      <c r="HL39" s="38"/>
      <c r="HM39" s="22"/>
      <c r="HN39" s="36"/>
      <c r="HO39" s="22"/>
      <c r="HP39" s="32"/>
      <c r="HQ39" s="22"/>
      <c r="HR39" s="33"/>
      <c r="HS39" s="37"/>
      <c r="HT39" s="38"/>
      <c r="HU39" s="22"/>
      <c r="HV39" s="36"/>
      <c r="HW39" s="22"/>
      <c r="HX39" s="32"/>
      <c r="HY39" s="22"/>
      <c r="HZ39" s="33"/>
      <c r="IA39" s="37"/>
      <c r="IB39" s="38"/>
      <c r="IC39" s="22"/>
      <c r="ID39" s="36"/>
      <c r="IE39" s="22"/>
      <c r="IF39" s="32"/>
      <c r="IG39" s="22"/>
      <c r="IH39" s="33"/>
      <c r="II39" s="37"/>
      <c r="IJ39" s="38"/>
      <c r="IK39" s="22"/>
      <c r="IL39" s="36"/>
      <c r="IM39" s="22"/>
      <c r="IN39" s="32"/>
      <c r="IO39" s="22"/>
      <c r="IP39" s="33"/>
      <c r="IQ39" s="37"/>
      <c r="IR39" s="38"/>
      <c r="IS39" s="22"/>
      <c r="IT39" s="36"/>
      <c r="IU39" s="22"/>
      <c r="IV39" s="32"/>
      <c r="IW39" s="22"/>
      <c r="IX39" s="33"/>
    </row>
    <row r="40" spans="1:258" s="40" customFormat="1" ht="28.5" customHeight="1" x14ac:dyDescent="0.2">
      <c r="A40" s="85" t="s">
        <v>23</v>
      </c>
      <c r="B40" s="86" t="s">
        <v>24</v>
      </c>
      <c r="C40" s="24">
        <f>H40*12</f>
        <v>0</v>
      </c>
      <c r="D40" s="23"/>
      <c r="E40" s="23" t="s">
        <v>114</v>
      </c>
      <c r="F40" s="23">
        <f>I40*K40</f>
        <v>14089.68</v>
      </c>
      <c r="G40" s="24">
        <f t="shared" ref="G40:G49" si="1">J40*12</f>
        <v>10.8</v>
      </c>
      <c r="H40" s="39"/>
      <c r="I40" s="24">
        <f>J40*12</f>
        <v>10.8</v>
      </c>
      <c r="J40" s="25">
        <v>0.9</v>
      </c>
      <c r="K40" s="12">
        <v>1304.5999999999999</v>
      </c>
      <c r="L40" s="12">
        <v>1.07</v>
      </c>
      <c r="M40" s="13">
        <v>0.6</v>
      </c>
      <c r="N40" s="98">
        <f t="shared" si="0"/>
        <v>0.9</v>
      </c>
    </row>
    <row r="41" spans="1:258" s="12" customFormat="1" ht="23.25" customHeight="1" x14ac:dyDescent="0.2">
      <c r="A41" s="85" t="s">
        <v>88</v>
      </c>
      <c r="B41" s="86" t="s">
        <v>25</v>
      </c>
      <c r="C41" s="24">
        <f>H41*12</f>
        <v>0</v>
      </c>
      <c r="D41" s="23"/>
      <c r="E41" s="23" t="s">
        <v>114</v>
      </c>
      <c r="F41" s="23">
        <f>I41*K41</f>
        <v>45869.74</v>
      </c>
      <c r="G41" s="24">
        <f t="shared" si="1"/>
        <v>35.159999999999997</v>
      </c>
      <c r="H41" s="39"/>
      <c r="I41" s="24">
        <f>J41*12</f>
        <v>35.159999999999997</v>
      </c>
      <c r="J41" s="25">
        <v>2.93</v>
      </c>
      <c r="K41" s="12">
        <v>1304.5999999999999</v>
      </c>
      <c r="L41" s="12">
        <v>1.07</v>
      </c>
      <c r="M41" s="13">
        <v>1.94</v>
      </c>
      <c r="N41" s="98">
        <f t="shared" si="0"/>
        <v>2.93</v>
      </c>
    </row>
    <row r="42" spans="1:258" s="12" customFormat="1" ht="20.25" customHeight="1" x14ac:dyDescent="0.2">
      <c r="A42" s="85" t="s">
        <v>99</v>
      </c>
      <c r="B42" s="86" t="s">
        <v>15</v>
      </c>
      <c r="C42" s="24">
        <f>H42*12</f>
        <v>0</v>
      </c>
      <c r="D42" s="23" t="s">
        <v>69</v>
      </c>
      <c r="E42" s="23" t="s">
        <v>116</v>
      </c>
      <c r="F42" s="23">
        <v>0</v>
      </c>
      <c r="G42" s="24">
        <f t="shared" si="1"/>
        <v>0</v>
      </c>
      <c r="H42" s="39"/>
      <c r="I42" s="24">
        <f>F42/K42</f>
        <v>0</v>
      </c>
      <c r="J42" s="25">
        <f>I42/12</f>
        <v>0</v>
      </c>
      <c r="K42" s="12">
        <v>1304.5999999999999</v>
      </c>
      <c r="L42" s="12">
        <v>1.07</v>
      </c>
      <c r="M42" s="13">
        <v>1.01</v>
      </c>
      <c r="N42" s="98">
        <f t="shared" si="0"/>
        <v>0</v>
      </c>
    </row>
    <row r="43" spans="1:258" s="12" customFormat="1" ht="20.25" customHeight="1" x14ac:dyDescent="0.2">
      <c r="A43" s="82" t="s">
        <v>79</v>
      </c>
      <c r="B43" s="83" t="s">
        <v>34</v>
      </c>
      <c r="C43" s="24"/>
      <c r="D43" s="23"/>
      <c r="E43" s="23"/>
      <c r="F43" s="23"/>
      <c r="G43" s="24"/>
      <c r="H43" s="39"/>
      <c r="I43" s="24"/>
      <c r="J43" s="25"/>
      <c r="M43" s="13"/>
      <c r="N43" s="98">
        <f t="shared" si="0"/>
        <v>0</v>
      </c>
    </row>
    <row r="44" spans="1:258" s="12" customFormat="1" ht="20.25" customHeight="1" x14ac:dyDescent="0.2">
      <c r="A44" s="82" t="s">
        <v>80</v>
      </c>
      <c r="B44" s="83" t="s">
        <v>32</v>
      </c>
      <c r="C44" s="24"/>
      <c r="D44" s="23"/>
      <c r="E44" s="23"/>
      <c r="F44" s="23"/>
      <c r="G44" s="24"/>
      <c r="H44" s="39"/>
      <c r="I44" s="24"/>
      <c r="J44" s="25"/>
      <c r="M44" s="13"/>
      <c r="N44" s="98">
        <f t="shared" si="0"/>
        <v>0</v>
      </c>
    </row>
    <row r="45" spans="1:258" s="12" customFormat="1" ht="20.25" customHeight="1" x14ac:dyDescent="0.2">
      <c r="A45" s="82" t="s">
        <v>67</v>
      </c>
      <c r="B45" s="83" t="s">
        <v>68</v>
      </c>
      <c r="C45" s="24"/>
      <c r="D45" s="23"/>
      <c r="E45" s="23"/>
      <c r="F45" s="23"/>
      <c r="G45" s="24"/>
      <c r="H45" s="39"/>
      <c r="I45" s="24"/>
      <c r="J45" s="25"/>
      <c r="M45" s="13"/>
      <c r="N45" s="98">
        <f t="shared" si="0"/>
        <v>0</v>
      </c>
    </row>
    <row r="46" spans="1:258" s="12" customFormat="1" ht="20.25" customHeight="1" x14ac:dyDescent="0.2">
      <c r="A46" s="82" t="s">
        <v>83</v>
      </c>
      <c r="B46" s="83" t="s">
        <v>81</v>
      </c>
      <c r="C46" s="24"/>
      <c r="D46" s="23"/>
      <c r="E46" s="23"/>
      <c r="F46" s="23"/>
      <c r="G46" s="24"/>
      <c r="H46" s="39"/>
      <c r="I46" s="24"/>
      <c r="J46" s="25"/>
      <c r="M46" s="13"/>
      <c r="N46" s="98">
        <f t="shared" si="0"/>
        <v>0</v>
      </c>
    </row>
    <row r="47" spans="1:258" s="12" customFormat="1" ht="20.25" customHeight="1" x14ac:dyDescent="0.2">
      <c r="A47" s="82" t="s">
        <v>82</v>
      </c>
      <c r="B47" s="83" t="s">
        <v>68</v>
      </c>
      <c r="C47" s="24"/>
      <c r="D47" s="23"/>
      <c r="E47" s="23"/>
      <c r="F47" s="23"/>
      <c r="G47" s="24"/>
      <c r="H47" s="39"/>
      <c r="I47" s="24"/>
      <c r="J47" s="25"/>
      <c r="M47" s="13"/>
      <c r="N47" s="98">
        <f t="shared" si="0"/>
        <v>0</v>
      </c>
    </row>
    <row r="48" spans="1:258" s="20" customFormat="1" ht="36" customHeight="1" x14ac:dyDescent="0.2">
      <c r="A48" s="85" t="s">
        <v>84</v>
      </c>
      <c r="B48" s="86" t="s">
        <v>10</v>
      </c>
      <c r="C48" s="44"/>
      <c r="D48" s="23"/>
      <c r="E48" s="23" t="s">
        <v>91</v>
      </c>
      <c r="F48" s="23">
        <v>2454.7399999999998</v>
      </c>
      <c r="G48" s="44">
        <f t="shared" si="1"/>
        <v>1.92</v>
      </c>
      <c r="H48" s="39"/>
      <c r="I48" s="24">
        <f>F48/K48</f>
        <v>1.88</v>
      </c>
      <c r="J48" s="25">
        <f>I48/12</f>
        <v>0.16</v>
      </c>
      <c r="K48" s="12">
        <v>1304.5999999999999</v>
      </c>
      <c r="L48" s="12">
        <v>1.07</v>
      </c>
      <c r="M48" s="13">
        <v>0.04</v>
      </c>
      <c r="N48" s="98">
        <f t="shared" si="0"/>
        <v>0.157</v>
      </c>
    </row>
    <row r="49" spans="1:14" s="20" customFormat="1" ht="54" customHeight="1" x14ac:dyDescent="0.2">
      <c r="A49" s="85" t="s">
        <v>92</v>
      </c>
      <c r="B49" s="86" t="s">
        <v>10</v>
      </c>
      <c r="C49" s="44"/>
      <c r="D49" s="23"/>
      <c r="E49" s="23" t="s">
        <v>91</v>
      </c>
      <c r="F49" s="23">
        <v>18515.61</v>
      </c>
      <c r="G49" s="44">
        <f t="shared" si="1"/>
        <v>14.16</v>
      </c>
      <c r="H49" s="39"/>
      <c r="I49" s="24">
        <f>F49/K49</f>
        <v>14.19</v>
      </c>
      <c r="J49" s="25">
        <f>I49/12</f>
        <v>1.18</v>
      </c>
      <c r="K49" s="12">
        <v>1304.5999999999999</v>
      </c>
      <c r="L49" s="12">
        <v>1.07</v>
      </c>
      <c r="M49" s="13">
        <v>0.04</v>
      </c>
      <c r="N49" s="98">
        <f t="shared" si="0"/>
        <v>1.1830000000000001</v>
      </c>
    </row>
    <row r="50" spans="1:14" s="20" customFormat="1" ht="36.75" customHeight="1" x14ac:dyDescent="0.2">
      <c r="A50" s="85" t="s">
        <v>139</v>
      </c>
      <c r="B50" s="86" t="s">
        <v>43</v>
      </c>
      <c r="C50" s="44"/>
      <c r="D50" s="23"/>
      <c r="E50" s="23" t="s">
        <v>91</v>
      </c>
      <c r="F50" s="23">
        <v>35583.94</v>
      </c>
      <c r="G50" s="44"/>
      <c r="H50" s="39"/>
      <c r="I50" s="24">
        <f>F50/K50</f>
        <v>27.28</v>
      </c>
      <c r="J50" s="25">
        <f>I50/12</f>
        <v>2.27</v>
      </c>
      <c r="K50" s="12">
        <v>1304.5999999999999</v>
      </c>
      <c r="L50" s="12"/>
      <c r="M50" s="13"/>
      <c r="N50" s="98"/>
    </row>
    <row r="51" spans="1:14" s="20" customFormat="1" ht="33.75" customHeight="1" x14ac:dyDescent="0.2">
      <c r="A51" s="85" t="s">
        <v>102</v>
      </c>
      <c r="B51" s="86"/>
      <c r="C51" s="44"/>
      <c r="D51" s="23"/>
      <c r="E51" s="23" t="s">
        <v>117</v>
      </c>
      <c r="F51" s="23">
        <f>I51*K51</f>
        <v>3444.14</v>
      </c>
      <c r="G51" s="44"/>
      <c r="H51" s="39"/>
      <c r="I51" s="24">
        <f>12*J51</f>
        <v>2.64</v>
      </c>
      <c r="J51" s="25">
        <v>0.22</v>
      </c>
      <c r="K51" s="12">
        <v>1304.5999999999999</v>
      </c>
      <c r="L51" s="12"/>
      <c r="M51" s="13"/>
      <c r="N51" s="98"/>
    </row>
    <row r="52" spans="1:14" s="20" customFormat="1" ht="29.25" customHeight="1" x14ac:dyDescent="0.2">
      <c r="A52" s="71" t="s">
        <v>103</v>
      </c>
      <c r="B52" s="72" t="s">
        <v>61</v>
      </c>
      <c r="C52" s="44"/>
      <c r="D52" s="23"/>
      <c r="E52" s="23"/>
      <c r="F52" s="23"/>
      <c r="G52" s="44"/>
      <c r="H52" s="39"/>
      <c r="I52" s="24"/>
      <c r="J52" s="25"/>
      <c r="K52" s="12"/>
      <c r="L52" s="12"/>
      <c r="M52" s="13"/>
      <c r="N52" s="98"/>
    </row>
    <row r="53" spans="1:14" s="20" customFormat="1" ht="27.75" customHeight="1" x14ac:dyDescent="0.2">
      <c r="A53" s="71" t="s">
        <v>104</v>
      </c>
      <c r="B53" s="72" t="s">
        <v>61</v>
      </c>
      <c r="C53" s="44"/>
      <c r="D53" s="23"/>
      <c r="E53" s="23"/>
      <c r="F53" s="23"/>
      <c r="G53" s="44"/>
      <c r="H53" s="39"/>
      <c r="I53" s="24"/>
      <c r="J53" s="25"/>
      <c r="K53" s="12"/>
      <c r="L53" s="12"/>
      <c r="M53" s="13"/>
      <c r="N53" s="98"/>
    </row>
    <row r="54" spans="1:14" s="20" customFormat="1" ht="24" customHeight="1" x14ac:dyDescent="0.2">
      <c r="A54" s="71" t="s">
        <v>105</v>
      </c>
      <c r="B54" s="72" t="s">
        <v>12</v>
      </c>
      <c r="C54" s="44"/>
      <c r="D54" s="23"/>
      <c r="E54" s="23"/>
      <c r="F54" s="23"/>
      <c r="G54" s="44"/>
      <c r="H54" s="39"/>
      <c r="I54" s="24"/>
      <c r="J54" s="25"/>
      <c r="K54" s="12"/>
      <c r="L54" s="12"/>
      <c r="M54" s="13"/>
      <c r="N54" s="98"/>
    </row>
    <row r="55" spans="1:14" s="20" customFormat="1" ht="22.5" customHeight="1" x14ac:dyDescent="0.2">
      <c r="A55" s="71" t="s">
        <v>106</v>
      </c>
      <c r="B55" s="72" t="s">
        <v>61</v>
      </c>
      <c r="C55" s="44"/>
      <c r="D55" s="23"/>
      <c r="E55" s="23"/>
      <c r="F55" s="23"/>
      <c r="G55" s="44"/>
      <c r="H55" s="39"/>
      <c r="I55" s="24"/>
      <c r="J55" s="25"/>
      <c r="K55" s="12"/>
      <c r="L55" s="12"/>
      <c r="M55" s="13"/>
      <c r="N55" s="98"/>
    </row>
    <row r="56" spans="1:14" s="20" customFormat="1" ht="27.75" customHeight="1" x14ac:dyDescent="0.2">
      <c r="A56" s="71" t="s">
        <v>107</v>
      </c>
      <c r="B56" s="72" t="s">
        <v>61</v>
      </c>
      <c r="C56" s="44"/>
      <c r="D56" s="23"/>
      <c r="E56" s="23"/>
      <c r="F56" s="23"/>
      <c r="G56" s="44"/>
      <c r="H56" s="39"/>
      <c r="I56" s="24"/>
      <c r="J56" s="25"/>
      <c r="K56" s="12"/>
      <c r="L56" s="12"/>
      <c r="M56" s="13"/>
      <c r="N56" s="98"/>
    </row>
    <row r="57" spans="1:14" s="20" customFormat="1" ht="22.5" customHeight="1" x14ac:dyDescent="0.2">
      <c r="A57" s="71" t="s">
        <v>108</v>
      </c>
      <c r="B57" s="72" t="s">
        <v>61</v>
      </c>
      <c r="C57" s="44"/>
      <c r="D57" s="23"/>
      <c r="E57" s="23"/>
      <c r="F57" s="23"/>
      <c r="G57" s="44"/>
      <c r="H57" s="39"/>
      <c r="I57" s="24"/>
      <c r="J57" s="25"/>
      <c r="K57" s="12"/>
      <c r="L57" s="12"/>
      <c r="M57" s="13"/>
      <c r="N57" s="98"/>
    </row>
    <row r="58" spans="1:14" s="20" customFormat="1" ht="33.75" customHeight="1" x14ac:dyDescent="0.2">
      <c r="A58" s="71" t="s">
        <v>109</v>
      </c>
      <c r="B58" s="72" t="s">
        <v>61</v>
      </c>
      <c r="C58" s="44"/>
      <c r="D58" s="23"/>
      <c r="E58" s="23"/>
      <c r="F58" s="23"/>
      <c r="G58" s="44"/>
      <c r="H58" s="39"/>
      <c r="I58" s="24"/>
      <c r="J58" s="25"/>
      <c r="K58" s="12"/>
      <c r="L58" s="12"/>
      <c r="M58" s="13"/>
      <c r="N58" s="98"/>
    </row>
    <row r="59" spans="1:14" s="20" customFormat="1" ht="24" customHeight="1" x14ac:dyDescent="0.2">
      <c r="A59" s="71" t="s">
        <v>110</v>
      </c>
      <c r="B59" s="72" t="s">
        <v>61</v>
      </c>
      <c r="C59" s="44"/>
      <c r="D59" s="23"/>
      <c r="E59" s="23"/>
      <c r="F59" s="23"/>
      <c r="G59" s="44"/>
      <c r="H59" s="39"/>
      <c r="I59" s="24"/>
      <c r="J59" s="25"/>
      <c r="K59" s="12"/>
      <c r="L59" s="12"/>
      <c r="M59" s="13"/>
      <c r="N59" s="98"/>
    </row>
    <row r="60" spans="1:14" s="20" customFormat="1" ht="24.75" customHeight="1" x14ac:dyDescent="0.2">
      <c r="A60" s="71" t="s">
        <v>111</v>
      </c>
      <c r="B60" s="72" t="s">
        <v>61</v>
      </c>
      <c r="C60" s="44"/>
      <c r="D60" s="23"/>
      <c r="E60" s="23"/>
      <c r="F60" s="23"/>
      <c r="G60" s="44"/>
      <c r="H60" s="39"/>
      <c r="I60" s="24"/>
      <c r="J60" s="25"/>
      <c r="K60" s="12"/>
      <c r="L60" s="12"/>
      <c r="M60" s="13"/>
      <c r="N60" s="98"/>
    </row>
    <row r="61" spans="1:14" s="12" customFormat="1" ht="18" customHeight="1" x14ac:dyDescent="0.2">
      <c r="A61" s="85" t="s">
        <v>26</v>
      </c>
      <c r="B61" s="86" t="s">
        <v>27</v>
      </c>
      <c r="C61" s="44">
        <f>H61*12</f>
        <v>0</v>
      </c>
      <c r="D61" s="23"/>
      <c r="E61" s="23" t="s">
        <v>118</v>
      </c>
      <c r="F61" s="23">
        <f>I61*K61</f>
        <v>1252.42</v>
      </c>
      <c r="G61" s="44">
        <f>J61*12</f>
        <v>0.96</v>
      </c>
      <c r="H61" s="39"/>
      <c r="I61" s="24">
        <f>12*J61</f>
        <v>0.96</v>
      </c>
      <c r="J61" s="25">
        <v>0.08</v>
      </c>
      <c r="K61" s="12">
        <v>1304.5999999999999</v>
      </c>
      <c r="L61" s="12">
        <v>1.07</v>
      </c>
      <c r="M61" s="13">
        <v>0.03</v>
      </c>
      <c r="N61" s="98">
        <f t="shared" si="0"/>
        <v>0.08</v>
      </c>
    </row>
    <row r="62" spans="1:14" s="12" customFormat="1" ht="20.25" customHeight="1" x14ac:dyDescent="0.2">
      <c r="A62" s="85" t="s">
        <v>28</v>
      </c>
      <c r="B62" s="87" t="s">
        <v>29</v>
      </c>
      <c r="C62" s="45">
        <f>H62*12</f>
        <v>0</v>
      </c>
      <c r="D62" s="93"/>
      <c r="E62" s="23" t="s">
        <v>119</v>
      </c>
      <c r="F62" s="23">
        <f>I62*K62</f>
        <v>782.76</v>
      </c>
      <c r="G62" s="45">
        <f>J62*12</f>
        <v>0.6</v>
      </c>
      <c r="H62" s="99"/>
      <c r="I62" s="24">
        <f>J62*12</f>
        <v>0.6</v>
      </c>
      <c r="J62" s="25">
        <v>0.05</v>
      </c>
      <c r="K62" s="12">
        <v>1304.5999999999999</v>
      </c>
      <c r="L62" s="12">
        <v>1.07</v>
      </c>
      <c r="M62" s="13">
        <v>0.02</v>
      </c>
      <c r="N62" s="98">
        <f t="shared" si="0"/>
        <v>0.05</v>
      </c>
    </row>
    <row r="63" spans="1:14" s="40" customFormat="1" ht="30" customHeight="1" x14ac:dyDescent="0.2">
      <c r="A63" s="85" t="s">
        <v>30</v>
      </c>
      <c r="B63" s="86"/>
      <c r="C63" s="44">
        <f>H63*12</f>
        <v>0</v>
      </c>
      <c r="D63" s="23"/>
      <c r="E63" s="44"/>
      <c r="F63" s="23">
        <v>0</v>
      </c>
      <c r="G63" s="44"/>
      <c r="H63" s="39"/>
      <c r="I63" s="24">
        <f>F63/K63</f>
        <v>0</v>
      </c>
      <c r="J63" s="25">
        <f>I63/12</f>
        <v>0</v>
      </c>
      <c r="K63" s="12">
        <v>1304.5999999999999</v>
      </c>
      <c r="L63" s="12">
        <v>1.07</v>
      </c>
      <c r="M63" s="13">
        <v>0.03</v>
      </c>
      <c r="N63" s="98">
        <f t="shared" si="0"/>
        <v>0</v>
      </c>
    </row>
    <row r="64" spans="1:14" s="40" customFormat="1" ht="27" customHeight="1" x14ac:dyDescent="0.2">
      <c r="A64" s="85" t="s">
        <v>31</v>
      </c>
      <c r="B64" s="86"/>
      <c r="C64" s="24"/>
      <c r="D64" s="24"/>
      <c r="E64" s="24"/>
      <c r="F64" s="24">
        <f>F65+F66+F67+F68+F69+F70+F71+F72+F73+F74+F76+F77+F78+F75</f>
        <v>17205.330000000002</v>
      </c>
      <c r="G64" s="24"/>
      <c r="H64" s="39"/>
      <c r="I64" s="24">
        <f>F64/K64</f>
        <v>13.19</v>
      </c>
      <c r="J64" s="25">
        <f>I64/12</f>
        <v>1.1000000000000001</v>
      </c>
      <c r="K64" s="12">
        <v>1304.5999999999999</v>
      </c>
      <c r="L64" s="12">
        <v>1.07</v>
      </c>
      <c r="M64" s="13">
        <v>0.8</v>
      </c>
      <c r="N64" s="98">
        <f t="shared" si="0"/>
        <v>1.099</v>
      </c>
    </row>
    <row r="65" spans="1:14" s="20" customFormat="1" ht="22.5" customHeight="1" x14ac:dyDescent="0.2">
      <c r="A65" s="88" t="s">
        <v>120</v>
      </c>
      <c r="B65" s="76" t="s">
        <v>32</v>
      </c>
      <c r="C65" s="47"/>
      <c r="D65" s="46"/>
      <c r="E65" s="46"/>
      <c r="F65" s="46">
        <v>260.52999999999997</v>
      </c>
      <c r="G65" s="47"/>
      <c r="H65" s="48"/>
      <c r="I65" s="47"/>
      <c r="J65" s="48"/>
      <c r="K65" s="12">
        <v>1304.5999999999999</v>
      </c>
      <c r="L65" s="12">
        <v>1.07</v>
      </c>
      <c r="M65" s="13">
        <v>0.01</v>
      </c>
      <c r="N65" s="98">
        <f t="shared" si="0"/>
        <v>0</v>
      </c>
    </row>
    <row r="66" spans="1:14" s="20" customFormat="1" ht="20.25" customHeight="1" x14ac:dyDescent="0.2">
      <c r="A66" s="88" t="s">
        <v>33</v>
      </c>
      <c r="B66" s="76" t="s">
        <v>34</v>
      </c>
      <c r="C66" s="47">
        <f>H66*12</f>
        <v>0</v>
      </c>
      <c r="D66" s="46"/>
      <c r="E66" s="46"/>
      <c r="F66" s="46">
        <v>556</v>
      </c>
      <c r="G66" s="47">
        <f>J66*12</f>
        <v>0</v>
      </c>
      <c r="H66" s="48"/>
      <c r="I66" s="47"/>
      <c r="J66" s="48"/>
      <c r="K66" s="12">
        <v>1304.5999999999999</v>
      </c>
      <c r="L66" s="12">
        <v>1.07</v>
      </c>
      <c r="M66" s="13">
        <v>0.02</v>
      </c>
      <c r="N66" s="98">
        <f t="shared" si="0"/>
        <v>0</v>
      </c>
    </row>
    <row r="67" spans="1:14" s="20" customFormat="1" ht="21" customHeight="1" x14ac:dyDescent="0.2">
      <c r="A67" s="88" t="s">
        <v>62</v>
      </c>
      <c r="B67" s="89" t="s">
        <v>32</v>
      </c>
      <c r="C67" s="47"/>
      <c r="D67" s="46"/>
      <c r="E67" s="46"/>
      <c r="F67" s="46">
        <v>990.63</v>
      </c>
      <c r="G67" s="47"/>
      <c r="H67" s="48"/>
      <c r="I67" s="47"/>
      <c r="J67" s="48"/>
      <c r="K67" s="12">
        <v>1304.5999999999999</v>
      </c>
      <c r="L67" s="12"/>
      <c r="M67" s="13"/>
      <c r="N67" s="98">
        <f t="shared" si="0"/>
        <v>0</v>
      </c>
    </row>
    <row r="68" spans="1:14" s="75" customFormat="1" ht="21" customHeight="1" x14ac:dyDescent="0.2">
      <c r="A68" s="71" t="s">
        <v>132</v>
      </c>
      <c r="B68" s="72" t="s">
        <v>43</v>
      </c>
      <c r="C68" s="51"/>
      <c r="D68" s="100"/>
      <c r="E68" s="100"/>
      <c r="F68" s="100">
        <v>0</v>
      </c>
      <c r="G68" s="47"/>
      <c r="H68" s="48"/>
      <c r="I68" s="47"/>
      <c r="J68" s="48"/>
      <c r="K68" s="12">
        <v>1304.5999999999999</v>
      </c>
      <c r="L68" s="73"/>
      <c r="M68" s="74"/>
      <c r="N68" s="98"/>
    </row>
    <row r="69" spans="1:14" s="20" customFormat="1" ht="23.25" customHeight="1" x14ac:dyDescent="0.2">
      <c r="A69" s="88" t="s">
        <v>35</v>
      </c>
      <c r="B69" s="76" t="s">
        <v>32</v>
      </c>
      <c r="C69" s="47">
        <f>H69*12</f>
        <v>0</v>
      </c>
      <c r="D69" s="46"/>
      <c r="E69" s="46"/>
      <c r="F69" s="46">
        <v>1059.43</v>
      </c>
      <c r="G69" s="47">
        <f>J69*12</f>
        <v>0</v>
      </c>
      <c r="H69" s="48"/>
      <c r="I69" s="47"/>
      <c r="J69" s="48"/>
      <c r="K69" s="12">
        <v>1304.5999999999999</v>
      </c>
      <c r="L69" s="12">
        <v>1.07</v>
      </c>
      <c r="M69" s="13">
        <v>0.03</v>
      </c>
      <c r="N69" s="98">
        <f t="shared" si="0"/>
        <v>0</v>
      </c>
    </row>
    <row r="70" spans="1:14" s="20" customFormat="1" ht="21.75" customHeight="1" x14ac:dyDescent="0.2">
      <c r="A70" s="88" t="s">
        <v>36</v>
      </c>
      <c r="B70" s="76" t="s">
        <v>32</v>
      </c>
      <c r="C70" s="47">
        <f>H70*12</f>
        <v>0</v>
      </c>
      <c r="D70" s="46"/>
      <c r="E70" s="46"/>
      <c r="F70" s="46">
        <v>4718.8900000000003</v>
      </c>
      <c r="G70" s="47">
        <f>J70*12</f>
        <v>0</v>
      </c>
      <c r="H70" s="48"/>
      <c r="I70" s="47"/>
      <c r="J70" s="48"/>
      <c r="K70" s="12">
        <v>1304.5999999999999</v>
      </c>
      <c r="L70" s="12">
        <v>1.07</v>
      </c>
      <c r="M70" s="13">
        <v>0.12</v>
      </c>
      <c r="N70" s="98">
        <f t="shared" si="0"/>
        <v>0</v>
      </c>
    </row>
    <row r="71" spans="1:14" s="20" customFormat="1" ht="17.25" customHeight="1" x14ac:dyDescent="0.2">
      <c r="A71" s="88" t="s">
        <v>37</v>
      </c>
      <c r="B71" s="76" t="s">
        <v>32</v>
      </c>
      <c r="C71" s="47">
        <f>H71*12</f>
        <v>0</v>
      </c>
      <c r="D71" s="46"/>
      <c r="E71" s="46"/>
      <c r="F71" s="46">
        <v>1112</v>
      </c>
      <c r="G71" s="47">
        <f>J71*12</f>
        <v>0</v>
      </c>
      <c r="H71" s="48"/>
      <c r="I71" s="47"/>
      <c r="J71" s="48"/>
      <c r="K71" s="12">
        <v>1304.5999999999999</v>
      </c>
      <c r="L71" s="12">
        <v>1.07</v>
      </c>
      <c r="M71" s="13">
        <v>0.02</v>
      </c>
      <c r="N71" s="98">
        <f t="shared" si="0"/>
        <v>0</v>
      </c>
    </row>
    <row r="72" spans="1:14" s="20" customFormat="1" ht="18.75" customHeight="1" x14ac:dyDescent="0.2">
      <c r="A72" s="88" t="s">
        <v>38</v>
      </c>
      <c r="B72" s="76" t="s">
        <v>32</v>
      </c>
      <c r="C72" s="47"/>
      <c r="D72" s="46"/>
      <c r="E72" s="46"/>
      <c r="F72" s="46">
        <v>529.71</v>
      </c>
      <c r="G72" s="47"/>
      <c r="H72" s="48"/>
      <c r="I72" s="47"/>
      <c r="J72" s="48"/>
      <c r="K72" s="12">
        <v>1304.5999999999999</v>
      </c>
      <c r="L72" s="12">
        <v>1.07</v>
      </c>
      <c r="M72" s="13">
        <v>0.02</v>
      </c>
      <c r="N72" s="98">
        <f t="shared" si="0"/>
        <v>0</v>
      </c>
    </row>
    <row r="73" spans="1:14" s="20" customFormat="1" ht="21.75" customHeight="1" x14ac:dyDescent="0.2">
      <c r="A73" s="88" t="s">
        <v>39</v>
      </c>
      <c r="B73" s="76" t="s">
        <v>34</v>
      </c>
      <c r="C73" s="47"/>
      <c r="D73" s="46"/>
      <c r="E73" s="46"/>
      <c r="F73" s="46">
        <v>2118.8200000000002</v>
      </c>
      <c r="G73" s="47"/>
      <c r="H73" s="48"/>
      <c r="I73" s="47"/>
      <c r="J73" s="48"/>
      <c r="K73" s="12">
        <v>1304.5999999999999</v>
      </c>
      <c r="L73" s="12">
        <v>1.07</v>
      </c>
      <c r="M73" s="13">
        <v>7.0000000000000007E-2</v>
      </c>
      <c r="N73" s="98">
        <f t="shared" si="0"/>
        <v>0</v>
      </c>
    </row>
    <row r="74" spans="1:14" s="20" customFormat="1" ht="25.5" x14ac:dyDescent="0.2">
      <c r="A74" s="88" t="s">
        <v>40</v>
      </c>
      <c r="B74" s="76" t="s">
        <v>32</v>
      </c>
      <c r="C74" s="47">
        <f>H74*12</f>
        <v>0</v>
      </c>
      <c r="D74" s="46"/>
      <c r="E74" s="46"/>
      <c r="F74" s="109">
        <v>1637.69</v>
      </c>
      <c r="G74" s="47">
        <f>J74*12</f>
        <v>0</v>
      </c>
      <c r="H74" s="48"/>
      <c r="I74" s="47"/>
      <c r="J74" s="48"/>
      <c r="K74" s="12">
        <v>1304.5999999999999</v>
      </c>
      <c r="L74" s="12">
        <v>1.07</v>
      </c>
      <c r="M74" s="13">
        <v>7.0000000000000007E-2</v>
      </c>
      <c r="N74" s="98">
        <f t="shared" si="0"/>
        <v>0</v>
      </c>
    </row>
    <row r="75" spans="1:14" s="20" customFormat="1" ht="30" customHeight="1" x14ac:dyDescent="0.2">
      <c r="A75" s="88" t="s">
        <v>150</v>
      </c>
      <c r="B75" s="89" t="s">
        <v>32</v>
      </c>
      <c r="C75" s="47"/>
      <c r="D75" s="46"/>
      <c r="E75" s="46"/>
      <c r="F75" s="109">
        <v>494.27</v>
      </c>
      <c r="G75" s="47"/>
      <c r="H75" s="48"/>
      <c r="I75" s="47"/>
      <c r="J75" s="48"/>
      <c r="K75" s="12"/>
      <c r="L75" s="12"/>
      <c r="M75" s="13"/>
      <c r="N75" s="98"/>
    </row>
    <row r="76" spans="1:14" s="20" customFormat="1" ht="21.75" customHeight="1" x14ac:dyDescent="0.2">
      <c r="A76" s="88" t="s">
        <v>121</v>
      </c>
      <c r="B76" s="76" t="s">
        <v>32</v>
      </c>
      <c r="C76" s="47"/>
      <c r="D76" s="46"/>
      <c r="E76" s="46"/>
      <c r="F76" s="46">
        <v>3727.36</v>
      </c>
      <c r="G76" s="47"/>
      <c r="H76" s="48"/>
      <c r="I76" s="47"/>
      <c r="J76" s="48"/>
      <c r="K76" s="12">
        <v>1304.5999999999999</v>
      </c>
      <c r="L76" s="12">
        <v>1.07</v>
      </c>
      <c r="M76" s="13">
        <v>0.01</v>
      </c>
      <c r="N76" s="98">
        <f t="shared" si="0"/>
        <v>0</v>
      </c>
    </row>
    <row r="77" spans="1:14" s="20" customFormat="1" ht="29.25" customHeight="1" x14ac:dyDescent="0.2">
      <c r="A77" s="88" t="s">
        <v>89</v>
      </c>
      <c r="B77" s="72" t="s">
        <v>43</v>
      </c>
      <c r="C77" s="51"/>
      <c r="D77" s="51"/>
      <c r="E77" s="51"/>
      <c r="F77" s="51">
        <v>0</v>
      </c>
      <c r="G77" s="47"/>
      <c r="H77" s="48"/>
      <c r="I77" s="47"/>
      <c r="J77" s="48"/>
      <c r="K77" s="12">
        <v>1304.5999999999999</v>
      </c>
      <c r="L77" s="12">
        <v>1.07</v>
      </c>
      <c r="M77" s="13">
        <v>7.0000000000000007E-2</v>
      </c>
      <c r="N77" s="98">
        <f t="shared" si="0"/>
        <v>0</v>
      </c>
    </row>
    <row r="78" spans="1:14" s="20" customFormat="1" ht="28.5" customHeight="1" x14ac:dyDescent="0.2">
      <c r="A78" s="71" t="s">
        <v>97</v>
      </c>
      <c r="B78" s="72" t="s">
        <v>32</v>
      </c>
      <c r="C78" s="42"/>
      <c r="D78" s="42"/>
      <c r="E78" s="42"/>
      <c r="F78" s="42">
        <v>0</v>
      </c>
      <c r="G78" s="49"/>
      <c r="H78" s="48"/>
      <c r="I78" s="49"/>
      <c r="J78" s="81"/>
      <c r="K78" s="12">
        <v>1304.5999999999999</v>
      </c>
      <c r="L78" s="12"/>
      <c r="M78" s="13"/>
      <c r="N78" s="98">
        <f t="shared" si="0"/>
        <v>0</v>
      </c>
    </row>
    <row r="79" spans="1:14" s="40" customFormat="1" ht="30" x14ac:dyDescent="0.2">
      <c r="A79" s="85" t="s">
        <v>41</v>
      </c>
      <c r="B79" s="86"/>
      <c r="C79" s="24"/>
      <c r="D79" s="24"/>
      <c r="E79" s="24"/>
      <c r="F79" s="24">
        <f>F80+F81+F82+F83</f>
        <v>2118.8200000000002</v>
      </c>
      <c r="G79" s="24"/>
      <c r="H79" s="39"/>
      <c r="I79" s="24">
        <f>F79/K79</f>
        <v>1.62</v>
      </c>
      <c r="J79" s="25">
        <f>I79/12</f>
        <v>0.14000000000000001</v>
      </c>
      <c r="K79" s="12">
        <v>1304.5999999999999</v>
      </c>
      <c r="L79" s="12">
        <v>1.07</v>
      </c>
      <c r="M79" s="13">
        <v>0.89</v>
      </c>
      <c r="N79" s="98">
        <f t="shared" si="0"/>
        <v>0.13500000000000001</v>
      </c>
    </row>
    <row r="80" spans="1:14" s="20" customFormat="1" ht="26.25" customHeight="1" x14ac:dyDescent="0.2">
      <c r="A80" s="88" t="s">
        <v>133</v>
      </c>
      <c r="B80" s="76" t="s">
        <v>44</v>
      </c>
      <c r="C80" s="47"/>
      <c r="D80" s="46"/>
      <c r="E80" s="46"/>
      <c r="F80" s="46">
        <v>2118.8200000000002</v>
      </c>
      <c r="G80" s="47"/>
      <c r="H80" s="48"/>
      <c r="I80" s="47"/>
      <c r="J80" s="48"/>
      <c r="K80" s="12">
        <v>1304.5999999999999</v>
      </c>
      <c r="L80" s="12">
        <v>1.07</v>
      </c>
      <c r="M80" s="13">
        <v>0.03</v>
      </c>
      <c r="N80" s="98">
        <f t="shared" ref="N80:N104" si="2">I80/12</f>
        <v>0</v>
      </c>
    </row>
    <row r="81" spans="1:14" s="20" customFormat="1" ht="18" customHeight="1" x14ac:dyDescent="0.2">
      <c r="A81" s="88" t="s">
        <v>122</v>
      </c>
      <c r="B81" s="89" t="s">
        <v>32</v>
      </c>
      <c r="C81" s="49"/>
      <c r="D81" s="50"/>
      <c r="E81" s="50"/>
      <c r="F81" s="50">
        <v>0</v>
      </c>
      <c r="G81" s="49"/>
      <c r="H81" s="48"/>
      <c r="I81" s="49"/>
      <c r="J81" s="81"/>
      <c r="K81" s="12">
        <v>1304.5999999999999</v>
      </c>
      <c r="L81" s="12"/>
      <c r="M81" s="13"/>
      <c r="N81" s="98">
        <f t="shared" si="2"/>
        <v>0</v>
      </c>
    </row>
    <row r="82" spans="1:14" s="20" customFormat="1" ht="28.5" customHeight="1" x14ac:dyDescent="0.2">
      <c r="A82" s="88" t="s">
        <v>89</v>
      </c>
      <c r="B82" s="89" t="s">
        <v>43</v>
      </c>
      <c r="C82" s="49"/>
      <c r="D82" s="50"/>
      <c r="E82" s="50"/>
      <c r="F82" s="50">
        <v>0</v>
      </c>
      <c r="G82" s="49"/>
      <c r="H82" s="48"/>
      <c r="I82" s="49"/>
      <c r="J82" s="81"/>
      <c r="K82" s="12">
        <v>1304.5999999999999</v>
      </c>
      <c r="L82" s="12"/>
      <c r="M82" s="13"/>
      <c r="N82" s="98">
        <f t="shared" si="2"/>
        <v>0</v>
      </c>
    </row>
    <row r="83" spans="1:14" s="20" customFormat="1" ht="25.5" customHeight="1" x14ac:dyDescent="0.2">
      <c r="A83" s="88" t="s">
        <v>134</v>
      </c>
      <c r="B83" s="89" t="s">
        <v>43</v>
      </c>
      <c r="C83" s="49"/>
      <c r="D83" s="50"/>
      <c r="E83" s="50"/>
      <c r="F83" s="101">
        <v>0</v>
      </c>
      <c r="G83" s="49"/>
      <c r="H83" s="48"/>
      <c r="I83" s="49"/>
      <c r="J83" s="81"/>
      <c r="K83" s="12">
        <v>1304.5999999999999</v>
      </c>
      <c r="L83" s="12"/>
      <c r="M83" s="13"/>
      <c r="N83" s="98">
        <f t="shared" si="2"/>
        <v>0</v>
      </c>
    </row>
    <row r="84" spans="1:14" s="20" customFormat="1" ht="30" x14ac:dyDescent="0.2">
      <c r="A84" s="85" t="s">
        <v>45</v>
      </c>
      <c r="B84" s="76"/>
      <c r="C84" s="47"/>
      <c r="D84" s="49"/>
      <c r="E84" s="24"/>
      <c r="F84" s="24">
        <f>F85+F86+F87</f>
        <v>1506.11</v>
      </c>
      <c r="G84" s="47"/>
      <c r="H84" s="48"/>
      <c r="I84" s="24">
        <f>F84/K84</f>
        <v>1.1499999999999999</v>
      </c>
      <c r="J84" s="25">
        <f>I84/12</f>
        <v>0.1</v>
      </c>
      <c r="K84" s="12">
        <v>1304.5999999999999</v>
      </c>
      <c r="L84" s="12">
        <v>1.07</v>
      </c>
      <c r="M84" s="13">
        <v>0.37</v>
      </c>
      <c r="N84" s="98">
        <f t="shared" si="2"/>
        <v>9.6000000000000002E-2</v>
      </c>
    </row>
    <row r="85" spans="1:14" s="20" customFormat="1" ht="18" customHeight="1" x14ac:dyDescent="0.2">
      <c r="A85" s="88" t="s">
        <v>140</v>
      </c>
      <c r="B85" s="89" t="s">
        <v>32</v>
      </c>
      <c r="C85" s="47"/>
      <c r="D85" s="50"/>
      <c r="E85" s="23"/>
      <c r="F85" s="41">
        <v>1506.11</v>
      </c>
      <c r="G85" s="51"/>
      <c r="H85" s="43"/>
      <c r="I85" s="42"/>
      <c r="J85" s="79"/>
      <c r="K85" s="12">
        <v>1304.5999999999999</v>
      </c>
      <c r="L85" s="12"/>
      <c r="M85" s="13"/>
      <c r="N85" s="98">
        <f t="shared" si="2"/>
        <v>0</v>
      </c>
    </row>
    <row r="86" spans="1:14" s="20" customFormat="1" ht="18.75" customHeight="1" x14ac:dyDescent="0.2">
      <c r="A86" s="88" t="s">
        <v>131</v>
      </c>
      <c r="B86" s="89" t="s">
        <v>32</v>
      </c>
      <c r="C86" s="47"/>
      <c r="D86" s="50"/>
      <c r="E86" s="23"/>
      <c r="F86" s="41">
        <v>0</v>
      </c>
      <c r="G86" s="51"/>
      <c r="H86" s="43"/>
      <c r="I86" s="42"/>
      <c r="J86" s="79"/>
      <c r="K86" s="12">
        <v>1304.5999999999999</v>
      </c>
      <c r="L86" s="12"/>
      <c r="M86" s="13"/>
      <c r="N86" s="98">
        <f t="shared" si="2"/>
        <v>0</v>
      </c>
    </row>
    <row r="87" spans="1:14" s="20" customFormat="1" ht="28.5" customHeight="1" x14ac:dyDescent="0.2">
      <c r="A87" s="88" t="s">
        <v>89</v>
      </c>
      <c r="B87" s="89" t="s">
        <v>43</v>
      </c>
      <c r="C87" s="47"/>
      <c r="D87" s="50"/>
      <c r="E87" s="50"/>
      <c r="F87" s="50">
        <v>0</v>
      </c>
      <c r="G87" s="47"/>
      <c r="H87" s="48"/>
      <c r="I87" s="49"/>
      <c r="J87" s="81"/>
      <c r="K87" s="12">
        <v>1304.5999999999999</v>
      </c>
      <c r="L87" s="12"/>
      <c r="M87" s="13"/>
      <c r="N87" s="98">
        <f t="shared" si="2"/>
        <v>0</v>
      </c>
    </row>
    <row r="88" spans="1:14" s="20" customFormat="1" ht="20.25" customHeight="1" x14ac:dyDescent="0.2">
      <c r="A88" s="85" t="s">
        <v>46</v>
      </c>
      <c r="B88" s="76"/>
      <c r="C88" s="47"/>
      <c r="D88" s="49"/>
      <c r="E88" s="49"/>
      <c r="F88" s="24">
        <f>F89+F90+F91+F92+F93+F94</f>
        <v>5763.82</v>
      </c>
      <c r="G88" s="47"/>
      <c r="H88" s="48"/>
      <c r="I88" s="24">
        <f>F88/K88</f>
        <v>4.42</v>
      </c>
      <c r="J88" s="25">
        <f>I88/12</f>
        <v>0.37</v>
      </c>
      <c r="K88" s="12">
        <v>1304.5999999999999</v>
      </c>
      <c r="L88" s="12">
        <v>1.07</v>
      </c>
      <c r="M88" s="13">
        <v>0.2</v>
      </c>
      <c r="N88" s="98">
        <f t="shared" si="2"/>
        <v>0.36799999999999999</v>
      </c>
    </row>
    <row r="89" spans="1:14" s="20" customFormat="1" ht="21" customHeight="1" x14ac:dyDescent="0.2">
      <c r="A89" s="71" t="s">
        <v>47</v>
      </c>
      <c r="B89" s="89" t="s">
        <v>10</v>
      </c>
      <c r="C89" s="47"/>
      <c r="D89" s="50"/>
      <c r="E89" s="50"/>
      <c r="F89" s="41">
        <v>0</v>
      </c>
      <c r="G89" s="47"/>
      <c r="H89" s="48"/>
      <c r="I89" s="24"/>
      <c r="J89" s="25"/>
      <c r="K89" s="12">
        <v>1304.5999999999999</v>
      </c>
      <c r="L89" s="12"/>
      <c r="M89" s="13"/>
      <c r="N89" s="98">
        <f t="shared" si="2"/>
        <v>0</v>
      </c>
    </row>
    <row r="90" spans="1:14" s="20" customFormat="1" ht="43.5" customHeight="1" x14ac:dyDescent="0.2">
      <c r="A90" s="88" t="s">
        <v>73</v>
      </c>
      <c r="B90" s="76" t="s">
        <v>32</v>
      </c>
      <c r="C90" s="47"/>
      <c r="D90" s="46"/>
      <c r="E90" s="46"/>
      <c r="F90" s="46">
        <v>4660.09</v>
      </c>
      <c r="G90" s="47"/>
      <c r="H90" s="48"/>
      <c r="I90" s="47"/>
      <c r="J90" s="48"/>
      <c r="K90" s="12">
        <v>1304.5999999999999</v>
      </c>
      <c r="L90" s="12">
        <v>1.07</v>
      </c>
      <c r="M90" s="13">
        <v>0.13</v>
      </c>
      <c r="N90" s="98">
        <f t="shared" si="2"/>
        <v>0</v>
      </c>
    </row>
    <row r="91" spans="1:14" s="20" customFormat="1" ht="42.75" customHeight="1" x14ac:dyDescent="0.2">
      <c r="A91" s="88" t="s">
        <v>74</v>
      </c>
      <c r="B91" s="76" t="s">
        <v>32</v>
      </c>
      <c r="C91" s="47"/>
      <c r="D91" s="46"/>
      <c r="E91" s="46"/>
      <c r="F91" s="46">
        <v>1103.73</v>
      </c>
      <c r="G91" s="47"/>
      <c r="H91" s="48"/>
      <c r="I91" s="47"/>
      <c r="J91" s="48"/>
      <c r="K91" s="12">
        <v>1304.5999999999999</v>
      </c>
      <c r="L91" s="12">
        <v>1.07</v>
      </c>
      <c r="M91" s="13">
        <v>0.02</v>
      </c>
      <c r="N91" s="98">
        <f t="shared" si="2"/>
        <v>0</v>
      </c>
    </row>
    <row r="92" spans="1:14" s="20" customFormat="1" ht="27.75" customHeight="1" x14ac:dyDescent="0.2">
      <c r="A92" s="88" t="s">
        <v>49</v>
      </c>
      <c r="B92" s="89" t="s">
        <v>18</v>
      </c>
      <c r="C92" s="47"/>
      <c r="D92" s="50"/>
      <c r="E92" s="50"/>
      <c r="F92" s="50">
        <v>0</v>
      </c>
      <c r="G92" s="47"/>
      <c r="H92" s="48"/>
      <c r="I92" s="49"/>
      <c r="J92" s="81"/>
      <c r="K92" s="12">
        <v>1304.5999999999999</v>
      </c>
      <c r="L92" s="12"/>
      <c r="M92" s="13"/>
      <c r="N92" s="98">
        <f t="shared" si="2"/>
        <v>0</v>
      </c>
    </row>
    <row r="93" spans="1:14" s="20" customFormat="1" ht="18.75" customHeight="1" x14ac:dyDescent="0.2">
      <c r="A93" s="88" t="s">
        <v>48</v>
      </c>
      <c r="B93" s="89" t="s">
        <v>50</v>
      </c>
      <c r="C93" s="47"/>
      <c r="D93" s="50"/>
      <c r="E93" s="50"/>
      <c r="F93" s="50">
        <v>0</v>
      </c>
      <c r="G93" s="47"/>
      <c r="H93" s="48"/>
      <c r="I93" s="49"/>
      <c r="J93" s="81"/>
      <c r="K93" s="12">
        <v>1304.5999999999999</v>
      </c>
      <c r="L93" s="12"/>
      <c r="M93" s="13"/>
      <c r="N93" s="98">
        <f t="shared" si="2"/>
        <v>0</v>
      </c>
    </row>
    <row r="94" spans="1:14" s="20" customFormat="1" ht="56.25" customHeight="1" x14ac:dyDescent="0.2">
      <c r="A94" s="88" t="s">
        <v>75</v>
      </c>
      <c r="B94" s="89" t="s">
        <v>61</v>
      </c>
      <c r="C94" s="47"/>
      <c r="D94" s="50"/>
      <c r="E94" s="50"/>
      <c r="F94" s="101">
        <v>0</v>
      </c>
      <c r="G94" s="47"/>
      <c r="H94" s="48"/>
      <c r="I94" s="49"/>
      <c r="J94" s="81"/>
      <c r="K94" s="12">
        <v>1304.5999999999999</v>
      </c>
      <c r="L94" s="12"/>
      <c r="M94" s="13"/>
      <c r="N94" s="98">
        <f t="shared" si="2"/>
        <v>0</v>
      </c>
    </row>
    <row r="95" spans="1:14" s="20" customFormat="1" ht="20.25" customHeight="1" x14ac:dyDescent="0.2">
      <c r="A95" s="85" t="s">
        <v>51</v>
      </c>
      <c r="B95" s="76"/>
      <c r="C95" s="47"/>
      <c r="D95" s="49"/>
      <c r="E95" s="24"/>
      <c r="F95" s="24">
        <f>F96</f>
        <v>0</v>
      </c>
      <c r="G95" s="47"/>
      <c r="H95" s="48"/>
      <c r="I95" s="24">
        <f>F95/K95</f>
        <v>0</v>
      </c>
      <c r="J95" s="25">
        <f>I95/12</f>
        <v>0</v>
      </c>
      <c r="K95" s="12">
        <v>1304.5999999999999</v>
      </c>
      <c r="L95" s="12">
        <v>1.07</v>
      </c>
      <c r="M95" s="13">
        <v>0.11</v>
      </c>
      <c r="N95" s="98">
        <f t="shared" si="2"/>
        <v>0</v>
      </c>
    </row>
    <row r="96" spans="1:14" s="20" customFormat="1" ht="18" customHeight="1" x14ac:dyDescent="0.2">
      <c r="A96" s="88" t="s">
        <v>52</v>
      </c>
      <c r="B96" s="76" t="s">
        <v>32</v>
      </c>
      <c r="C96" s="47"/>
      <c r="D96" s="46"/>
      <c r="E96" s="46"/>
      <c r="F96" s="46">
        <v>0</v>
      </c>
      <c r="G96" s="47"/>
      <c r="H96" s="48"/>
      <c r="I96" s="47"/>
      <c r="J96" s="48"/>
      <c r="K96" s="12">
        <v>1304.5999999999999</v>
      </c>
      <c r="L96" s="12">
        <v>1.07</v>
      </c>
      <c r="M96" s="13">
        <v>0.02</v>
      </c>
      <c r="N96" s="98">
        <f t="shared" si="2"/>
        <v>0</v>
      </c>
    </row>
    <row r="97" spans="1:14" s="12" customFormat="1" ht="21.75" customHeight="1" x14ac:dyDescent="0.2">
      <c r="A97" s="85" t="s">
        <v>53</v>
      </c>
      <c r="B97" s="86"/>
      <c r="C97" s="24"/>
      <c r="D97" s="24"/>
      <c r="E97" s="24" t="s">
        <v>125</v>
      </c>
      <c r="F97" s="24">
        <f>F98+F99</f>
        <v>10640</v>
      </c>
      <c r="G97" s="24"/>
      <c r="H97" s="39"/>
      <c r="I97" s="24">
        <f>F97/K97</f>
        <v>8.16</v>
      </c>
      <c r="J97" s="25">
        <f>I97/12</f>
        <v>0.68</v>
      </c>
      <c r="K97" s="12">
        <v>1304.5999999999999</v>
      </c>
      <c r="L97" s="12">
        <v>1.07</v>
      </c>
      <c r="M97" s="13">
        <v>0.03</v>
      </c>
      <c r="N97" s="98">
        <f t="shared" si="2"/>
        <v>0.68</v>
      </c>
    </row>
    <row r="98" spans="1:14" s="20" customFormat="1" ht="41.25" customHeight="1" x14ac:dyDescent="0.2">
      <c r="A98" s="71" t="s">
        <v>76</v>
      </c>
      <c r="B98" s="89" t="s">
        <v>34</v>
      </c>
      <c r="C98" s="47"/>
      <c r="D98" s="46"/>
      <c r="E98" s="46"/>
      <c r="F98" s="46">
        <v>6240</v>
      </c>
      <c r="G98" s="47"/>
      <c r="H98" s="48"/>
      <c r="I98" s="47"/>
      <c r="J98" s="48"/>
      <c r="K98" s="12">
        <v>1304.5999999999999</v>
      </c>
      <c r="L98" s="12">
        <v>1.07</v>
      </c>
      <c r="M98" s="13">
        <v>0.03</v>
      </c>
      <c r="N98" s="98">
        <f t="shared" si="2"/>
        <v>0</v>
      </c>
    </row>
    <row r="99" spans="1:14" s="20" customFormat="1" ht="23.25" customHeight="1" x14ac:dyDescent="0.2">
      <c r="A99" s="71" t="s">
        <v>141</v>
      </c>
      <c r="B99" s="89" t="s">
        <v>61</v>
      </c>
      <c r="C99" s="47">
        <f>H99*12</f>
        <v>0</v>
      </c>
      <c r="D99" s="46"/>
      <c r="E99" s="46"/>
      <c r="F99" s="46">
        <v>4400</v>
      </c>
      <c r="G99" s="47">
        <f>J99*12</f>
        <v>0</v>
      </c>
      <c r="H99" s="48"/>
      <c r="I99" s="47"/>
      <c r="J99" s="48"/>
      <c r="K99" s="12">
        <v>1304.5999999999999</v>
      </c>
      <c r="L99" s="12">
        <v>1.07</v>
      </c>
      <c r="M99" s="13">
        <v>0</v>
      </c>
      <c r="N99" s="98">
        <f t="shared" si="2"/>
        <v>0</v>
      </c>
    </row>
    <row r="100" spans="1:14" s="12" customFormat="1" ht="18.75" customHeight="1" x14ac:dyDescent="0.2">
      <c r="A100" s="85" t="s">
        <v>54</v>
      </c>
      <c r="B100" s="86"/>
      <c r="C100" s="24"/>
      <c r="D100" s="24"/>
      <c r="E100" s="24" t="s">
        <v>126</v>
      </c>
      <c r="F100" s="24">
        <f>F102+F101</f>
        <v>0</v>
      </c>
      <c r="G100" s="24"/>
      <c r="H100" s="39"/>
      <c r="I100" s="24">
        <f>F100/K100</f>
        <v>0</v>
      </c>
      <c r="J100" s="25">
        <f>I100/12</f>
        <v>0</v>
      </c>
      <c r="K100" s="12">
        <v>1304.5999999999999</v>
      </c>
      <c r="L100" s="12">
        <v>1.07</v>
      </c>
      <c r="M100" s="13">
        <v>0.06</v>
      </c>
      <c r="N100" s="98">
        <f t="shared" si="2"/>
        <v>0</v>
      </c>
    </row>
    <row r="101" spans="1:14" s="12" customFormat="1" ht="18.75" customHeight="1" x14ac:dyDescent="0.2">
      <c r="A101" s="71" t="s">
        <v>123</v>
      </c>
      <c r="B101" s="72" t="s">
        <v>42</v>
      </c>
      <c r="C101" s="42"/>
      <c r="D101" s="41"/>
      <c r="E101" s="41"/>
      <c r="F101" s="41">
        <v>0</v>
      </c>
      <c r="G101" s="42"/>
      <c r="H101" s="43"/>
      <c r="I101" s="42"/>
      <c r="J101" s="79"/>
      <c r="M101" s="13"/>
      <c r="N101" s="98"/>
    </row>
    <row r="102" spans="1:14" s="20" customFormat="1" ht="18" customHeight="1" x14ac:dyDescent="0.2">
      <c r="A102" s="88" t="s">
        <v>124</v>
      </c>
      <c r="B102" s="76" t="s">
        <v>42</v>
      </c>
      <c r="C102" s="47"/>
      <c r="D102" s="46"/>
      <c r="E102" s="46"/>
      <c r="F102" s="46">
        <v>0</v>
      </c>
      <c r="G102" s="47"/>
      <c r="H102" s="48"/>
      <c r="I102" s="47"/>
      <c r="J102" s="48"/>
      <c r="K102" s="12">
        <v>1304.5999999999999</v>
      </c>
      <c r="L102" s="12">
        <v>1.07</v>
      </c>
      <c r="M102" s="13">
        <v>0.02</v>
      </c>
      <c r="N102" s="98">
        <f t="shared" si="2"/>
        <v>0</v>
      </c>
    </row>
    <row r="103" spans="1:14" s="20" customFormat="1" ht="30" customHeight="1" x14ac:dyDescent="0.2">
      <c r="A103" s="107" t="s">
        <v>146</v>
      </c>
      <c r="B103" s="87" t="s">
        <v>147</v>
      </c>
      <c r="C103" s="45"/>
      <c r="D103" s="108"/>
      <c r="E103" s="108" t="s">
        <v>148</v>
      </c>
      <c r="F103" s="108">
        <v>0</v>
      </c>
      <c r="G103" s="45"/>
      <c r="H103" s="99"/>
      <c r="I103" s="45">
        <f>F103/K103</f>
        <v>0</v>
      </c>
      <c r="J103" s="99">
        <f>I103/12</f>
        <v>0</v>
      </c>
      <c r="K103" s="12">
        <v>1304.5999999999999</v>
      </c>
      <c r="L103" s="12"/>
      <c r="M103" s="13"/>
      <c r="N103" s="98"/>
    </row>
    <row r="104" spans="1:14" s="12" customFormat="1" ht="197.25" customHeight="1" x14ac:dyDescent="0.2">
      <c r="A104" s="105" t="s">
        <v>157</v>
      </c>
      <c r="B104" s="87" t="s">
        <v>18</v>
      </c>
      <c r="C104" s="45">
        <f>H104*12</f>
        <v>0</v>
      </c>
      <c r="D104" s="45"/>
      <c r="E104" s="45"/>
      <c r="F104" s="45">
        <v>0</v>
      </c>
      <c r="G104" s="45">
        <f>J104*12</f>
        <v>0</v>
      </c>
      <c r="H104" s="99"/>
      <c r="I104" s="45">
        <f>F104/K104</f>
        <v>0</v>
      </c>
      <c r="J104" s="99">
        <f>I104/12</f>
        <v>0</v>
      </c>
      <c r="K104" s="12">
        <v>1304.5999999999999</v>
      </c>
      <c r="L104" s="12">
        <v>1.07</v>
      </c>
      <c r="M104" s="13">
        <v>1.03</v>
      </c>
      <c r="N104" s="98">
        <f t="shared" si="2"/>
        <v>0</v>
      </c>
    </row>
    <row r="105" spans="1:14" s="12" customFormat="1" ht="24.75" customHeight="1" x14ac:dyDescent="0.2">
      <c r="A105" s="106" t="s">
        <v>151</v>
      </c>
      <c r="B105" s="86" t="s">
        <v>10</v>
      </c>
      <c r="C105" s="44"/>
      <c r="D105" s="44"/>
      <c r="E105" s="44" t="s">
        <v>116</v>
      </c>
      <c r="F105" s="44">
        <f>1031.42+6588.72</f>
        <v>7620.14</v>
      </c>
      <c r="G105" s="44"/>
      <c r="H105" s="44"/>
      <c r="I105" s="44">
        <f>F105/K105</f>
        <v>5.84</v>
      </c>
      <c r="J105" s="44">
        <f>I105/12</f>
        <v>0.49</v>
      </c>
      <c r="K105" s="12">
        <v>1304.5999999999999</v>
      </c>
      <c r="M105" s="13"/>
      <c r="N105" s="98"/>
    </row>
    <row r="106" spans="1:14" s="12" customFormat="1" ht="24.75" customHeight="1" x14ac:dyDescent="0.2">
      <c r="A106" s="106" t="s">
        <v>152</v>
      </c>
      <c r="B106" s="86" t="s">
        <v>10</v>
      </c>
      <c r="C106" s="44"/>
      <c r="D106" s="44"/>
      <c r="E106" s="44" t="s">
        <v>116</v>
      </c>
      <c r="F106" s="44">
        <v>0</v>
      </c>
      <c r="G106" s="44"/>
      <c r="H106" s="44"/>
      <c r="I106" s="44">
        <f t="shared" ref="I106:I107" si="3">F106/K106</f>
        <v>0</v>
      </c>
      <c r="J106" s="44">
        <f t="shared" ref="J106:J107" si="4">I106/12</f>
        <v>0</v>
      </c>
      <c r="K106" s="12">
        <v>1304.5999999999999</v>
      </c>
      <c r="M106" s="13"/>
      <c r="N106" s="98"/>
    </row>
    <row r="107" spans="1:14" s="12" customFormat="1" ht="24.75" customHeight="1" x14ac:dyDescent="0.2">
      <c r="A107" s="106" t="s">
        <v>153</v>
      </c>
      <c r="B107" s="86" t="s">
        <v>10</v>
      </c>
      <c r="C107" s="44"/>
      <c r="D107" s="44"/>
      <c r="E107" s="44" t="s">
        <v>116</v>
      </c>
      <c r="F107" s="44">
        <v>20440.41</v>
      </c>
      <c r="G107" s="44"/>
      <c r="H107" s="44"/>
      <c r="I107" s="44">
        <f t="shared" si="3"/>
        <v>15.67</v>
      </c>
      <c r="J107" s="44">
        <f t="shared" si="4"/>
        <v>1.31</v>
      </c>
      <c r="K107" s="12">
        <v>1304.5999999999999</v>
      </c>
      <c r="M107" s="13"/>
      <c r="N107" s="98"/>
    </row>
    <row r="108" spans="1:14" s="12" customFormat="1" ht="24.75" customHeight="1" x14ac:dyDescent="0.2">
      <c r="A108" s="106" t="s">
        <v>156</v>
      </c>
      <c r="B108" s="86" t="s">
        <v>15</v>
      </c>
      <c r="C108" s="44"/>
      <c r="D108" s="44"/>
      <c r="E108" s="44"/>
      <c r="F108" s="44">
        <f>I108*K108</f>
        <v>32249.71</v>
      </c>
      <c r="G108" s="44"/>
      <c r="H108" s="44"/>
      <c r="I108" s="44">
        <f>12*J108</f>
        <v>24.72</v>
      </c>
      <c r="J108" s="44">
        <v>2.06</v>
      </c>
      <c r="K108" s="12">
        <v>1304.5999999999999</v>
      </c>
      <c r="M108" s="13"/>
      <c r="N108" s="98"/>
    </row>
    <row r="109" spans="1:14" s="12" customFormat="1" ht="27" customHeight="1" x14ac:dyDescent="0.4">
      <c r="A109" s="103" t="s">
        <v>55</v>
      </c>
      <c r="B109" s="86"/>
      <c r="C109" s="44">
        <f>H109*12</f>
        <v>0</v>
      </c>
      <c r="D109" s="44"/>
      <c r="E109" s="44"/>
      <c r="F109" s="104">
        <f>F104+F100+F97+F95+F88+F84+F79+F64+F63+F62+F61+F51+F49+F48+F42+F41+F40+F29+F15+F50+F105+F106+F107+F103+F108</f>
        <v>308615.46000000002</v>
      </c>
      <c r="G109" s="104">
        <f t="shared" ref="G109:J109" si="5">G104+G100+G97+G95+G88+G84+G79+G64+G63+G62+G61+G51+G49+G48+G42+G41+G40+G29+G15+G50+G105+G106+G107+G103+G108</f>
        <v>131.88</v>
      </c>
      <c r="H109" s="104">
        <f t="shared" si="5"/>
        <v>0</v>
      </c>
      <c r="I109" s="104">
        <f t="shared" si="5"/>
        <v>236.56</v>
      </c>
      <c r="J109" s="104">
        <f t="shared" si="5"/>
        <v>19.73</v>
      </c>
      <c r="K109" s="12">
        <v>1304.5999999999999</v>
      </c>
      <c r="M109" s="13"/>
      <c r="N109" s="98"/>
    </row>
    <row r="110" spans="1:14" s="54" customFormat="1" ht="19.5" x14ac:dyDescent="0.2">
      <c r="A110" s="90"/>
      <c r="B110" s="91"/>
      <c r="C110" s="62"/>
      <c r="D110" s="62"/>
      <c r="E110" s="62"/>
      <c r="F110" s="62"/>
      <c r="G110" s="62"/>
      <c r="H110" s="62"/>
      <c r="I110" s="62"/>
      <c r="J110" s="62"/>
      <c r="K110" s="12">
        <v>1304.5999999999999</v>
      </c>
      <c r="M110" s="55"/>
    </row>
    <row r="111" spans="1:14" s="12" customFormat="1" ht="24.75" customHeight="1" x14ac:dyDescent="0.2">
      <c r="A111" s="106" t="s">
        <v>57</v>
      </c>
      <c r="B111" s="86"/>
      <c r="C111" s="44">
        <f>H111*12</f>
        <v>0</v>
      </c>
      <c r="D111" s="44"/>
      <c r="E111" s="44"/>
      <c r="F111" s="44">
        <f>F112</f>
        <v>51528</v>
      </c>
      <c r="G111" s="44">
        <f t="shared" ref="G111:J111" si="6">G112</f>
        <v>0</v>
      </c>
      <c r="H111" s="44">
        <f t="shared" si="6"/>
        <v>0</v>
      </c>
      <c r="I111" s="44">
        <f t="shared" si="6"/>
        <v>39.5</v>
      </c>
      <c r="J111" s="44">
        <f t="shared" si="6"/>
        <v>3.29</v>
      </c>
      <c r="K111" s="12">
        <v>1304.5999999999999</v>
      </c>
      <c r="M111" s="13"/>
    </row>
    <row r="112" spans="1:14" s="12" customFormat="1" ht="24.75" customHeight="1" x14ac:dyDescent="0.2">
      <c r="A112" s="92" t="s">
        <v>146</v>
      </c>
      <c r="B112" s="72" t="s">
        <v>147</v>
      </c>
      <c r="C112" s="51"/>
      <c r="D112" s="51"/>
      <c r="E112" s="51" t="s">
        <v>148</v>
      </c>
      <c r="F112" s="51">
        <f>1356*38</f>
        <v>51528</v>
      </c>
      <c r="G112" s="51"/>
      <c r="H112" s="51"/>
      <c r="I112" s="51">
        <f>F112/K112</f>
        <v>39.5</v>
      </c>
      <c r="J112" s="51">
        <f>I112/12</f>
        <v>3.29</v>
      </c>
      <c r="K112" s="12">
        <v>1304.5999999999999</v>
      </c>
      <c r="M112" s="13"/>
    </row>
    <row r="113" spans="1:13" s="54" customFormat="1" ht="19.5" x14ac:dyDescent="0.2">
      <c r="A113" s="59"/>
      <c r="B113" s="60"/>
      <c r="C113" s="61"/>
      <c r="D113" s="61"/>
      <c r="E113" s="61"/>
      <c r="F113" s="61"/>
      <c r="G113" s="61"/>
      <c r="H113" s="63"/>
      <c r="I113" s="61"/>
      <c r="J113" s="63"/>
      <c r="M113" s="55"/>
    </row>
    <row r="114" spans="1:13" s="54" customFormat="1" ht="20.25" thickBot="1" x14ac:dyDescent="0.25">
      <c r="A114" s="59"/>
      <c r="B114" s="60"/>
      <c r="C114" s="61"/>
      <c r="D114" s="61"/>
      <c r="E114" s="61"/>
      <c r="F114" s="61"/>
      <c r="G114" s="61"/>
      <c r="H114" s="63"/>
      <c r="I114" s="61"/>
      <c r="J114" s="63"/>
      <c r="M114" s="55"/>
    </row>
    <row r="115" spans="1:13" s="67" customFormat="1" ht="19.5" thickBot="1" x14ac:dyDescent="0.25">
      <c r="A115" s="64" t="s">
        <v>158</v>
      </c>
      <c r="B115" s="65"/>
      <c r="C115" s="66"/>
      <c r="D115" s="66"/>
      <c r="E115" s="66"/>
      <c r="F115" s="66">
        <f>F109+F111</f>
        <v>360143.46</v>
      </c>
      <c r="G115" s="66">
        <f t="shared" ref="G115:I115" si="7">G109+G111</f>
        <v>131.88</v>
      </c>
      <c r="H115" s="66">
        <f t="shared" si="7"/>
        <v>0</v>
      </c>
      <c r="I115" s="66">
        <f t="shared" si="7"/>
        <v>276.06</v>
      </c>
      <c r="J115" s="66">
        <f>J109+J111</f>
        <v>23.02</v>
      </c>
      <c r="M115" s="68"/>
    </row>
    <row r="116" spans="1:13" s="67" customFormat="1" ht="18.75" x14ac:dyDescent="0.2">
      <c r="A116" s="110"/>
      <c r="B116" s="111"/>
      <c r="C116" s="112"/>
      <c r="D116" s="112"/>
      <c r="E116" s="112"/>
      <c r="F116" s="112"/>
      <c r="G116" s="112"/>
      <c r="H116" s="112"/>
      <c r="I116" s="112"/>
      <c r="J116" s="112"/>
      <c r="M116" s="68"/>
    </row>
    <row r="117" spans="1:13" s="67" customFormat="1" ht="28.5" customHeight="1" x14ac:dyDescent="0.2">
      <c r="A117" s="85" t="s">
        <v>99</v>
      </c>
      <c r="B117" s="86" t="s">
        <v>15</v>
      </c>
      <c r="C117" s="24">
        <f>H117*12</f>
        <v>0</v>
      </c>
      <c r="D117" s="23" t="s">
        <v>69</v>
      </c>
      <c r="E117" s="44" t="s">
        <v>116</v>
      </c>
      <c r="F117" s="44">
        <v>175166.46</v>
      </c>
      <c r="G117" s="44">
        <f t="shared" ref="G117" si="8">J117*12</f>
        <v>134.28</v>
      </c>
      <c r="H117" s="44"/>
      <c r="I117" s="44">
        <f>F117/K117</f>
        <v>134.27000000000001</v>
      </c>
      <c r="J117" s="44">
        <f>I117/12</f>
        <v>11.19</v>
      </c>
      <c r="K117" s="67">
        <v>1304.5999999999999</v>
      </c>
      <c r="M117" s="68"/>
    </row>
    <row r="118" spans="1:13" s="67" customFormat="1" ht="19.5" thickBot="1" x14ac:dyDescent="0.25">
      <c r="A118" s="110"/>
      <c r="B118" s="111"/>
      <c r="C118" s="112"/>
      <c r="D118" s="112"/>
      <c r="E118" s="112"/>
      <c r="F118" s="112"/>
      <c r="G118" s="112"/>
      <c r="H118" s="112"/>
      <c r="I118" s="112"/>
      <c r="J118" s="112"/>
      <c r="M118" s="68"/>
    </row>
    <row r="119" spans="1:13" s="67" customFormat="1" ht="19.5" thickBot="1" x14ac:dyDescent="0.25">
      <c r="A119" s="64" t="s">
        <v>159</v>
      </c>
      <c r="B119" s="113"/>
      <c r="C119" s="114"/>
      <c r="D119" s="114"/>
      <c r="E119" s="114"/>
      <c r="F119" s="114">
        <f>F115+F117</f>
        <v>535309.92000000004</v>
      </c>
      <c r="G119" s="114">
        <f t="shared" ref="G119:J119" si="9">G115+G117</f>
        <v>266.16000000000003</v>
      </c>
      <c r="H119" s="114">
        <f t="shared" si="9"/>
        <v>0</v>
      </c>
      <c r="I119" s="114">
        <f t="shared" si="9"/>
        <v>410.33</v>
      </c>
      <c r="J119" s="114">
        <f t="shared" si="9"/>
        <v>34.21</v>
      </c>
      <c r="M119" s="68"/>
    </row>
    <row r="120" spans="1:13" s="67" customFormat="1" ht="18.75" x14ac:dyDescent="0.2">
      <c r="A120" s="110"/>
      <c r="B120" s="111"/>
      <c r="C120" s="112"/>
      <c r="D120" s="112"/>
      <c r="E120" s="112"/>
      <c r="F120" s="112"/>
      <c r="G120" s="112"/>
      <c r="H120" s="112"/>
      <c r="I120" s="112"/>
      <c r="J120" s="112"/>
      <c r="M120" s="68"/>
    </row>
    <row r="121" spans="1:13" s="67" customFormat="1" ht="18.75" x14ac:dyDescent="0.2">
      <c r="A121" s="110"/>
      <c r="B121" s="111"/>
      <c r="C121" s="112"/>
      <c r="D121" s="112"/>
      <c r="E121" s="112"/>
      <c r="F121" s="112"/>
      <c r="G121" s="112"/>
      <c r="H121" s="112"/>
      <c r="I121" s="112"/>
      <c r="J121" s="112"/>
      <c r="M121" s="68"/>
    </row>
    <row r="122" spans="1:13" s="54" customFormat="1" ht="19.5" x14ac:dyDescent="0.2">
      <c r="A122" s="59"/>
      <c r="B122" s="60"/>
      <c r="C122" s="61"/>
      <c r="D122" s="61"/>
      <c r="E122" s="61"/>
      <c r="F122" s="61"/>
      <c r="G122" s="61"/>
      <c r="H122" s="63"/>
      <c r="I122" s="61"/>
      <c r="J122" s="63"/>
      <c r="M122" s="55"/>
    </row>
    <row r="123" spans="1:13" s="54" customFormat="1" ht="19.5" x14ac:dyDescent="0.2">
      <c r="A123" s="120" t="s">
        <v>58</v>
      </c>
      <c r="B123" s="120"/>
      <c r="C123" s="120"/>
      <c r="D123" s="120"/>
      <c r="E123" s="120"/>
      <c r="F123" s="120"/>
      <c r="G123" s="120"/>
      <c r="H123" s="120"/>
      <c r="I123" s="61"/>
      <c r="J123" s="63"/>
      <c r="M123" s="55"/>
    </row>
    <row r="124" spans="1:13" s="54" customFormat="1" ht="19.5" x14ac:dyDescent="0.2">
      <c r="A124" s="57"/>
      <c r="B124" s="57"/>
      <c r="C124" s="57"/>
      <c r="D124" s="57"/>
      <c r="E124" s="57"/>
      <c r="F124" s="57"/>
      <c r="G124" s="57"/>
      <c r="H124" s="69"/>
      <c r="I124" s="61"/>
      <c r="J124" s="63"/>
      <c r="M124" s="55"/>
    </row>
    <row r="125" spans="1:13" s="54" customFormat="1" ht="19.5" x14ac:dyDescent="0.2">
      <c r="A125" s="56" t="s">
        <v>59</v>
      </c>
      <c r="B125" s="57"/>
      <c r="C125" s="57"/>
      <c r="D125" s="57"/>
      <c r="E125" s="57"/>
      <c r="F125" s="57"/>
      <c r="G125" s="57"/>
      <c r="H125" s="69"/>
      <c r="I125" s="61"/>
      <c r="J125" s="63"/>
      <c r="M125" s="55"/>
    </row>
    <row r="126" spans="1:13" s="54" customFormat="1" ht="19.5" x14ac:dyDescent="0.2">
      <c r="A126" s="59"/>
      <c r="B126" s="60"/>
      <c r="C126" s="61"/>
      <c r="D126" s="61"/>
      <c r="E126" s="61"/>
      <c r="F126" s="61"/>
      <c r="G126" s="61"/>
      <c r="H126" s="63"/>
      <c r="I126" s="61"/>
      <c r="J126" s="63"/>
      <c r="M126" s="55"/>
    </row>
    <row r="127" spans="1:13" s="54" customFormat="1" ht="19.5" x14ac:dyDescent="0.2">
      <c r="A127" s="59"/>
      <c r="B127" s="60"/>
      <c r="C127" s="61"/>
      <c r="D127" s="61"/>
      <c r="E127" s="61"/>
      <c r="F127" s="61"/>
      <c r="G127" s="61"/>
      <c r="H127" s="63"/>
      <c r="I127" s="61"/>
      <c r="J127" s="63"/>
      <c r="M127" s="55"/>
    </row>
    <row r="128" spans="1:13" s="57" customFormat="1" ht="14.25" x14ac:dyDescent="0.2">
      <c r="A128" s="120"/>
      <c r="B128" s="120"/>
      <c r="C128" s="120"/>
      <c r="D128" s="120"/>
      <c r="E128" s="120"/>
      <c r="F128" s="120"/>
      <c r="G128" s="120"/>
      <c r="H128" s="120"/>
      <c r="M128" s="58"/>
    </row>
    <row r="129" spans="1:13" s="57" customFormat="1" x14ac:dyDescent="0.2">
      <c r="H129" s="69"/>
      <c r="J129" s="69"/>
      <c r="M129" s="58"/>
    </row>
    <row r="130" spans="1:13" s="57" customFormat="1" ht="19.5" x14ac:dyDescent="0.2">
      <c r="A130" s="59"/>
      <c r="B130" s="60"/>
      <c r="H130" s="69"/>
      <c r="J130" s="69"/>
      <c r="M130" s="58"/>
    </row>
    <row r="131" spans="1:13" s="57" customFormat="1" x14ac:dyDescent="0.2">
      <c r="H131" s="69"/>
      <c r="J131" s="69"/>
      <c r="M131" s="58"/>
    </row>
    <row r="132" spans="1:13" s="57" customFormat="1" x14ac:dyDescent="0.2">
      <c r="H132" s="69"/>
      <c r="J132" s="69"/>
      <c r="M132" s="58"/>
    </row>
    <row r="133" spans="1:13" s="57" customFormat="1" x14ac:dyDescent="0.2">
      <c r="H133" s="69"/>
      <c r="J133" s="69"/>
      <c r="M133" s="58"/>
    </row>
    <row r="134" spans="1:13" s="57" customFormat="1" x14ac:dyDescent="0.2">
      <c r="H134" s="69"/>
      <c r="J134" s="69"/>
      <c r="M134" s="58"/>
    </row>
    <row r="135" spans="1:13" s="57" customFormat="1" x14ac:dyDescent="0.2">
      <c r="H135" s="69"/>
      <c r="J135" s="69"/>
      <c r="M135" s="58"/>
    </row>
    <row r="136" spans="1:13" s="57" customFormat="1" x14ac:dyDescent="0.2">
      <c r="H136" s="69"/>
      <c r="J136" s="69"/>
      <c r="M136" s="58"/>
    </row>
    <row r="137" spans="1:13" s="57" customFormat="1" x14ac:dyDescent="0.2">
      <c r="H137" s="69"/>
      <c r="J137" s="69"/>
      <c r="M137" s="58"/>
    </row>
    <row r="138" spans="1:13" s="57" customFormat="1" x14ac:dyDescent="0.2">
      <c r="H138" s="69"/>
      <c r="J138" s="69"/>
      <c r="M138" s="58"/>
    </row>
    <row r="139" spans="1:13" s="57" customFormat="1" x14ac:dyDescent="0.2">
      <c r="H139" s="69"/>
      <c r="J139" s="69"/>
      <c r="M139" s="58"/>
    </row>
    <row r="140" spans="1:13" s="57" customFormat="1" x14ac:dyDescent="0.2">
      <c r="H140" s="69"/>
      <c r="J140" s="69"/>
      <c r="M140" s="58"/>
    </row>
    <row r="141" spans="1:13" s="57" customFormat="1" x14ac:dyDescent="0.2">
      <c r="H141" s="69"/>
      <c r="J141" s="69"/>
      <c r="M141" s="58"/>
    </row>
    <row r="142" spans="1:13" s="57" customFormat="1" x14ac:dyDescent="0.2">
      <c r="H142" s="69"/>
      <c r="J142" s="69"/>
      <c r="M142" s="58"/>
    </row>
    <row r="143" spans="1:13" s="57" customFormat="1" x14ac:dyDescent="0.2">
      <c r="H143" s="69"/>
      <c r="J143" s="69"/>
      <c r="M143" s="58"/>
    </row>
    <row r="144" spans="1:13" s="57" customFormat="1" x14ac:dyDescent="0.2">
      <c r="H144" s="69"/>
      <c r="J144" s="69"/>
      <c r="M144" s="58"/>
    </row>
    <row r="145" spans="8:13" s="57" customFormat="1" x14ac:dyDescent="0.2">
      <c r="H145" s="69"/>
      <c r="J145" s="69"/>
      <c r="M145" s="58"/>
    </row>
    <row r="146" spans="8:13" s="57" customFormat="1" x14ac:dyDescent="0.2">
      <c r="H146" s="69"/>
      <c r="J146" s="69"/>
      <c r="M146" s="58"/>
    </row>
    <row r="147" spans="8:13" s="57" customFormat="1" x14ac:dyDescent="0.2">
      <c r="H147" s="69"/>
      <c r="J147" s="69"/>
      <c r="M147" s="58"/>
    </row>
    <row r="148" spans="8:13" s="57" customFormat="1" x14ac:dyDescent="0.2">
      <c r="H148" s="69"/>
      <c r="J148" s="69"/>
      <c r="M148" s="58"/>
    </row>
  </sheetData>
  <mergeCells count="14">
    <mergeCell ref="A6:J6"/>
    <mergeCell ref="A1:J1"/>
    <mergeCell ref="B2:J2"/>
    <mergeCell ref="B3:J3"/>
    <mergeCell ref="B4:J4"/>
    <mergeCell ref="A5:J5"/>
    <mergeCell ref="A123:H123"/>
    <mergeCell ref="A128:H128"/>
    <mergeCell ref="A7:J7"/>
    <mergeCell ref="A8:J8"/>
    <mergeCell ref="A9:J9"/>
    <mergeCell ref="A10:J10"/>
    <mergeCell ref="A11:J11"/>
    <mergeCell ref="A14:J14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45"/>
  <sheetViews>
    <sheetView tabSelected="1" topLeftCell="A100" zoomScale="75" zoomScaleNormal="75" workbookViewId="0">
      <selection activeCell="O106" sqref="O106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0" hidden="1" customWidth="1"/>
    <col min="9" max="9" width="13.85546875" style="1" customWidth="1"/>
    <col min="10" max="10" width="20.85546875" style="70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4" ht="12.75" customHeight="1" x14ac:dyDescent="0.3">
      <c r="B2" s="119"/>
      <c r="C2" s="119"/>
      <c r="D2" s="119"/>
      <c r="E2" s="119"/>
      <c r="F2" s="119"/>
      <c r="G2" s="119"/>
      <c r="H2" s="119"/>
      <c r="I2" s="118"/>
      <c r="J2" s="118"/>
    </row>
    <row r="3" spans="1:14" ht="14.25" customHeight="1" x14ac:dyDescent="0.3">
      <c r="B3" s="119" t="s">
        <v>0</v>
      </c>
      <c r="C3" s="119"/>
      <c r="D3" s="119"/>
      <c r="E3" s="119"/>
      <c r="F3" s="119"/>
      <c r="G3" s="119"/>
      <c r="H3" s="119"/>
      <c r="I3" s="118"/>
      <c r="J3" s="118"/>
    </row>
    <row r="4" spans="1:14" ht="24" customHeight="1" x14ac:dyDescent="0.4">
      <c r="A4" s="3" t="s">
        <v>137</v>
      </c>
      <c r="B4" s="119" t="s">
        <v>113</v>
      </c>
      <c r="C4" s="119"/>
      <c r="D4" s="119"/>
      <c r="E4" s="119"/>
      <c r="F4" s="119"/>
      <c r="G4" s="119"/>
      <c r="H4" s="119"/>
      <c r="I4" s="118"/>
      <c r="J4" s="118"/>
    </row>
    <row r="5" spans="1:14" ht="24" customHeight="1" x14ac:dyDescent="0.4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4" ht="24" customHeight="1" x14ac:dyDescent="0.4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4" ht="24" customHeight="1" x14ac:dyDescent="0.2">
      <c r="A7" s="121" t="s">
        <v>138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4" s="4" customFormat="1" ht="22.5" customHeight="1" x14ac:dyDescent="0.4">
      <c r="A8" s="122" t="s">
        <v>1</v>
      </c>
      <c r="B8" s="122"/>
      <c r="C8" s="122"/>
      <c r="D8" s="122"/>
      <c r="E8" s="122"/>
      <c r="F8" s="122"/>
      <c r="G8" s="123"/>
      <c r="H8" s="123"/>
      <c r="I8" s="123"/>
      <c r="J8" s="123"/>
      <c r="M8" s="5"/>
    </row>
    <row r="9" spans="1:14" s="6" customFormat="1" ht="18.75" customHeight="1" x14ac:dyDescent="0.4">
      <c r="A9" s="122" t="s">
        <v>101</v>
      </c>
      <c r="B9" s="122"/>
      <c r="C9" s="122"/>
      <c r="D9" s="122"/>
      <c r="E9" s="122"/>
      <c r="F9" s="122"/>
      <c r="G9" s="123"/>
      <c r="H9" s="123"/>
      <c r="I9" s="123"/>
      <c r="J9" s="123"/>
    </row>
    <row r="10" spans="1:14" s="7" customFormat="1" ht="17.25" customHeight="1" x14ac:dyDescent="0.2">
      <c r="A10" s="124" t="s">
        <v>160</v>
      </c>
      <c r="B10" s="124"/>
      <c r="C10" s="124"/>
      <c r="D10" s="124"/>
      <c r="E10" s="124"/>
      <c r="F10" s="124"/>
      <c r="G10" s="125"/>
      <c r="H10" s="125"/>
      <c r="I10" s="125"/>
      <c r="J10" s="125"/>
    </row>
    <row r="11" spans="1:14" s="6" customFormat="1" ht="30" customHeight="1" thickBot="1" x14ac:dyDescent="0.25">
      <c r="A11" s="126" t="s">
        <v>3</v>
      </c>
      <c r="B11" s="126"/>
      <c r="C11" s="126"/>
      <c r="D11" s="126"/>
      <c r="E11" s="126"/>
      <c r="F11" s="126"/>
      <c r="G11" s="127"/>
      <c r="H11" s="127"/>
      <c r="I11" s="127"/>
      <c r="J11" s="127"/>
    </row>
    <row r="12" spans="1:14" s="12" customFormat="1" ht="139.5" customHeight="1" thickBot="1" x14ac:dyDescent="0.25">
      <c r="A12" s="8" t="s">
        <v>4</v>
      </c>
      <c r="B12" s="9" t="s">
        <v>5</v>
      </c>
      <c r="C12" s="10" t="s">
        <v>6</v>
      </c>
      <c r="D12" s="10" t="s">
        <v>65</v>
      </c>
      <c r="E12" s="10" t="s">
        <v>90</v>
      </c>
      <c r="F12" s="10" t="s">
        <v>7</v>
      </c>
      <c r="G12" s="10" t="s">
        <v>6</v>
      </c>
      <c r="H12" s="11" t="s">
        <v>8</v>
      </c>
      <c r="I12" s="10" t="s">
        <v>6</v>
      </c>
      <c r="J12" s="11" t="s">
        <v>8</v>
      </c>
      <c r="M12" s="13"/>
    </row>
    <row r="13" spans="1:14" s="20" customFormat="1" x14ac:dyDescent="0.2">
      <c r="A13" s="14">
        <v>1</v>
      </c>
      <c r="B13" s="15">
        <v>2</v>
      </c>
      <c r="C13" s="15">
        <v>3</v>
      </c>
      <c r="D13" s="16"/>
      <c r="E13" s="16">
        <v>3</v>
      </c>
      <c r="F13" s="16">
        <v>4</v>
      </c>
      <c r="G13" s="15">
        <v>3</v>
      </c>
      <c r="H13" s="17">
        <v>4</v>
      </c>
      <c r="I13" s="18">
        <v>5</v>
      </c>
      <c r="J13" s="19">
        <v>6</v>
      </c>
      <c r="M13" s="21"/>
    </row>
    <row r="14" spans="1:14" s="20" customFormat="1" ht="49.5" customHeight="1" x14ac:dyDescent="0.2">
      <c r="A14" s="128" t="s">
        <v>9</v>
      </c>
      <c r="B14" s="129"/>
      <c r="C14" s="129"/>
      <c r="D14" s="129"/>
      <c r="E14" s="129"/>
      <c r="F14" s="129"/>
      <c r="G14" s="129"/>
      <c r="H14" s="129"/>
      <c r="I14" s="130"/>
      <c r="J14" s="131"/>
      <c r="M14" s="21"/>
    </row>
    <row r="15" spans="1:14" s="12" customFormat="1" ht="26.25" customHeight="1" x14ac:dyDescent="0.2">
      <c r="A15" s="77" t="s">
        <v>64</v>
      </c>
      <c r="B15" s="86" t="s">
        <v>10</v>
      </c>
      <c r="C15" s="24">
        <f>H15*12</f>
        <v>0</v>
      </c>
      <c r="D15" s="23" t="s">
        <v>66</v>
      </c>
      <c r="E15" s="102" t="s">
        <v>114</v>
      </c>
      <c r="F15" s="23">
        <f>I15*K15</f>
        <v>56515.27</v>
      </c>
      <c r="G15" s="24">
        <f>J15*12</f>
        <v>43.32</v>
      </c>
      <c r="H15" s="25"/>
      <c r="I15" s="24">
        <f>J15*12</f>
        <v>43.32</v>
      </c>
      <c r="J15" s="25">
        <f>J26+J28</f>
        <v>3.61</v>
      </c>
      <c r="K15" s="12">
        <v>1304.5999999999999</v>
      </c>
      <c r="L15" s="12">
        <v>1.07</v>
      </c>
      <c r="M15" s="13">
        <v>2.2400000000000002</v>
      </c>
      <c r="N15" s="98">
        <f>I15/12</f>
        <v>3.61</v>
      </c>
    </row>
    <row r="16" spans="1:14" s="12" customFormat="1" ht="34.5" customHeight="1" x14ac:dyDescent="0.2">
      <c r="A16" s="82" t="s">
        <v>11</v>
      </c>
      <c r="B16" s="83" t="s">
        <v>12</v>
      </c>
      <c r="C16" s="24"/>
      <c r="D16" s="23"/>
      <c r="E16" s="23"/>
      <c r="F16" s="23"/>
      <c r="G16" s="24"/>
      <c r="H16" s="25"/>
      <c r="I16" s="24"/>
      <c r="J16" s="25"/>
      <c r="M16" s="13"/>
      <c r="N16" s="98">
        <f t="shared" ref="N16:N79" si="0">I16/12</f>
        <v>0</v>
      </c>
    </row>
    <row r="17" spans="1:258" s="12" customFormat="1" ht="24.75" customHeight="1" x14ac:dyDescent="0.2">
      <c r="A17" s="82" t="s">
        <v>13</v>
      </c>
      <c r="B17" s="83" t="s">
        <v>12</v>
      </c>
      <c r="C17" s="24"/>
      <c r="D17" s="23"/>
      <c r="E17" s="23"/>
      <c r="F17" s="23"/>
      <c r="G17" s="24"/>
      <c r="H17" s="25"/>
      <c r="I17" s="24"/>
      <c r="J17" s="25"/>
      <c r="M17" s="13"/>
      <c r="N17" s="98">
        <f t="shared" si="0"/>
        <v>0</v>
      </c>
    </row>
    <row r="18" spans="1:258" s="12" customFormat="1" ht="121.5" customHeight="1" x14ac:dyDescent="0.2">
      <c r="A18" s="82" t="s">
        <v>93</v>
      </c>
      <c r="B18" s="83" t="s">
        <v>34</v>
      </c>
      <c r="C18" s="24"/>
      <c r="D18" s="23"/>
      <c r="E18" s="23"/>
      <c r="F18" s="23"/>
      <c r="G18" s="24"/>
      <c r="H18" s="25"/>
      <c r="I18" s="24"/>
      <c r="J18" s="25"/>
      <c r="M18" s="13"/>
      <c r="N18" s="98">
        <f t="shared" si="0"/>
        <v>0</v>
      </c>
    </row>
    <row r="19" spans="1:258" s="12" customFormat="1" ht="26.25" customHeight="1" x14ac:dyDescent="0.2">
      <c r="A19" s="82" t="s">
        <v>94</v>
      </c>
      <c r="B19" s="83" t="s">
        <v>12</v>
      </c>
      <c r="C19" s="24"/>
      <c r="D19" s="23"/>
      <c r="E19" s="23"/>
      <c r="F19" s="23"/>
      <c r="G19" s="24"/>
      <c r="H19" s="25"/>
      <c r="I19" s="24"/>
      <c r="J19" s="25"/>
      <c r="M19" s="13"/>
      <c r="N19" s="98">
        <f t="shared" si="0"/>
        <v>0</v>
      </c>
    </row>
    <row r="20" spans="1:258" s="12" customFormat="1" ht="23.25" customHeight="1" x14ac:dyDescent="0.2">
      <c r="A20" s="82" t="s">
        <v>98</v>
      </c>
      <c r="B20" s="83" t="s">
        <v>12</v>
      </c>
      <c r="C20" s="24"/>
      <c r="D20" s="23"/>
      <c r="E20" s="23"/>
      <c r="F20" s="23"/>
      <c r="G20" s="24"/>
      <c r="H20" s="25"/>
      <c r="I20" s="24"/>
      <c r="J20" s="25"/>
      <c r="M20" s="13"/>
      <c r="N20" s="98">
        <f t="shared" si="0"/>
        <v>0</v>
      </c>
    </row>
    <row r="21" spans="1:258" s="12" customFormat="1" ht="25.5" x14ac:dyDescent="0.2">
      <c r="A21" s="82" t="s">
        <v>85</v>
      </c>
      <c r="B21" s="83" t="s">
        <v>18</v>
      </c>
      <c r="C21" s="24"/>
      <c r="D21" s="23"/>
      <c r="E21" s="23"/>
      <c r="F21" s="23"/>
      <c r="G21" s="24"/>
      <c r="H21" s="25"/>
      <c r="I21" s="24"/>
      <c r="J21" s="25"/>
      <c r="M21" s="13"/>
      <c r="N21" s="98">
        <f t="shared" si="0"/>
        <v>0</v>
      </c>
    </row>
    <row r="22" spans="1:258" s="12" customFormat="1" ht="20.25" customHeight="1" x14ac:dyDescent="0.2">
      <c r="A22" s="82" t="s">
        <v>86</v>
      </c>
      <c r="B22" s="83" t="s">
        <v>24</v>
      </c>
      <c r="C22" s="24"/>
      <c r="D22" s="23"/>
      <c r="E22" s="23"/>
      <c r="F22" s="23"/>
      <c r="G22" s="24"/>
      <c r="H22" s="25"/>
      <c r="I22" s="24"/>
      <c r="J22" s="25"/>
      <c r="M22" s="13"/>
      <c r="N22" s="98">
        <f t="shared" si="0"/>
        <v>0</v>
      </c>
    </row>
    <row r="23" spans="1:258" s="12" customFormat="1" ht="23.25" customHeight="1" x14ac:dyDescent="0.2">
      <c r="A23" s="82" t="s">
        <v>154</v>
      </c>
      <c r="B23" s="83" t="s">
        <v>12</v>
      </c>
      <c r="C23" s="24"/>
      <c r="D23" s="23"/>
      <c r="E23" s="23"/>
      <c r="F23" s="23"/>
      <c r="G23" s="24"/>
      <c r="H23" s="25"/>
      <c r="I23" s="24"/>
      <c r="J23" s="25"/>
      <c r="M23" s="13"/>
      <c r="N23" s="98">
        <f t="shared" si="0"/>
        <v>0</v>
      </c>
    </row>
    <row r="24" spans="1:258" s="12" customFormat="1" ht="27" customHeight="1" x14ac:dyDescent="0.2">
      <c r="A24" s="82" t="s">
        <v>155</v>
      </c>
      <c r="B24" s="83" t="s">
        <v>12</v>
      </c>
      <c r="C24" s="24"/>
      <c r="D24" s="23"/>
      <c r="E24" s="23"/>
      <c r="F24" s="23"/>
      <c r="G24" s="24"/>
      <c r="H24" s="25"/>
      <c r="I24" s="24"/>
      <c r="J24" s="25"/>
      <c r="M24" s="13"/>
      <c r="N24" s="98"/>
    </row>
    <row r="25" spans="1:258" s="12" customFormat="1" ht="20.25" customHeight="1" x14ac:dyDescent="0.2">
      <c r="A25" s="82" t="s">
        <v>87</v>
      </c>
      <c r="B25" s="83" t="s">
        <v>32</v>
      </c>
      <c r="C25" s="24"/>
      <c r="D25" s="23"/>
      <c r="E25" s="23"/>
      <c r="F25" s="23"/>
      <c r="G25" s="24"/>
      <c r="H25" s="25"/>
      <c r="I25" s="24"/>
      <c r="J25" s="25"/>
      <c r="M25" s="13"/>
      <c r="N25" s="98">
        <f t="shared" si="0"/>
        <v>0</v>
      </c>
    </row>
    <row r="26" spans="1:258" s="12" customFormat="1" ht="24.75" customHeight="1" x14ac:dyDescent="0.2">
      <c r="A26" s="77" t="s">
        <v>63</v>
      </c>
      <c r="B26" s="78"/>
      <c r="C26" s="42"/>
      <c r="D26" s="41"/>
      <c r="E26" s="41"/>
      <c r="F26" s="41"/>
      <c r="G26" s="42"/>
      <c r="H26" s="79"/>
      <c r="I26" s="42"/>
      <c r="J26" s="25">
        <v>3.61</v>
      </c>
      <c r="M26" s="13"/>
      <c r="N26" s="98">
        <f t="shared" si="0"/>
        <v>0</v>
      </c>
    </row>
    <row r="27" spans="1:258" s="12" customFormat="1" ht="24" customHeight="1" x14ac:dyDescent="0.2">
      <c r="A27" s="80" t="s">
        <v>60</v>
      </c>
      <c r="B27" s="78" t="s">
        <v>12</v>
      </c>
      <c r="C27" s="42"/>
      <c r="D27" s="41"/>
      <c r="E27" s="41"/>
      <c r="F27" s="41"/>
      <c r="G27" s="42"/>
      <c r="H27" s="79"/>
      <c r="I27" s="42"/>
      <c r="J27" s="79">
        <v>0</v>
      </c>
      <c r="K27" s="12">
        <v>1304.5999999999999</v>
      </c>
      <c r="M27" s="13"/>
      <c r="N27" s="98">
        <f t="shared" si="0"/>
        <v>0</v>
      </c>
    </row>
    <row r="28" spans="1:258" s="12" customFormat="1" ht="26.25" customHeight="1" x14ac:dyDescent="0.2">
      <c r="A28" s="77" t="s">
        <v>63</v>
      </c>
      <c r="B28" s="78"/>
      <c r="C28" s="42"/>
      <c r="D28" s="41"/>
      <c r="E28" s="41"/>
      <c r="F28" s="41"/>
      <c r="G28" s="42"/>
      <c r="H28" s="79"/>
      <c r="I28" s="42"/>
      <c r="J28" s="25">
        <f>J27</f>
        <v>0</v>
      </c>
      <c r="M28" s="13"/>
      <c r="N28" s="98">
        <f t="shared" si="0"/>
        <v>0</v>
      </c>
    </row>
    <row r="29" spans="1:258" s="12" customFormat="1" ht="30" x14ac:dyDescent="0.2">
      <c r="A29" s="77" t="s">
        <v>14</v>
      </c>
      <c r="B29" s="84" t="s">
        <v>15</v>
      </c>
      <c r="C29" s="24">
        <f>H29*12</f>
        <v>0</v>
      </c>
      <c r="D29" s="23"/>
      <c r="E29" s="23" t="s">
        <v>115</v>
      </c>
      <c r="F29" s="23">
        <f>I29*K29</f>
        <v>32562.82</v>
      </c>
      <c r="G29" s="24">
        <f>J29*12</f>
        <v>24.96</v>
      </c>
      <c r="H29" s="25"/>
      <c r="I29" s="24">
        <f>12*J29</f>
        <v>24.96</v>
      </c>
      <c r="J29" s="25">
        <v>2.08</v>
      </c>
      <c r="K29" s="12">
        <v>1304.5999999999999</v>
      </c>
      <c r="L29" s="12">
        <v>1.07</v>
      </c>
      <c r="M29" s="13">
        <v>1.1399999999999999</v>
      </c>
      <c r="N29" s="98">
        <f t="shared" si="0"/>
        <v>2.08</v>
      </c>
    </row>
    <row r="30" spans="1:258" s="12" customFormat="1" ht="18.75" x14ac:dyDescent="0.2">
      <c r="A30" s="82" t="s">
        <v>77</v>
      </c>
      <c r="B30" s="83" t="s">
        <v>15</v>
      </c>
      <c r="C30" s="24"/>
      <c r="D30" s="23"/>
      <c r="E30" s="23"/>
      <c r="F30" s="23"/>
      <c r="G30" s="24"/>
      <c r="H30" s="25"/>
      <c r="I30" s="24"/>
      <c r="J30" s="25"/>
      <c r="K30" s="26"/>
      <c r="L30" s="27"/>
      <c r="M30" s="28"/>
      <c r="N30" s="98">
        <f t="shared" si="0"/>
        <v>0</v>
      </c>
      <c r="O30" s="28"/>
      <c r="P30" s="29"/>
      <c r="Q30" s="28"/>
      <c r="R30" s="30"/>
      <c r="S30" s="26"/>
      <c r="T30" s="27"/>
      <c r="U30" s="28"/>
      <c r="V30" s="28"/>
      <c r="W30" s="28"/>
      <c r="X30" s="29"/>
      <c r="Y30" s="28"/>
      <c r="Z30" s="30"/>
      <c r="AA30" s="26"/>
      <c r="AB30" s="27"/>
      <c r="AC30" s="28"/>
      <c r="AD30" s="28"/>
      <c r="AE30" s="28"/>
      <c r="AF30" s="29"/>
      <c r="AG30" s="28"/>
      <c r="AH30" s="30"/>
      <c r="AI30" s="26"/>
      <c r="AJ30" s="27"/>
      <c r="AK30" s="28"/>
      <c r="AL30" s="28"/>
      <c r="AM30" s="28"/>
      <c r="AN30" s="29"/>
      <c r="AO30" s="28"/>
      <c r="AP30" s="30"/>
      <c r="AQ30" s="26"/>
      <c r="AR30" s="27"/>
      <c r="AS30" s="28"/>
      <c r="AT30" s="28"/>
      <c r="AU30" s="28"/>
      <c r="AV30" s="29"/>
      <c r="AW30" s="28"/>
      <c r="AX30" s="30"/>
      <c r="AY30" s="26"/>
      <c r="AZ30" s="27"/>
      <c r="BA30" s="28"/>
      <c r="BB30" s="28"/>
      <c r="BC30" s="28"/>
      <c r="BD30" s="29"/>
      <c r="BE30" s="28"/>
      <c r="BF30" s="30"/>
      <c r="BG30" s="26"/>
      <c r="BH30" s="27"/>
      <c r="BI30" s="28"/>
      <c r="BJ30" s="28"/>
      <c r="BK30" s="28"/>
      <c r="BL30" s="29"/>
      <c r="BM30" s="28"/>
      <c r="BN30" s="30"/>
      <c r="BO30" s="26"/>
      <c r="BP30" s="27"/>
      <c r="BQ30" s="28"/>
      <c r="BR30" s="28"/>
      <c r="BS30" s="31"/>
      <c r="BT30" s="32"/>
      <c r="BU30" s="22"/>
      <c r="BV30" s="33"/>
      <c r="BW30" s="34"/>
      <c r="BX30" s="35"/>
      <c r="BY30" s="22"/>
      <c r="BZ30" s="36"/>
      <c r="CA30" s="22"/>
      <c r="CB30" s="32"/>
      <c r="CC30" s="22"/>
      <c r="CD30" s="33"/>
      <c r="CE30" s="34"/>
      <c r="CF30" s="35"/>
      <c r="CG30" s="22"/>
      <c r="CH30" s="36"/>
      <c r="CI30" s="22"/>
      <c r="CJ30" s="32"/>
      <c r="CK30" s="22"/>
      <c r="CL30" s="33"/>
      <c r="CM30" s="34"/>
      <c r="CN30" s="35"/>
      <c r="CO30" s="22"/>
      <c r="CP30" s="36"/>
      <c r="CQ30" s="22"/>
      <c r="CR30" s="32"/>
      <c r="CS30" s="22"/>
      <c r="CT30" s="33"/>
      <c r="CU30" s="34"/>
      <c r="CV30" s="35"/>
      <c r="CW30" s="22"/>
      <c r="CX30" s="36"/>
      <c r="CY30" s="22"/>
      <c r="CZ30" s="32"/>
      <c r="DA30" s="22"/>
      <c r="DB30" s="33"/>
      <c r="DC30" s="34"/>
      <c r="DD30" s="35"/>
      <c r="DE30" s="22"/>
      <c r="DF30" s="36"/>
      <c r="DG30" s="22"/>
      <c r="DH30" s="32"/>
      <c r="DI30" s="22"/>
      <c r="DJ30" s="33"/>
      <c r="DK30" s="34"/>
      <c r="DL30" s="35"/>
      <c r="DM30" s="22"/>
      <c r="DN30" s="36"/>
      <c r="DO30" s="22"/>
      <c r="DP30" s="32"/>
      <c r="DQ30" s="22"/>
      <c r="DR30" s="33"/>
      <c r="DS30" s="34"/>
      <c r="DT30" s="35"/>
      <c r="DU30" s="22"/>
      <c r="DV30" s="36"/>
      <c r="DW30" s="22"/>
      <c r="DX30" s="32"/>
      <c r="DY30" s="22"/>
      <c r="DZ30" s="33"/>
      <c r="EA30" s="34"/>
      <c r="EB30" s="35"/>
      <c r="EC30" s="22"/>
      <c r="ED30" s="36"/>
      <c r="EE30" s="22"/>
      <c r="EF30" s="32"/>
      <c r="EG30" s="22"/>
      <c r="EH30" s="33"/>
      <c r="EI30" s="34"/>
      <c r="EJ30" s="35"/>
      <c r="EK30" s="22"/>
      <c r="EL30" s="36"/>
      <c r="EM30" s="22"/>
      <c r="EN30" s="32"/>
      <c r="EO30" s="22"/>
      <c r="EP30" s="33"/>
      <c r="EQ30" s="34"/>
      <c r="ER30" s="35"/>
      <c r="ES30" s="22"/>
      <c r="ET30" s="36"/>
      <c r="EU30" s="22"/>
      <c r="EV30" s="32"/>
      <c r="EW30" s="22"/>
      <c r="EX30" s="33"/>
      <c r="EY30" s="34"/>
      <c r="EZ30" s="35"/>
      <c r="FA30" s="22"/>
      <c r="FB30" s="36"/>
      <c r="FC30" s="22"/>
      <c r="FD30" s="32"/>
      <c r="FE30" s="22"/>
      <c r="FF30" s="33"/>
      <c r="FG30" s="34"/>
      <c r="FH30" s="35"/>
      <c r="FI30" s="22"/>
      <c r="FJ30" s="36"/>
      <c r="FK30" s="22"/>
      <c r="FL30" s="32"/>
      <c r="FM30" s="22"/>
      <c r="FN30" s="33"/>
      <c r="FO30" s="34"/>
      <c r="FP30" s="35"/>
      <c r="FQ30" s="22"/>
      <c r="FR30" s="36"/>
      <c r="FS30" s="22"/>
      <c r="FT30" s="32"/>
      <c r="FU30" s="22"/>
      <c r="FV30" s="33"/>
      <c r="FW30" s="34"/>
      <c r="FX30" s="35"/>
      <c r="FY30" s="22"/>
      <c r="FZ30" s="36"/>
      <c r="GA30" s="22"/>
      <c r="GB30" s="32"/>
      <c r="GC30" s="22"/>
      <c r="GD30" s="33"/>
      <c r="GE30" s="34"/>
      <c r="GF30" s="35"/>
      <c r="GG30" s="22"/>
      <c r="GH30" s="36"/>
      <c r="GI30" s="22"/>
      <c r="GJ30" s="32"/>
      <c r="GK30" s="22"/>
      <c r="GL30" s="33"/>
      <c r="GM30" s="34"/>
      <c r="GN30" s="35"/>
      <c r="GO30" s="22"/>
      <c r="GP30" s="36"/>
      <c r="GQ30" s="22"/>
      <c r="GR30" s="32"/>
      <c r="GS30" s="22"/>
      <c r="GT30" s="33"/>
      <c r="GU30" s="34"/>
      <c r="GV30" s="35"/>
      <c r="GW30" s="22"/>
      <c r="GX30" s="36"/>
      <c r="GY30" s="22"/>
      <c r="GZ30" s="32"/>
      <c r="HA30" s="22"/>
      <c r="HB30" s="33"/>
      <c r="HC30" s="34"/>
      <c r="HD30" s="35"/>
      <c r="HE30" s="22"/>
      <c r="HF30" s="36"/>
      <c r="HG30" s="22"/>
      <c r="HH30" s="32"/>
      <c r="HI30" s="22"/>
      <c r="HJ30" s="33"/>
      <c r="HK30" s="34"/>
      <c r="HL30" s="35"/>
      <c r="HM30" s="22"/>
      <c r="HN30" s="36"/>
      <c r="HO30" s="22"/>
      <c r="HP30" s="32"/>
      <c r="HQ30" s="22"/>
      <c r="HR30" s="33"/>
      <c r="HS30" s="34"/>
      <c r="HT30" s="35"/>
      <c r="HU30" s="22"/>
      <c r="HV30" s="36"/>
      <c r="HW30" s="22"/>
      <c r="HX30" s="32"/>
      <c r="HY30" s="22"/>
      <c r="HZ30" s="33"/>
      <c r="IA30" s="34"/>
      <c r="IB30" s="35"/>
      <c r="IC30" s="22"/>
      <c r="ID30" s="36"/>
      <c r="IE30" s="22"/>
      <c r="IF30" s="32"/>
      <c r="IG30" s="22"/>
      <c r="IH30" s="33"/>
      <c r="II30" s="34"/>
      <c r="IJ30" s="35"/>
      <c r="IK30" s="22"/>
      <c r="IL30" s="36"/>
      <c r="IM30" s="22"/>
      <c r="IN30" s="32"/>
      <c r="IO30" s="22"/>
      <c r="IP30" s="33"/>
      <c r="IQ30" s="34"/>
      <c r="IR30" s="35"/>
      <c r="IS30" s="22"/>
      <c r="IT30" s="36"/>
      <c r="IU30" s="22"/>
      <c r="IV30" s="32"/>
      <c r="IW30" s="22"/>
      <c r="IX30" s="33"/>
    </row>
    <row r="31" spans="1:258" s="12" customFormat="1" ht="18.75" x14ac:dyDescent="0.2">
      <c r="A31" s="82" t="s">
        <v>95</v>
      </c>
      <c r="B31" s="83" t="s">
        <v>96</v>
      </c>
      <c r="C31" s="24"/>
      <c r="D31" s="23"/>
      <c r="E31" s="23"/>
      <c r="F31" s="23"/>
      <c r="G31" s="24"/>
      <c r="H31" s="25"/>
      <c r="I31" s="24"/>
      <c r="J31" s="25"/>
      <c r="K31" s="26"/>
      <c r="L31" s="27"/>
      <c r="M31" s="28"/>
      <c r="N31" s="98">
        <f t="shared" si="0"/>
        <v>0</v>
      </c>
      <c r="O31" s="28"/>
      <c r="P31" s="29"/>
      <c r="Q31" s="28"/>
      <c r="R31" s="30"/>
      <c r="S31" s="26"/>
      <c r="T31" s="27"/>
      <c r="U31" s="28"/>
      <c r="V31" s="28"/>
      <c r="W31" s="28"/>
      <c r="X31" s="29"/>
      <c r="Y31" s="28"/>
      <c r="Z31" s="30"/>
      <c r="AA31" s="26"/>
      <c r="AB31" s="27"/>
      <c r="AC31" s="28"/>
      <c r="AD31" s="28"/>
      <c r="AE31" s="28"/>
      <c r="AF31" s="29"/>
      <c r="AG31" s="28"/>
      <c r="AH31" s="30"/>
      <c r="AI31" s="26"/>
      <c r="AJ31" s="27"/>
      <c r="AK31" s="28"/>
      <c r="AL31" s="28"/>
      <c r="AM31" s="28"/>
      <c r="AN31" s="29"/>
      <c r="AO31" s="28"/>
      <c r="AP31" s="30"/>
      <c r="AQ31" s="26"/>
      <c r="AR31" s="27"/>
      <c r="AS31" s="28"/>
      <c r="AT31" s="28"/>
      <c r="AU31" s="28"/>
      <c r="AV31" s="29"/>
      <c r="AW31" s="28"/>
      <c r="AX31" s="30"/>
      <c r="AY31" s="26"/>
      <c r="AZ31" s="27"/>
      <c r="BA31" s="28"/>
      <c r="BB31" s="28"/>
      <c r="BC31" s="28"/>
      <c r="BD31" s="29"/>
      <c r="BE31" s="28"/>
      <c r="BF31" s="30"/>
      <c r="BG31" s="26"/>
      <c r="BH31" s="27"/>
      <c r="BI31" s="28"/>
      <c r="BJ31" s="28"/>
      <c r="BK31" s="28"/>
      <c r="BL31" s="29"/>
      <c r="BM31" s="28"/>
      <c r="BN31" s="30"/>
      <c r="BO31" s="26"/>
      <c r="BP31" s="27"/>
      <c r="BQ31" s="28"/>
      <c r="BR31" s="28"/>
      <c r="BS31" s="31"/>
      <c r="BT31" s="32"/>
      <c r="BU31" s="22"/>
      <c r="BV31" s="33"/>
      <c r="BW31" s="34"/>
      <c r="BX31" s="35"/>
      <c r="BY31" s="22"/>
      <c r="BZ31" s="36"/>
      <c r="CA31" s="22"/>
      <c r="CB31" s="32"/>
      <c r="CC31" s="22"/>
      <c r="CD31" s="33"/>
      <c r="CE31" s="34"/>
      <c r="CF31" s="35"/>
      <c r="CG31" s="22"/>
      <c r="CH31" s="36"/>
      <c r="CI31" s="22"/>
      <c r="CJ31" s="32"/>
      <c r="CK31" s="22"/>
      <c r="CL31" s="33"/>
      <c r="CM31" s="34"/>
      <c r="CN31" s="35"/>
      <c r="CO31" s="22"/>
      <c r="CP31" s="36"/>
      <c r="CQ31" s="22"/>
      <c r="CR31" s="32"/>
      <c r="CS31" s="22"/>
      <c r="CT31" s="33"/>
      <c r="CU31" s="34"/>
      <c r="CV31" s="35"/>
      <c r="CW31" s="22"/>
      <c r="CX31" s="36"/>
      <c r="CY31" s="22"/>
      <c r="CZ31" s="32"/>
      <c r="DA31" s="22"/>
      <c r="DB31" s="33"/>
      <c r="DC31" s="34"/>
      <c r="DD31" s="35"/>
      <c r="DE31" s="22"/>
      <c r="DF31" s="36"/>
      <c r="DG31" s="22"/>
      <c r="DH31" s="32"/>
      <c r="DI31" s="22"/>
      <c r="DJ31" s="33"/>
      <c r="DK31" s="34"/>
      <c r="DL31" s="35"/>
      <c r="DM31" s="22"/>
      <c r="DN31" s="36"/>
      <c r="DO31" s="22"/>
      <c r="DP31" s="32"/>
      <c r="DQ31" s="22"/>
      <c r="DR31" s="33"/>
      <c r="DS31" s="34"/>
      <c r="DT31" s="35"/>
      <c r="DU31" s="22"/>
      <c r="DV31" s="36"/>
      <c r="DW31" s="22"/>
      <c r="DX31" s="32"/>
      <c r="DY31" s="22"/>
      <c r="DZ31" s="33"/>
      <c r="EA31" s="34"/>
      <c r="EB31" s="35"/>
      <c r="EC31" s="22"/>
      <c r="ED31" s="36"/>
      <c r="EE31" s="22"/>
      <c r="EF31" s="32"/>
      <c r="EG31" s="22"/>
      <c r="EH31" s="33"/>
      <c r="EI31" s="34"/>
      <c r="EJ31" s="35"/>
      <c r="EK31" s="22"/>
      <c r="EL31" s="36"/>
      <c r="EM31" s="22"/>
      <c r="EN31" s="32"/>
      <c r="EO31" s="22"/>
      <c r="EP31" s="33"/>
      <c r="EQ31" s="34"/>
      <c r="ER31" s="35"/>
      <c r="ES31" s="22"/>
      <c r="ET31" s="36"/>
      <c r="EU31" s="22"/>
      <c r="EV31" s="32"/>
      <c r="EW31" s="22"/>
      <c r="EX31" s="33"/>
      <c r="EY31" s="34"/>
      <c r="EZ31" s="35"/>
      <c r="FA31" s="22"/>
      <c r="FB31" s="36"/>
      <c r="FC31" s="22"/>
      <c r="FD31" s="32"/>
      <c r="FE31" s="22"/>
      <c r="FF31" s="33"/>
      <c r="FG31" s="34"/>
      <c r="FH31" s="35"/>
      <c r="FI31" s="22"/>
      <c r="FJ31" s="36"/>
      <c r="FK31" s="22"/>
      <c r="FL31" s="32"/>
      <c r="FM31" s="22"/>
      <c r="FN31" s="33"/>
      <c r="FO31" s="34"/>
      <c r="FP31" s="35"/>
      <c r="FQ31" s="22"/>
      <c r="FR31" s="36"/>
      <c r="FS31" s="22"/>
      <c r="FT31" s="32"/>
      <c r="FU31" s="22"/>
      <c r="FV31" s="33"/>
      <c r="FW31" s="34"/>
      <c r="FX31" s="35"/>
      <c r="FY31" s="22"/>
      <c r="FZ31" s="36"/>
      <c r="GA31" s="22"/>
      <c r="GB31" s="32"/>
      <c r="GC31" s="22"/>
      <c r="GD31" s="33"/>
      <c r="GE31" s="34"/>
      <c r="GF31" s="35"/>
      <c r="GG31" s="22"/>
      <c r="GH31" s="36"/>
      <c r="GI31" s="22"/>
      <c r="GJ31" s="32"/>
      <c r="GK31" s="22"/>
      <c r="GL31" s="33"/>
      <c r="GM31" s="34"/>
      <c r="GN31" s="35"/>
      <c r="GO31" s="22"/>
      <c r="GP31" s="36"/>
      <c r="GQ31" s="22"/>
      <c r="GR31" s="32"/>
      <c r="GS31" s="22"/>
      <c r="GT31" s="33"/>
      <c r="GU31" s="34"/>
      <c r="GV31" s="35"/>
      <c r="GW31" s="22"/>
      <c r="GX31" s="36"/>
      <c r="GY31" s="22"/>
      <c r="GZ31" s="32"/>
      <c r="HA31" s="22"/>
      <c r="HB31" s="33"/>
      <c r="HC31" s="34"/>
      <c r="HD31" s="35"/>
      <c r="HE31" s="22"/>
      <c r="HF31" s="36"/>
      <c r="HG31" s="22"/>
      <c r="HH31" s="32"/>
      <c r="HI31" s="22"/>
      <c r="HJ31" s="33"/>
      <c r="HK31" s="34"/>
      <c r="HL31" s="35"/>
      <c r="HM31" s="22"/>
      <c r="HN31" s="36"/>
      <c r="HO31" s="22"/>
      <c r="HP31" s="32"/>
      <c r="HQ31" s="22"/>
      <c r="HR31" s="33"/>
      <c r="HS31" s="34"/>
      <c r="HT31" s="35"/>
      <c r="HU31" s="22"/>
      <c r="HV31" s="36"/>
      <c r="HW31" s="22"/>
      <c r="HX31" s="32"/>
      <c r="HY31" s="22"/>
      <c r="HZ31" s="33"/>
      <c r="IA31" s="34"/>
      <c r="IB31" s="35"/>
      <c r="IC31" s="22"/>
      <c r="ID31" s="36"/>
      <c r="IE31" s="22"/>
      <c r="IF31" s="32"/>
      <c r="IG31" s="22"/>
      <c r="IH31" s="33"/>
      <c r="II31" s="34"/>
      <c r="IJ31" s="35"/>
      <c r="IK31" s="22"/>
      <c r="IL31" s="36"/>
      <c r="IM31" s="22"/>
      <c r="IN31" s="32"/>
      <c r="IO31" s="22"/>
      <c r="IP31" s="33"/>
      <c r="IQ31" s="34"/>
      <c r="IR31" s="35"/>
      <c r="IS31" s="22"/>
      <c r="IT31" s="36"/>
      <c r="IU31" s="22"/>
      <c r="IV31" s="32"/>
      <c r="IW31" s="22"/>
      <c r="IX31" s="33"/>
    </row>
    <row r="32" spans="1:258" s="12" customFormat="1" ht="18.75" x14ac:dyDescent="0.2">
      <c r="A32" s="82" t="s">
        <v>70</v>
      </c>
      <c r="B32" s="83" t="s">
        <v>78</v>
      </c>
      <c r="C32" s="24"/>
      <c r="D32" s="23"/>
      <c r="E32" s="23"/>
      <c r="F32" s="23"/>
      <c r="G32" s="24"/>
      <c r="H32" s="25"/>
      <c r="I32" s="24"/>
      <c r="J32" s="25"/>
      <c r="K32" s="26"/>
      <c r="L32" s="27"/>
      <c r="M32" s="28"/>
      <c r="N32" s="98">
        <f t="shared" si="0"/>
        <v>0</v>
      </c>
      <c r="O32" s="28"/>
      <c r="P32" s="29"/>
      <c r="Q32" s="28"/>
      <c r="R32" s="30"/>
      <c r="S32" s="26"/>
      <c r="T32" s="27"/>
      <c r="U32" s="28"/>
      <c r="V32" s="28"/>
      <c r="W32" s="28"/>
      <c r="X32" s="29"/>
      <c r="Y32" s="28"/>
      <c r="Z32" s="30"/>
      <c r="AA32" s="26"/>
      <c r="AB32" s="27"/>
      <c r="AC32" s="28"/>
      <c r="AD32" s="28"/>
      <c r="AE32" s="28"/>
      <c r="AF32" s="29"/>
      <c r="AG32" s="28"/>
      <c r="AH32" s="30"/>
      <c r="AI32" s="26"/>
      <c r="AJ32" s="27"/>
      <c r="AK32" s="28"/>
      <c r="AL32" s="28"/>
      <c r="AM32" s="28"/>
      <c r="AN32" s="29"/>
      <c r="AO32" s="28"/>
      <c r="AP32" s="30"/>
      <c r="AQ32" s="26"/>
      <c r="AR32" s="27"/>
      <c r="AS32" s="28"/>
      <c r="AT32" s="28"/>
      <c r="AU32" s="28"/>
      <c r="AV32" s="29"/>
      <c r="AW32" s="28"/>
      <c r="AX32" s="30"/>
      <c r="AY32" s="26"/>
      <c r="AZ32" s="27"/>
      <c r="BA32" s="28"/>
      <c r="BB32" s="28"/>
      <c r="BC32" s="28"/>
      <c r="BD32" s="29"/>
      <c r="BE32" s="28"/>
      <c r="BF32" s="30"/>
      <c r="BG32" s="26"/>
      <c r="BH32" s="27"/>
      <c r="BI32" s="28"/>
      <c r="BJ32" s="28"/>
      <c r="BK32" s="28"/>
      <c r="BL32" s="29"/>
      <c r="BM32" s="28"/>
      <c r="BN32" s="30"/>
      <c r="BO32" s="26"/>
      <c r="BP32" s="27"/>
      <c r="BQ32" s="28"/>
      <c r="BR32" s="28"/>
      <c r="BS32" s="31"/>
      <c r="BT32" s="32"/>
      <c r="BU32" s="22"/>
      <c r="BV32" s="33"/>
      <c r="BW32" s="34"/>
      <c r="BX32" s="35"/>
      <c r="BY32" s="22"/>
      <c r="BZ32" s="36"/>
      <c r="CA32" s="22"/>
      <c r="CB32" s="32"/>
      <c r="CC32" s="22"/>
      <c r="CD32" s="33"/>
      <c r="CE32" s="34"/>
      <c r="CF32" s="35"/>
      <c r="CG32" s="22"/>
      <c r="CH32" s="36"/>
      <c r="CI32" s="22"/>
      <c r="CJ32" s="32"/>
      <c r="CK32" s="22"/>
      <c r="CL32" s="33"/>
      <c r="CM32" s="34"/>
      <c r="CN32" s="35"/>
      <c r="CO32" s="22"/>
      <c r="CP32" s="36"/>
      <c r="CQ32" s="22"/>
      <c r="CR32" s="32"/>
      <c r="CS32" s="22"/>
      <c r="CT32" s="33"/>
      <c r="CU32" s="34"/>
      <c r="CV32" s="35"/>
      <c r="CW32" s="22"/>
      <c r="CX32" s="36"/>
      <c r="CY32" s="22"/>
      <c r="CZ32" s="32"/>
      <c r="DA32" s="22"/>
      <c r="DB32" s="33"/>
      <c r="DC32" s="34"/>
      <c r="DD32" s="35"/>
      <c r="DE32" s="22"/>
      <c r="DF32" s="36"/>
      <c r="DG32" s="22"/>
      <c r="DH32" s="32"/>
      <c r="DI32" s="22"/>
      <c r="DJ32" s="33"/>
      <c r="DK32" s="34"/>
      <c r="DL32" s="35"/>
      <c r="DM32" s="22"/>
      <c r="DN32" s="36"/>
      <c r="DO32" s="22"/>
      <c r="DP32" s="32"/>
      <c r="DQ32" s="22"/>
      <c r="DR32" s="33"/>
      <c r="DS32" s="34"/>
      <c r="DT32" s="35"/>
      <c r="DU32" s="22"/>
      <c r="DV32" s="36"/>
      <c r="DW32" s="22"/>
      <c r="DX32" s="32"/>
      <c r="DY32" s="22"/>
      <c r="DZ32" s="33"/>
      <c r="EA32" s="34"/>
      <c r="EB32" s="35"/>
      <c r="EC32" s="22"/>
      <c r="ED32" s="36"/>
      <c r="EE32" s="22"/>
      <c r="EF32" s="32"/>
      <c r="EG32" s="22"/>
      <c r="EH32" s="33"/>
      <c r="EI32" s="34"/>
      <c r="EJ32" s="35"/>
      <c r="EK32" s="22"/>
      <c r="EL32" s="36"/>
      <c r="EM32" s="22"/>
      <c r="EN32" s="32"/>
      <c r="EO32" s="22"/>
      <c r="EP32" s="33"/>
      <c r="EQ32" s="34"/>
      <c r="ER32" s="35"/>
      <c r="ES32" s="22"/>
      <c r="ET32" s="36"/>
      <c r="EU32" s="22"/>
      <c r="EV32" s="32"/>
      <c r="EW32" s="22"/>
      <c r="EX32" s="33"/>
      <c r="EY32" s="34"/>
      <c r="EZ32" s="35"/>
      <c r="FA32" s="22"/>
      <c r="FB32" s="36"/>
      <c r="FC32" s="22"/>
      <c r="FD32" s="32"/>
      <c r="FE32" s="22"/>
      <c r="FF32" s="33"/>
      <c r="FG32" s="34"/>
      <c r="FH32" s="35"/>
      <c r="FI32" s="22"/>
      <c r="FJ32" s="36"/>
      <c r="FK32" s="22"/>
      <c r="FL32" s="32"/>
      <c r="FM32" s="22"/>
      <c r="FN32" s="33"/>
      <c r="FO32" s="34"/>
      <c r="FP32" s="35"/>
      <c r="FQ32" s="22"/>
      <c r="FR32" s="36"/>
      <c r="FS32" s="22"/>
      <c r="FT32" s="32"/>
      <c r="FU32" s="22"/>
      <c r="FV32" s="33"/>
      <c r="FW32" s="34"/>
      <c r="FX32" s="35"/>
      <c r="FY32" s="22"/>
      <c r="FZ32" s="36"/>
      <c r="GA32" s="22"/>
      <c r="GB32" s="32"/>
      <c r="GC32" s="22"/>
      <c r="GD32" s="33"/>
      <c r="GE32" s="34"/>
      <c r="GF32" s="35"/>
      <c r="GG32" s="22"/>
      <c r="GH32" s="36"/>
      <c r="GI32" s="22"/>
      <c r="GJ32" s="32"/>
      <c r="GK32" s="22"/>
      <c r="GL32" s="33"/>
      <c r="GM32" s="34"/>
      <c r="GN32" s="35"/>
      <c r="GO32" s="22"/>
      <c r="GP32" s="36"/>
      <c r="GQ32" s="22"/>
      <c r="GR32" s="32"/>
      <c r="GS32" s="22"/>
      <c r="GT32" s="33"/>
      <c r="GU32" s="34"/>
      <c r="GV32" s="35"/>
      <c r="GW32" s="22"/>
      <c r="GX32" s="36"/>
      <c r="GY32" s="22"/>
      <c r="GZ32" s="32"/>
      <c r="HA32" s="22"/>
      <c r="HB32" s="33"/>
      <c r="HC32" s="34"/>
      <c r="HD32" s="35"/>
      <c r="HE32" s="22"/>
      <c r="HF32" s="36"/>
      <c r="HG32" s="22"/>
      <c r="HH32" s="32"/>
      <c r="HI32" s="22"/>
      <c r="HJ32" s="33"/>
      <c r="HK32" s="34"/>
      <c r="HL32" s="35"/>
      <c r="HM32" s="22"/>
      <c r="HN32" s="36"/>
      <c r="HO32" s="22"/>
      <c r="HP32" s="32"/>
      <c r="HQ32" s="22"/>
      <c r="HR32" s="33"/>
      <c r="HS32" s="34"/>
      <c r="HT32" s="35"/>
      <c r="HU32" s="22"/>
      <c r="HV32" s="36"/>
      <c r="HW32" s="22"/>
      <c r="HX32" s="32"/>
      <c r="HY32" s="22"/>
      <c r="HZ32" s="33"/>
      <c r="IA32" s="34"/>
      <c r="IB32" s="35"/>
      <c r="IC32" s="22"/>
      <c r="ID32" s="36"/>
      <c r="IE32" s="22"/>
      <c r="IF32" s="32"/>
      <c r="IG32" s="22"/>
      <c r="IH32" s="33"/>
      <c r="II32" s="34"/>
      <c r="IJ32" s="35"/>
      <c r="IK32" s="22"/>
      <c r="IL32" s="36"/>
      <c r="IM32" s="22"/>
      <c r="IN32" s="32"/>
      <c r="IO32" s="22"/>
      <c r="IP32" s="33"/>
      <c r="IQ32" s="34"/>
      <c r="IR32" s="35"/>
      <c r="IS32" s="22"/>
      <c r="IT32" s="36"/>
      <c r="IU32" s="22"/>
      <c r="IV32" s="32"/>
      <c r="IW32" s="22"/>
      <c r="IX32" s="33"/>
    </row>
    <row r="33" spans="1:258" s="12" customFormat="1" ht="18.75" x14ac:dyDescent="0.2">
      <c r="A33" s="82" t="s">
        <v>16</v>
      </c>
      <c r="B33" s="83" t="s">
        <v>15</v>
      </c>
      <c r="C33" s="24"/>
      <c r="D33" s="23"/>
      <c r="E33" s="23"/>
      <c r="F33" s="23"/>
      <c r="G33" s="24"/>
      <c r="H33" s="25"/>
      <c r="I33" s="24"/>
      <c r="J33" s="25"/>
      <c r="K33" s="26"/>
      <c r="L33" s="27"/>
      <c r="M33" s="28"/>
      <c r="N33" s="98">
        <f t="shared" si="0"/>
        <v>0</v>
      </c>
      <c r="O33" s="28"/>
      <c r="P33" s="29"/>
      <c r="Q33" s="28"/>
      <c r="R33" s="30"/>
      <c r="S33" s="26"/>
      <c r="T33" s="27"/>
      <c r="U33" s="28"/>
      <c r="V33" s="28"/>
      <c r="W33" s="28"/>
      <c r="X33" s="29"/>
      <c r="Y33" s="28"/>
      <c r="Z33" s="30"/>
      <c r="AA33" s="26"/>
      <c r="AB33" s="27"/>
      <c r="AC33" s="28"/>
      <c r="AD33" s="28"/>
      <c r="AE33" s="28"/>
      <c r="AF33" s="29"/>
      <c r="AG33" s="28"/>
      <c r="AH33" s="30"/>
      <c r="AI33" s="26"/>
      <c r="AJ33" s="27"/>
      <c r="AK33" s="28"/>
      <c r="AL33" s="28"/>
      <c r="AM33" s="28"/>
      <c r="AN33" s="29"/>
      <c r="AO33" s="28"/>
      <c r="AP33" s="30"/>
      <c r="AQ33" s="26"/>
      <c r="AR33" s="27"/>
      <c r="AS33" s="28"/>
      <c r="AT33" s="28"/>
      <c r="AU33" s="28"/>
      <c r="AV33" s="29"/>
      <c r="AW33" s="28"/>
      <c r="AX33" s="30"/>
      <c r="AY33" s="26"/>
      <c r="AZ33" s="27"/>
      <c r="BA33" s="28"/>
      <c r="BB33" s="28"/>
      <c r="BC33" s="28"/>
      <c r="BD33" s="29"/>
      <c r="BE33" s="28"/>
      <c r="BF33" s="30"/>
      <c r="BG33" s="26"/>
      <c r="BH33" s="27"/>
      <c r="BI33" s="28"/>
      <c r="BJ33" s="28"/>
      <c r="BK33" s="28"/>
      <c r="BL33" s="29"/>
      <c r="BM33" s="28"/>
      <c r="BN33" s="30"/>
      <c r="BO33" s="26"/>
      <c r="BP33" s="27"/>
      <c r="BQ33" s="28"/>
      <c r="BR33" s="28"/>
      <c r="BS33" s="31"/>
      <c r="BT33" s="32"/>
      <c r="BU33" s="22"/>
      <c r="BV33" s="33"/>
      <c r="BW33" s="34"/>
      <c r="BX33" s="35"/>
      <c r="BY33" s="22"/>
      <c r="BZ33" s="36"/>
      <c r="CA33" s="22"/>
      <c r="CB33" s="32"/>
      <c r="CC33" s="22"/>
      <c r="CD33" s="33"/>
      <c r="CE33" s="34"/>
      <c r="CF33" s="35"/>
      <c r="CG33" s="22"/>
      <c r="CH33" s="36"/>
      <c r="CI33" s="22"/>
      <c r="CJ33" s="32"/>
      <c r="CK33" s="22"/>
      <c r="CL33" s="33"/>
      <c r="CM33" s="34"/>
      <c r="CN33" s="35"/>
      <c r="CO33" s="22"/>
      <c r="CP33" s="36"/>
      <c r="CQ33" s="22"/>
      <c r="CR33" s="32"/>
      <c r="CS33" s="22"/>
      <c r="CT33" s="33"/>
      <c r="CU33" s="34"/>
      <c r="CV33" s="35"/>
      <c r="CW33" s="22"/>
      <c r="CX33" s="36"/>
      <c r="CY33" s="22"/>
      <c r="CZ33" s="32"/>
      <c r="DA33" s="22"/>
      <c r="DB33" s="33"/>
      <c r="DC33" s="34"/>
      <c r="DD33" s="35"/>
      <c r="DE33" s="22"/>
      <c r="DF33" s="36"/>
      <c r="DG33" s="22"/>
      <c r="DH33" s="32"/>
      <c r="DI33" s="22"/>
      <c r="DJ33" s="33"/>
      <c r="DK33" s="34"/>
      <c r="DL33" s="35"/>
      <c r="DM33" s="22"/>
      <c r="DN33" s="36"/>
      <c r="DO33" s="22"/>
      <c r="DP33" s="32"/>
      <c r="DQ33" s="22"/>
      <c r="DR33" s="33"/>
      <c r="DS33" s="34"/>
      <c r="DT33" s="35"/>
      <c r="DU33" s="22"/>
      <c r="DV33" s="36"/>
      <c r="DW33" s="22"/>
      <c r="DX33" s="32"/>
      <c r="DY33" s="22"/>
      <c r="DZ33" s="33"/>
      <c r="EA33" s="34"/>
      <c r="EB33" s="35"/>
      <c r="EC33" s="22"/>
      <c r="ED33" s="36"/>
      <c r="EE33" s="22"/>
      <c r="EF33" s="32"/>
      <c r="EG33" s="22"/>
      <c r="EH33" s="33"/>
      <c r="EI33" s="34"/>
      <c r="EJ33" s="35"/>
      <c r="EK33" s="22"/>
      <c r="EL33" s="36"/>
      <c r="EM33" s="22"/>
      <c r="EN33" s="32"/>
      <c r="EO33" s="22"/>
      <c r="EP33" s="33"/>
      <c r="EQ33" s="34"/>
      <c r="ER33" s="35"/>
      <c r="ES33" s="22"/>
      <c r="ET33" s="36"/>
      <c r="EU33" s="22"/>
      <c r="EV33" s="32"/>
      <c r="EW33" s="22"/>
      <c r="EX33" s="33"/>
      <c r="EY33" s="34"/>
      <c r="EZ33" s="35"/>
      <c r="FA33" s="22"/>
      <c r="FB33" s="36"/>
      <c r="FC33" s="22"/>
      <c r="FD33" s="32"/>
      <c r="FE33" s="22"/>
      <c r="FF33" s="33"/>
      <c r="FG33" s="34"/>
      <c r="FH33" s="35"/>
      <c r="FI33" s="22"/>
      <c r="FJ33" s="36"/>
      <c r="FK33" s="22"/>
      <c r="FL33" s="32"/>
      <c r="FM33" s="22"/>
      <c r="FN33" s="33"/>
      <c r="FO33" s="34"/>
      <c r="FP33" s="35"/>
      <c r="FQ33" s="22"/>
      <c r="FR33" s="36"/>
      <c r="FS33" s="22"/>
      <c r="FT33" s="32"/>
      <c r="FU33" s="22"/>
      <c r="FV33" s="33"/>
      <c r="FW33" s="34"/>
      <c r="FX33" s="35"/>
      <c r="FY33" s="22"/>
      <c r="FZ33" s="36"/>
      <c r="GA33" s="22"/>
      <c r="GB33" s="32"/>
      <c r="GC33" s="22"/>
      <c r="GD33" s="33"/>
      <c r="GE33" s="34"/>
      <c r="GF33" s="35"/>
      <c r="GG33" s="22"/>
      <c r="GH33" s="36"/>
      <c r="GI33" s="22"/>
      <c r="GJ33" s="32"/>
      <c r="GK33" s="22"/>
      <c r="GL33" s="33"/>
      <c r="GM33" s="34"/>
      <c r="GN33" s="35"/>
      <c r="GO33" s="22"/>
      <c r="GP33" s="36"/>
      <c r="GQ33" s="22"/>
      <c r="GR33" s="32"/>
      <c r="GS33" s="22"/>
      <c r="GT33" s="33"/>
      <c r="GU33" s="34"/>
      <c r="GV33" s="35"/>
      <c r="GW33" s="22"/>
      <c r="GX33" s="36"/>
      <c r="GY33" s="22"/>
      <c r="GZ33" s="32"/>
      <c r="HA33" s="22"/>
      <c r="HB33" s="33"/>
      <c r="HC33" s="34"/>
      <c r="HD33" s="35"/>
      <c r="HE33" s="22"/>
      <c r="HF33" s="36"/>
      <c r="HG33" s="22"/>
      <c r="HH33" s="32"/>
      <c r="HI33" s="22"/>
      <c r="HJ33" s="33"/>
      <c r="HK33" s="34"/>
      <c r="HL33" s="35"/>
      <c r="HM33" s="22"/>
      <c r="HN33" s="36"/>
      <c r="HO33" s="22"/>
      <c r="HP33" s="32"/>
      <c r="HQ33" s="22"/>
      <c r="HR33" s="33"/>
      <c r="HS33" s="34"/>
      <c r="HT33" s="35"/>
      <c r="HU33" s="22"/>
      <c r="HV33" s="36"/>
      <c r="HW33" s="22"/>
      <c r="HX33" s="32"/>
      <c r="HY33" s="22"/>
      <c r="HZ33" s="33"/>
      <c r="IA33" s="34"/>
      <c r="IB33" s="35"/>
      <c r="IC33" s="22"/>
      <c r="ID33" s="36"/>
      <c r="IE33" s="22"/>
      <c r="IF33" s="32"/>
      <c r="IG33" s="22"/>
      <c r="IH33" s="33"/>
      <c r="II33" s="34"/>
      <c r="IJ33" s="35"/>
      <c r="IK33" s="22"/>
      <c r="IL33" s="36"/>
      <c r="IM33" s="22"/>
      <c r="IN33" s="32"/>
      <c r="IO33" s="22"/>
      <c r="IP33" s="33"/>
      <c r="IQ33" s="34"/>
      <c r="IR33" s="35"/>
      <c r="IS33" s="22"/>
      <c r="IT33" s="36"/>
      <c r="IU33" s="22"/>
      <c r="IV33" s="32"/>
      <c r="IW33" s="22"/>
      <c r="IX33" s="33"/>
    </row>
    <row r="34" spans="1:258" s="12" customFormat="1" ht="25.5" x14ac:dyDescent="0.2">
      <c r="A34" s="82" t="s">
        <v>17</v>
      </c>
      <c r="B34" s="83" t="s">
        <v>18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98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2" t="s">
        <v>19</v>
      </c>
      <c r="B35" s="83" t="s">
        <v>15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98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18.75" x14ac:dyDescent="0.2">
      <c r="A36" s="82" t="s">
        <v>20</v>
      </c>
      <c r="B36" s="83" t="s">
        <v>15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98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25.5" x14ac:dyDescent="0.2">
      <c r="A37" s="82" t="s">
        <v>21</v>
      </c>
      <c r="B37" s="83" t="s">
        <v>22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98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2" t="s">
        <v>71</v>
      </c>
      <c r="B38" s="83" t="s">
        <v>18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98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4"/>
      <c r="BX38" s="35"/>
      <c r="BY38" s="22"/>
      <c r="BZ38" s="36"/>
      <c r="CA38" s="22"/>
      <c r="CB38" s="32"/>
      <c r="CC38" s="22"/>
      <c r="CD38" s="33"/>
      <c r="CE38" s="34"/>
      <c r="CF38" s="35"/>
      <c r="CG38" s="22"/>
      <c r="CH38" s="36"/>
      <c r="CI38" s="22"/>
      <c r="CJ38" s="32"/>
      <c r="CK38" s="22"/>
      <c r="CL38" s="33"/>
      <c r="CM38" s="34"/>
      <c r="CN38" s="35"/>
      <c r="CO38" s="22"/>
      <c r="CP38" s="36"/>
      <c r="CQ38" s="22"/>
      <c r="CR38" s="32"/>
      <c r="CS38" s="22"/>
      <c r="CT38" s="33"/>
      <c r="CU38" s="34"/>
      <c r="CV38" s="35"/>
      <c r="CW38" s="22"/>
      <c r="CX38" s="36"/>
      <c r="CY38" s="22"/>
      <c r="CZ38" s="32"/>
      <c r="DA38" s="22"/>
      <c r="DB38" s="33"/>
      <c r="DC38" s="34"/>
      <c r="DD38" s="35"/>
      <c r="DE38" s="22"/>
      <c r="DF38" s="36"/>
      <c r="DG38" s="22"/>
      <c r="DH38" s="32"/>
      <c r="DI38" s="22"/>
      <c r="DJ38" s="33"/>
      <c r="DK38" s="34"/>
      <c r="DL38" s="35"/>
      <c r="DM38" s="22"/>
      <c r="DN38" s="36"/>
      <c r="DO38" s="22"/>
      <c r="DP38" s="32"/>
      <c r="DQ38" s="22"/>
      <c r="DR38" s="33"/>
      <c r="DS38" s="34"/>
      <c r="DT38" s="35"/>
      <c r="DU38" s="22"/>
      <c r="DV38" s="36"/>
      <c r="DW38" s="22"/>
      <c r="DX38" s="32"/>
      <c r="DY38" s="22"/>
      <c r="DZ38" s="33"/>
      <c r="EA38" s="34"/>
      <c r="EB38" s="35"/>
      <c r="EC38" s="22"/>
      <c r="ED38" s="36"/>
      <c r="EE38" s="22"/>
      <c r="EF38" s="32"/>
      <c r="EG38" s="22"/>
      <c r="EH38" s="33"/>
      <c r="EI38" s="34"/>
      <c r="EJ38" s="35"/>
      <c r="EK38" s="22"/>
      <c r="EL38" s="36"/>
      <c r="EM38" s="22"/>
      <c r="EN38" s="32"/>
      <c r="EO38" s="22"/>
      <c r="EP38" s="33"/>
      <c r="EQ38" s="34"/>
      <c r="ER38" s="35"/>
      <c r="ES38" s="22"/>
      <c r="ET38" s="36"/>
      <c r="EU38" s="22"/>
      <c r="EV38" s="32"/>
      <c r="EW38" s="22"/>
      <c r="EX38" s="33"/>
      <c r="EY38" s="34"/>
      <c r="EZ38" s="35"/>
      <c r="FA38" s="22"/>
      <c r="FB38" s="36"/>
      <c r="FC38" s="22"/>
      <c r="FD38" s="32"/>
      <c r="FE38" s="22"/>
      <c r="FF38" s="33"/>
      <c r="FG38" s="34"/>
      <c r="FH38" s="35"/>
      <c r="FI38" s="22"/>
      <c r="FJ38" s="36"/>
      <c r="FK38" s="22"/>
      <c r="FL38" s="32"/>
      <c r="FM38" s="22"/>
      <c r="FN38" s="33"/>
      <c r="FO38" s="34"/>
      <c r="FP38" s="35"/>
      <c r="FQ38" s="22"/>
      <c r="FR38" s="36"/>
      <c r="FS38" s="22"/>
      <c r="FT38" s="32"/>
      <c r="FU38" s="22"/>
      <c r="FV38" s="33"/>
      <c r="FW38" s="34"/>
      <c r="FX38" s="35"/>
      <c r="FY38" s="22"/>
      <c r="FZ38" s="36"/>
      <c r="GA38" s="22"/>
      <c r="GB38" s="32"/>
      <c r="GC38" s="22"/>
      <c r="GD38" s="33"/>
      <c r="GE38" s="34"/>
      <c r="GF38" s="35"/>
      <c r="GG38" s="22"/>
      <c r="GH38" s="36"/>
      <c r="GI38" s="22"/>
      <c r="GJ38" s="32"/>
      <c r="GK38" s="22"/>
      <c r="GL38" s="33"/>
      <c r="GM38" s="34"/>
      <c r="GN38" s="35"/>
      <c r="GO38" s="22"/>
      <c r="GP38" s="36"/>
      <c r="GQ38" s="22"/>
      <c r="GR38" s="32"/>
      <c r="GS38" s="22"/>
      <c r="GT38" s="33"/>
      <c r="GU38" s="34"/>
      <c r="GV38" s="35"/>
      <c r="GW38" s="22"/>
      <c r="GX38" s="36"/>
      <c r="GY38" s="22"/>
      <c r="GZ38" s="32"/>
      <c r="HA38" s="22"/>
      <c r="HB38" s="33"/>
      <c r="HC38" s="34"/>
      <c r="HD38" s="35"/>
      <c r="HE38" s="22"/>
      <c r="HF38" s="36"/>
      <c r="HG38" s="22"/>
      <c r="HH38" s="32"/>
      <c r="HI38" s="22"/>
      <c r="HJ38" s="33"/>
      <c r="HK38" s="34"/>
      <c r="HL38" s="35"/>
      <c r="HM38" s="22"/>
      <c r="HN38" s="36"/>
      <c r="HO38" s="22"/>
      <c r="HP38" s="32"/>
      <c r="HQ38" s="22"/>
      <c r="HR38" s="33"/>
      <c r="HS38" s="34"/>
      <c r="HT38" s="35"/>
      <c r="HU38" s="22"/>
      <c r="HV38" s="36"/>
      <c r="HW38" s="22"/>
      <c r="HX38" s="32"/>
      <c r="HY38" s="22"/>
      <c r="HZ38" s="33"/>
      <c r="IA38" s="34"/>
      <c r="IB38" s="35"/>
      <c r="IC38" s="22"/>
      <c r="ID38" s="36"/>
      <c r="IE38" s="22"/>
      <c r="IF38" s="32"/>
      <c r="IG38" s="22"/>
      <c r="IH38" s="33"/>
      <c r="II38" s="34"/>
      <c r="IJ38" s="35"/>
      <c r="IK38" s="22"/>
      <c r="IL38" s="36"/>
      <c r="IM38" s="22"/>
      <c r="IN38" s="32"/>
      <c r="IO38" s="22"/>
      <c r="IP38" s="33"/>
      <c r="IQ38" s="34"/>
      <c r="IR38" s="35"/>
      <c r="IS38" s="22"/>
      <c r="IT38" s="36"/>
      <c r="IU38" s="22"/>
      <c r="IV38" s="32"/>
      <c r="IW38" s="22"/>
      <c r="IX38" s="33"/>
    </row>
    <row r="39" spans="1:258" s="12" customFormat="1" ht="25.5" x14ac:dyDescent="0.2">
      <c r="A39" s="82" t="s">
        <v>72</v>
      </c>
      <c r="B39" s="83" t="s">
        <v>15</v>
      </c>
      <c r="C39" s="24"/>
      <c r="D39" s="23"/>
      <c r="E39" s="23"/>
      <c r="F39" s="23"/>
      <c r="G39" s="24"/>
      <c r="H39" s="25"/>
      <c r="I39" s="24"/>
      <c r="J39" s="25"/>
      <c r="K39" s="26"/>
      <c r="L39" s="27"/>
      <c r="M39" s="28"/>
      <c r="N39" s="98">
        <f t="shared" si="0"/>
        <v>0</v>
      </c>
      <c r="O39" s="28"/>
      <c r="P39" s="29"/>
      <c r="Q39" s="28"/>
      <c r="R39" s="30"/>
      <c r="S39" s="26"/>
      <c r="T39" s="27"/>
      <c r="U39" s="28"/>
      <c r="V39" s="28"/>
      <c r="W39" s="28"/>
      <c r="X39" s="29"/>
      <c r="Y39" s="28"/>
      <c r="Z39" s="30"/>
      <c r="AA39" s="26"/>
      <c r="AB39" s="27"/>
      <c r="AC39" s="28"/>
      <c r="AD39" s="28"/>
      <c r="AE39" s="28"/>
      <c r="AF39" s="29"/>
      <c r="AG39" s="28"/>
      <c r="AH39" s="30"/>
      <c r="AI39" s="26"/>
      <c r="AJ39" s="27"/>
      <c r="AK39" s="28"/>
      <c r="AL39" s="28"/>
      <c r="AM39" s="28"/>
      <c r="AN39" s="29"/>
      <c r="AO39" s="28"/>
      <c r="AP39" s="30"/>
      <c r="AQ39" s="26"/>
      <c r="AR39" s="27"/>
      <c r="AS39" s="28"/>
      <c r="AT39" s="28"/>
      <c r="AU39" s="28"/>
      <c r="AV39" s="29"/>
      <c r="AW39" s="28"/>
      <c r="AX39" s="30"/>
      <c r="AY39" s="26"/>
      <c r="AZ39" s="27"/>
      <c r="BA39" s="28"/>
      <c r="BB39" s="28"/>
      <c r="BC39" s="28"/>
      <c r="BD39" s="29"/>
      <c r="BE39" s="28"/>
      <c r="BF39" s="30"/>
      <c r="BG39" s="26"/>
      <c r="BH39" s="27"/>
      <c r="BI39" s="28"/>
      <c r="BJ39" s="28"/>
      <c r="BK39" s="28"/>
      <c r="BL39" s="29"/>
      <c r="BM39" s="28"/>
      <c r="BN39" s="30"/>
      <c r="BO39" s="26"/>
      <c r="BP39" s="27"/>
      <c r="BQ39" s="28"/>
      <c r="BR39" s="28"/>
      <c r="BS39" s="31"/>
      <c r="BT39" s="32"/>
      <c r="BU39" s="22"/>
      <c r="BV39" s="33"/>
      <c r="BW39" s="37"/>
      <c r="BX39" s="38"/>
      <c r="BY39" s="22"/>
      <c r="BZ39" s="36"/>
      <c r="CA39" s="22"/>
      <c r="CB39" s="32"/>
      <c r="CC39" s="22"/>
      <c r="CD39" s="33"/>
      <c r="CE39" s="37"/>
      <c r="CF39" s="38"/>
      <c r="CG39" s="22"/>
      <c r="CH39" s="36"/>
      <c r="CI39" s="22"/>
      <c r="CJ39" s="32"/>
      <c r="CK39" s="22"/>
      <c r="CL39" s="33"/>
      <c r="CM39" s="37"/>
      <c r="CN39" s="38"/>
      <c r="CO39" s="22"/>
      <c r="CP39" s="36"/>
      <c r="CQ39" s="22"/>
      <c r="CR39" s="32"/>
      <c r="CS39" s="22"/>
      <c r="CT39" s="33"/>
      <c r="CU39" s="37"/>
      <c r="CV39" s="38"/>
      <c r="CW39" s="22"/>
      <c r="CX39" s="36"/>
      <c r="CY39" s="22"/>
      <c r="CZ39" s="32"/>
      <c r="DA39" s="22"/>
      <c r="DB39" s="33"/>
      <c r="DC39" s="37"/>
      <c r="DD39" s="38"/>
      <c r="DE39" s="22"/>
      <c r="DF39" s="36"/>
      <c r="DG39" s="22"/>
      <c r="DH39" s="32"/>
      <c r="DI39" s="22"/>
      <c r="DJ39" s="33"/>
      <c r="DK39" s="37"/>
      <c r="DL39" s="38"/>
      <c r="DM39" s="22"/>
      <c r="DN39" s="36"/>
      <c r="DO39" s="22"/>
      <c r="DP39" s="32"/>
      <c r="DQ39" s="22"/>
      <c r="DR39" s="33"/>
      <c r="DS39" s="37"/>
      <c r="DT39" s="38"/>
      <c r="DU39" s="22"/>
      <c r="DV39" s="36"/>
      <c r="DW39" s="22"/>
      <c r="DX39" s="32"/>
      <c r="DY39" s="22"/>
      <c r="DZ39" s="33"/>
      <c r="EA39" s="37"/>
      <c r="EB39" s="38"/>
      <c r="EC39" s="22"/>
      <c r="ED39" s="36"/>
      <c r="EE39" s="22"/>
      <c r="EF39" s="32"/>
      <c r="EG39" s="22"/>
      <c r="EH39" s="33"/>
      <c r="EI39" s="37"/>
      <c r="EJ39" s="38"/>
      <c r="EK39" s="22"/>
      <c r="EL39" s="36"/>
      <c r="EM39" s="22"/>
      <c r="EN39" s="32"/>
      <c r="EO39" s="22"/>
      <c r="EP39" s="33"/>
      <c r="EQ39" s="37"/>
      <c r="ER39" s="38"/>
      <c r="ES39" s="22"/>
      <c r="ET39" s="36"/>
      <c r="EU39" s="22"/>
      <c r="EV39" s="32"/>
      <c r="EW39" s="22"/>
      <c r="EX39" s="33"/>
      <c r="EY39" s="37"/>
      <c r="EZ39" s="38"/>
      <c r="FA39" s="22"/>
      <c r="FB39" s="36"/>
      <c r="FC39" s="22"/>
      <c r="FD39" s="32"/>
      <c r="FE39" s="22"/>
      <c r="FF39" s="33"/>
      <c r="FG39" s="37"/>
      <c r="FH39" s="38"/>
      <c r="FI39" s="22"/>
      <c r="FJ39" s="36"/>
      <c r="FK39" s="22"/>
      <c r="FL39" s="32"/>
      <c r="FM39" s="22"/>
      <c r="FN39" s="33"/>
      <c r="FO39" s="37"/>
      <c r="FP39" s="38"/>
      <c r="FQ39" s="22"/>
      <c r="FR39" s="36"/>
      <c r="FS39" s="22"/>
      <c r="FT39" s="32"/>
      <c r="FU39" s="22"/>
      <c r="FV39" s="33"/>
      <c r="FW39" s="37"/>
      <c r="FX39" s="38"/>
      <c r="FY39" s="22"/>
      <c r="FZ39" s="36"/>
      <c r="GA39" s="22"/>
      <c r="GB39" s="32"/>
      <c r="GC39" s="22"/>
      <c r="GD39" s="33"/>
      <c r="GE39" s="37"/>
      <c r="GF39" s="38"/>
      <c r="GG39" s="22"/>
      <c r="GH39" s="36"/>
      <c r="GI39" s="22"/>
      <c r="GJ39" s="32"/>
      <c r="GK39" s="22"/>
      <c r="GL39" s="33"/>
      <c r="GM39" s="37"/>
      <c r="GN39" s="38"/>
      <c r="GO39" s="22"/>
      <c r="GP39" s="36"/>
      <c r="GQ39" s="22"/>
      <c r="GR39" s="32"/>
      <c r="GS39" s="22"/>
      <c r="GT39" s="33"/>
      <c r="GU39" s="37"/>
      <c r="GV39" s="38"/>
      <c r="GW39" s="22"/>
      <c r="GX39" s="36"/>
      <c r="GY39" s="22"/>
      <c r="GZ39" s="32"/>
      <c r="HA39" s="22"/>
      <c r="HB39" s="33"/>
      <c r="HC39" s="37"/>
      <c r="HD39" s="38"/>
      <c r="HE39" s="22"/>
      <c r="HF39" s="36"/>
      <c r="HG39" s="22"/>
      <c r="HH39" s="32"/>
      <c r="HI39" s="22"/>
      <c r="HJ39" s="33"/>
      <c r="HK39" s="37"/>
      <c r="HL39" s="38"/>
      <c r="HM39" s="22"/>
      <c r="HN39" s="36"/>
      <c r="HO39" s="22"/>
      <c r="HP39" s="32"/>
      <c r="HQ39" s="22"/>
      <c r="HR39" s="33"/>
      <c r="HS39" s="37"/>
      <c r="HT39" s="38"/>
      <c r="HU39" s="22"/>
      <c r="HV39" s="36"/>
      <c r="HW39" s="22"/>
      <c r="HX39" s="32"/>
      <c r="HY39" s="22"/>
      <c r="HZ39" s="33"/>
      <c r="IA39" s="37"/>
      <c r="IB39" s="38"/>
      <c r="IC39" s="22"/>
      <c r="ID39" s="36"/>
      <c r="IE39" s="22"/>
      <c r="IF39" s="32"/>
      <c r="IG39" s="22"/>
      <c r="IH39" s="33"/>
      <c r="II39" s="37"/>
      <c r="IJ39" s="38"/>
      <c r="IK39" s="22"/>
      <c r="IL39" s="36"/>
      <c r="IM39" s="22"/>
      <c r="IN39" s="32"/>
      <c r="IO39" s="22"/>
      <c r="IP39" s="33"/>
      <c r="IQ39" s="37"/>
      <c r="IR39" s="38"/>
      <c r="IS39" s="22"/>
      <c r="IT39" s="36"/>
      <c r="IU39" s="22"/>
      <c r="IV39" s="32"/>
      <c r="IW39" s="22"/>
      <c r="IX39" s="33"/>
    </row>
    <row r="40" spans="1:258" s="40" customFormat="1" ht="28.5" customHeight="1" x14ac:dyDescent="0.2">
      <c r="A40" s="85" t="s">
        <v>23</v>
      </c>
      <c r="B40" s="86" t="s">
        <v>24</v>
      </c>
      <c r="C40" s="24">
        <f>H40*12</f>
        <v>0</v>
      </c>
      <c r="D40" s="23"/>
      <c r="E40" s="23" t="s">
        <v>114</v>
      </c>
      <c r="F40" s="23">
        <f>I40*K40</f>
        <v>14089.68</v>
      </c>
      <c r="G40" s="24">
        <f t="shared" ref="G40:G49" si="1">J40*12</f>
        <v>10.8</v>
      </c>
      <c r="H40" s="39"/>
      <c r="I40" s="24">
        <f>J40*12</f>
        <v>10.8</v>
      </c>
      <c r="J40" s="25">
        <v>0.9</v>
      </c>
      <c r="K40" s="12">
        <v>1304.5999999999999</v>
      </c>
      <c r="L40" s="12">
        <v>1.07</v>
      </c>
      <c r="M40" s="13">
        <v>0.6</v>
      </c>
      <c r="N40" s="98">
        <f t="shared" si="0"/>
        <v>0.9</v>
      </c>
    </row>
    <row r="41" spans="1:258" s="12" customFormat="1" ht="23.25" customHeight="1" x14ac:dyDescent="0.2">
      <c r="A41" s="85" t="s">
        <v>88</v>
      </c>
      <c r="B41" s="86" t="s">
        <v>25</v>
      </c>
      <c r="C41" s="24">
        <f>H41*12</f>
        <v>0</v>
      </c>
      <c r="D41" s="23"/>
      <c r="E41" s="23" t="s">
        <v>114</v>
      </c>
      <c r="F41" s="23">
        <f>I41*K41</f>
        <v>45869.74</v>
      </c>
      <c r="G41" s="24">
        <f t="shared" si="1"/>
        <v>35.159999999999997</v>
      </c>
      <c r="H41" s="39"/>
      <c r="I41" s="24">
        <f>J41*12</f>
        <v>35.159999999999997</v>
      </c>
      <c r="J41" s="25">
        <v>2.93</v>
      </c>
      <c r="K41" s="12">
        <v>1304.5999999999999</v>
      </c>
      <c r="L41" s="12">
        <v>1.07</v>
      </c>
      <c r="M41" s="13">
        <v>1.94</v>
      </c>
      <c r="N41" s="98">
        <f t="shared" si="0"/>
        <v>2.93</v>
      </c>
    </row>
    <row r="42" spans="1:258" s="12" customFormat="1" ht="20.25" customHeight="1" x14ac:dyDescent="0.2">
      <c r="A42" s="85" t="s">
        <v>99</v>
      </c>
      <c r="B42" s="86" t="s">
        <v>15</v>
      </c>
      <c r="C42" s="24">
        <f>H42*12</f>
        <v>0</v>
      </c>
      <c r="D42" s="23" t="s">
        <v>69</v>
      </c>
      <c r="E42" s="23" t="s">
        <v>116</v>
      </c>
      <c r="F42" s="23">
        <v>0</v>
      </c>
      <c r="G42" s="24">
        <f t="shared" si="1"/>
        <v>0</v>
      </c>
      <c r="H42" s="39"/>
      <c r="I42" s="24">
        <f>F42/K42</f>
        <v>0</v>
      </c>
      <c r="J42" s="25">
        <f>I42/12</f>
        <v>0</v>
      </c>
      <c r="K42" s="12">
        <v>1304.5999999999999</v>
      </c>
      <c r="L42" s="12">
        <v>1.07</v>
      </c>
      <c r="M42" s="13">
        <v>1.01</v>
      </c>
      <c r="N42" s="98">
        <f t="shared" si="0"/>
        <v>0</v>
      </c>
    </row>
    <row r="43" spans="1:258" s="12" customFormat="1" ht="20.25" customHeight="1" x14ac:dyDescent="0.2">
      <c r="A43" s="82" t="s">
        <v>79</v>
      </c>
      <c r="B43" s="83" t="s">
        <v>34</v>
      </c>
      <c r="C43" s="24"/>
      <c r="D43" s="23"/>
      <c r="E43" s="23"/>
      <c r="F43" s="23"/>
      <c r="G43" s="24"/>
      <c r="H43" s="39"/>
      <c r="I43" s="24"/>
      <c r="J43" s="25"/>
      <c r="M43" s="13"/>
      <c r="N43" s="98">
        <f t="shared" si="0"/>
        <v>0</v>
      </c>
    </row>
    <row r="44" spans="1:258" s="12" customFormat="1" ht="20.25" customHeight="1" x14ac:dyDescent="0.2">
      <c r="A44" s="82" t="s">
        <v>80</v>
      </c>
      <c r="B44" s="83" t="s">
        <v>32</v>
      </c>
      <c r="C44" s="24"/>
      <c r="D44" s="23"/>
      <c r="E44" s="23"/>
      <c r="F44" s="23"/>
      <c r="G44" s="24"/>
      <c r="H44" s="39"/>
      <c r="I44" s="24"/>
      <c r="J44" s="25"/>
      <c r="M44" s="13"/>
      <c r="N44" s="98">
        <f t="shared" si="0"/>
        <v>0</v>
      </c>
    </row>
    <row r="45" spans="1:258" s="12" customFormat="1" ht="20.25" customHeight="1" x14ac:dyDescent="0.2">
      <c r="A45" s="82" t="s">
        <v>67</v>
      </c>
      <c r="B45" s="83" t="s">
        <v>68</v>
      </c>
      <c r="C45" s="24"/>
      <c r="D45" s="23"/>
      <c r="E45" s="23"/>
      <c r="F45" s="23"/>
      <c r="G45" s="24"/>
      <c r="H45" s="39"/>
      <c r="I45" s="24"/>
      <c r="J45" s="25"/>
      <c r="M45" s="13"/>
      <c r="N45" s="98">
        <f t="shared" si="0"/>
        <v>0</v>
      </c>
    </row>
    <row r="46" spans="1:258" s="12" customFormat="1" ht="20.25" customHeight="1" x14ac:dyDescent="0.2">
      <c r="A46" s="82" t="s">
        <v>83</v>
      </c>
      <c r="B46" s="83" t="s">
        <v>81</v>
      </c>
      <c r="C46" s="24"/>
      <c r="D46" s="23"/>
      <c r="E46" s="23"/>
      <c r="F46" s="23"/>
      <c r="G46" s="24"/>
      <c r="H46" s="39"/>
      <c r="I46" s="24"/>
      <c r="J46" s="25"/>
      <c r="M46" s="13"/>
      <c r="N46" s="98">
        <f t="shared" si="0"/>
        <v>0</v>
      </c>
    </row>
    <row r="47" spans="1:258" s="12" customFormat="1" ht="20.25" customHeight="1" x14ac:dyDescent="0.2">
      <c r="A47" s="82" t="s">
        <v>82</v>
      </c>
      <c r="B47" s="83" t="s">
        <v>68</v>
      </c>
      <c r="C47" s="24"/>
      <c r="D47" s="23"/>
      <c r="E47" s="23"/>
      <c r="F47" s="23"/>
      <c r="G47" s="24"/>
      <c r="H47" s="39"/>
      <c r="I47" s="24"/>
      <c r="J47" s="25"/>
      <c r="M47" s="13"/>
      <c r="N47" s="98">
        <f t="shared" si="0"/>
        <v>0</v>
      </c>
    </row>
    <row r="48" spans="1:258" s="20" customFormat="1" ht="36" customHeight="1" x14ac:dyDescent="0.2">
      <c r="A48" s="85" t="s">
        <v>84</v>
      </c>
      <c r="B48" s="86" t="s">
        <v>10</v>
      </c>
      <c r="C48" s="44"/>
      <c r="D48" s="23"/>
      <c r="E48" s="23" t="s">
        <v>91</v>
      </c>
      <c r="F48" s="23">
        <v>0</v>
      </c>
      <c r="G48" s="44">
        <f t="shared" si="1"/>
        <v>0</v>
      </c>
      <c r="H48" s="39"/>
      <c r="I48" s="24">
        <f>F48/K48</f>
        <v>0</v>
      </c>
      <c r="J48" s="25">
        <f>I48/12</f>
        <v>0</v>
      </c>
      <c r="K48" s="12">
        <v>1304.5999999999999</v>
      </c>
      <c r="L48" s="12">
        <v>1.07</v>
      </c>
      <c r="M48" s="13">
        <v>0.04</v>
      </c>
      <c r="N48" s="98">
        <f t="shared" si="0"/>
        <v>0</v>
      </c>
    </row>
    <row r="49" spans="1:14" s="20" customFormat="1" ht="54" customHeight="1" x14ac:dyDescent="0.2">
      <c r="A49" s="85" t="s">
        <v>92</v>
      </c>
      <c r="B49" s="86" t="s">
        <v>10</v>
      </c>
      <c r="C49" s="44"/>
      <c r="D49" s="23"/>
      <c r="E49" s="23" t="s">
        <v>91</v>
      </c>
      <c r="F49" s="23">
        <v>18435.36</v>
      </c>
      <c r="G49" s="44">
        <f t="shared" si="1"/>
        <v>14.16</v>
      </c>
      <c r="H49" s="39"/>
      <c r="I49" s="24">
        <f>F49/K49</f>
        <v>14.13</v>
      </c>
      <c r="J49" s="25">
        <f>I49/12</f>
        <v>1.18</v>
      </c>
      <c r="K49" s="12">
        <v>1304.5999999999999</v>
      </c>
      <c r="L49" s="12">
        <v>1.07</v>
      </c>
      <c r="M49" s="13">
        <v>0.04</v>
      </c>
      <c r="N49" s="98">
        <f t="shared" si="0"/>
        <v>1.1779999999999999</v>
      </c>
    </row>
    <row r="50" spans="1:14" s="20" customFormat="1" ht="36.75" customHeight="1" x14ac:dyDescent="0.2">
      <c r="A50" s="85" t="s">
        <v>139</v>
      </c>
      <c r="B50" s="86" t="s">
        <v>43</v>
      </c>
      <c r="C50" s="44"/>
      <c r="D50" s="23"/>
      <c r="E50" s="23" t="s">
        <v>91</v>
      </c>
      <c r="F50" s="23">
        <v>35172.03</v>
      </c>
      <c r="G50" s="44"/>
      <c r="H50" s="39"/>
      <c r="I50" s="24">
        <f>F50/K50</f>
        <v>26.96</v>
      </c>
      <c r="J50" s="25">
        <f>I50/12</f>
        <v>2.25</v>
      </c>
      <c r="K50" s="12">
        <v>1304.5999999999999</v>
      </c>
      <c r="L50" s="12"/>
      <c r="M50" s="13"/>
      <c r="N50" s="98"/>
    </row>
    <row r="51" spans="1:14" s="20" customFormat="1" ht="33.75" customHeight="1" x14ac:dyDescent="0.2">
      <c r="A51" s="85" t="s">
        <v>102</v>
      </c>
      <c r="B51" s="86"/>
      <c r="C51" s="44"/>
      <c r="D51" s="23"/>
      <c r="E51" s="23" t="s">
        <v>117</v>
      </c>
      <c r="F51" s="23">
        <f>I51*K51</f>
        <v>3444.14</v>
      </c>
      <c r="G51" s="44"/>
      <c r="H51" s="39"/>
      <c r="I51" s="24">
        <f>12*J51</f>
        <v>2.64</v>
      </c>
      <c r="J51" s="25">
        <v>0.22</v>
      </c>
      <c r="K51" s="12">
        <v>1304.5999999999999</v>
      </c>
      <c r="L51" s="12"/>
      <c r="M51" s="13"/>
      <c r="N51" s="98"/>
    </row>
    <row r="52" spans="1:14" s="20" customFormat="1" ht="29.25" customHeight="1" x14ac:dyDescent="0.2">
      <c r="A52" s="71" t="s">
        <v>103</v>
      </c>
      <c r="B52" s="72" t="s">
        <v>61</v>
      </c>
      <c r="C52" s="44"/>
      <c r="D52" s="23"/>
      <c r="E52" s="23"/>
      <c r="F52" s="23"/>
      <c r="G52" s="44"/>
      <c r="H52" s="39"/>
      <c r="I52" s="24"/>
      <c r="J52" s="25"/>
      <c r="K52" s="12"/>
      <c r="L52" s="12"/>
      <c r="M52" s="13"/>
      <c r="N52" s="98"/>
    </row>
    <row r="53" spans="1:14" s="20" customFormat="1" ht="27.75" customHeight="1" x14ac:dyDescent="0.2">
      <c r="A53" s="71" t="s">
        <v>104</v>
      </c>
      <c r="B53" s="72" t="s">
        <v>61</v>
      </c>
      <c r="C53" s="44"/>
      <c r="D53" s="23"/>
      <c r="E53" s="23"/>
      <c r="F53" s="23"/>
      <c r="G53" s="44"/>
      <c r="H53" s="39"/>
      <c r="I53" s="24"/>
      <c r="J53" s="25"/>
      <c r="K53" s="12"/>
      <c r="L53" s="12"/>
      <c r="M53" s="13"/>
      <c r="N53" s="98"/>
    </row>
    <row r="54" spans="1:14" s="20" customFormat="1" ht="24" customHeight="1" x14ac:dyDescent="0.2">
      <c r="A54" s="71" t="s">
        <v>105</v>
      </c>
      <c r="B54" s="72" t="s">
        <v>12</v>
      </c>
      <c r="C54" s="44"/>
      <c r="D54" s="23"/>
      <c r="E54" s="23"/>
      <c r="F54" s="23"/>
      <c r="G54" s="44"/>
      <c r="H54" s="39"/>
      <c r="I54" s="24"/>
      <c r="J54" s="25"/>
      <c r="K54" s="12"/>
      <c r="L54" s="12"/>
      <c r="M54" s="13"/>
      <c r="N54" s="98"/>
    </row>
    <row r="55" spans="1:14" s="20" customFormat="1" ht="22.5" customHeight="1" x14ac:dyDescent="0.2">
      <c r="A55" s="71" t="s">
        <v>106</v>
      </c>
      <c r="B55" s="72" t="s">
        <v>61</v>
      </c>
      <c r="C55" s="44"/>
      <c r="D55" s="23"/>
      <c r="E55" s="23"/>
      <c r="F55" s="23"/>
      <c r="G55" s="44"/>
      <c r="H55" s="39"/>
      <c r="I55" s="24"/>
      <c r="J55" s="25"/>
      <c r="K55" s="12"/>
      <c r="L55" s="12"/>
      <c r="M55" s="13"/>
      <c r="N55" s="98"/>
    </row>
    <row r="56" spans="1:14" s="20" customFormat="1" ht="27.75" customHeight="1" x14ac:dyDescent="0.2">
      <c r="A56" s="71" t="s">
        <v>107</v>
      </c>
      <c r="B56" s="72" t="s">
        <v>61</v>
      </c>
      <c r="C56" s="44"/>
      <c r="D56" s="23"/>
      <c r="E56" s="23"/>
      <c r="F56" s="23"/>
      <c r="G56" s="44"/>
      <c r="H56" s="39"/>
      <c r="I56" s="24"/>
      <c r="J56" s="25"/>
      <c r="K56" s="12"/>
      <c r="L56" s="12"/>
      <c r="M56" s="13"/>
      <c r="N56" s="98"/>
    </row>
    <row r="57" spans="1:14" s="20" customFormat="1" ht="22.5" customHeight="1" x14ac:dyDescent="0.2">
      <c r="A57" s="71" t="s">
        <v>108</v>
      </c>
      <c r="B57" s="72" t="s">
        <v>61</v>
      </c>
      <c r="C57" s="44"/>
      <c r="D57" s="23"/>
      <c r="E57" s="23"/>
      <c r="F57" s="23"/>
      <c r="G57" s="44"/>
      <c r="H57" s="39"/>
      <c r="I57" s="24"/>
      <c r="J57" s="25"/>
      <c r="K57" s="12"/>
      <c r="L57" s="12"/>
      <c r="M57" s="13"/>
      <c r="N57" s="98"/>
    </row>
    <row r="58" spans="1:14" s="20" customFormat="1" ht="33.75" customHeight="1" x14ac:dyDescent="0.2">
      <c r="A58" s="71" t="s">
        <v>109</v>
      </c>
      <c r="B58" s="72" t="s">
        <v>61</v>
      </c>
      <c r="C58" s="44"/>
      <c r="D58" s="23"/>
      <c r="E58" s="23"/>
      <c r="F58" s="23"/>
      <c r="G58" s="44"/>
      <c r="H58" s="39"/>
      <c r="I58" s="24"/>
      <c r="J58" s="25"/>
      <c r="K58" s="12"/>
      <c r="L58" s="12"/>
      <c r="M58" s="13"/>
      <c r="N58" s="98"/>
    </row>
    <row r="59" spans="1:14" s="20" customFormat="1" ht="24" customHeight="1" x14ac:dyDescent="0.2">
      <c r="A59" s="71" t="s">
        <v>110</v>
      </c>
      <c r="B59" s="72" t="s">
        <v>61</v>
      </c>
      <c r="C59" s="44"/>
      <c r="D59" s="23"/>
      <c r="E59" s="23"/>
      <c r="F59" s="23"/>
      <c r="G59" s="44"/>
      <c r="H59" s="39"/>
      <c r="I59" s="24"/>
      <c r="J59" s="25"/>
      <c r="K59" s="12"/>
      <c r="L59" s="12"/>
      <c r="M59" s="13"/>
      <c r="N59" s="98"/>
    </row>
    <row r="60" spans="1:14" s="20" customFormat="1" ht="24.75" customHeight="1" x14ac:dyDescent="0.2">
      <c r="A60" s="71" t="s">
        <v>111</v>
      </c>
      <c r="B60" s="72" t="s">
        <v>61</v>
      </c>
      <c r="C60" s="44"/>
      <c r="D60" s="23"/>
      <c r="E60" s="23"/>
      <c r="F60" s="23"/>
      <c r="G60" s="44"/>
      <c r="H60" s="39"/>
      <c r="I60" s="24"/>
      <c r="J60" s="25"/>
      <c r="K60" s="12"/>
      <c r="L60" s="12"/>
      <c r="M60" s="13"/>
      <c r="N60" s="98"/>
    </row>
    <row r="61" spans="1:14" s="12" customFormat="1" ht="18" customHeight="1" x14ac:dyDescent="0.2">
      <c r="A61" s="85" t="s">
        <v>26</v>
      </c>
      <c r="B61" s="86" t="s">
        <v>27</v>
      </c>
      <c r="C61" s="44">
        <f>H61*12</f>
        <v>0</v>
      </c>
      <c r="D61" s="23"/>
      <c r="E61" s="23" t="s">
        <v>118</v>
      </c>
      <c r="F61" s="23">
        <f>I61*K61</f>
        <v>0</v>
      </c>
      <c r="G61" s="44">
        <f>J61*12</f>
        <v>0</v>
      </c>
      <c r="H61" s="39"/>
      <c r="I61" s="24">
        <f>12*J61</f>
        <v>0</v>
      </c>
      <c r="J61" s="25">
        <v>0</v>
      </c>
      <c r="K61" s="12">
        <v>1304.5999999999999</v>
      </c>
      <c r="L61" s="12">
        <v>1.07</v>
      </c>
      <c r="M61" s="13">
        <v>0.03</v>
      </c>
      <c r="N61" s="98">
        <f t="shared" si="0"/>
        <v>0</v>
      </c>
    </row>
    <row r="62" spans="1:14" s="12" customFormat="1" ht="20.25" customHeight="1" x14ac:dyDescent="0.2">
      <c r="A62" s="85" t="s">
        <v>28</v>
      </c>
      <c r="B62" s="87" t="s">
        <v>29</v>
      </c>
      <c r="C62" s="45">
        <f>H62*12</f>
        <v>0</v>
      </c>
      <c r="D62" s="93"/>
      <c r="E62" s="23" t="s">
        <v>119</v>
      </c>
      <c r="F62" s="23">
        <f>I62*K62</f>
        <v>0</v>
      </c>
      <c r="G62" s="45">
        <f>J62*12</f>
        <v>0</v>
      </c>
      <c r="H62" s="99"/>
      <c r="I62" s="24">
        <f>J62*12</f>
        <v>0</v>
      </c>
      <c r="J62" s="25">
        <v>0</v>
      </c>
      <c r="K62" s="12">
        <v>1304.5999999999999</v>
      </c>
      <c r="L62" s="12">
        <v>1.07</v>
      </c>
      <c r="M62" s="13">
        <v>0.02</v>
      </c>
      <c r="N62" s="98">
        <f t="shared" si="0"/>
        <v>0</v>
      </c>
    </row>
    <row r="63" spans="1:14" s="40" customFormat="1" ht="30" customHeight="1" x14ac:dyDescent="0.2">
      <c r="A63" s="85" t="s">
        <v>30</v>
      </c>
      <c r="B63" s="86"/>
      <c r="C63" s="44">
        <f>H63*12</f>
        <v>0</v>
      </c>
      <c r="D63" s="23"/>
      <c r="E63" s="44"/>
      <c r="F63" s="23">
        <v>0</v>
      </c>
      <c r="G63" s="44"/>
      <c r="H63" s="39"/>
      <c r="I63" s="24">
        <f>F63/K63</f>
        <v>0</v>
      </c>
      <c r="J63" s="25">
        <f>I63/12</f>
        <v>0</v>
      </c>
      <c r="K63" s="12">
        <v>1304.5999999999999</v>
      </c>
      <c r="L63" s="12">
        <v>1.07</v>
      </c>
      <c r="M63" s="13">
        <v>0.03</v>
      </c>
      <c r="N63" s="98">
        <f t="shared" si="0"/>
        <v>0</v>
      </c>
    </row>
    <row r="64" spans="1:14" s="40" customFormat="1" ht="27" customHeight="1" x14ac:dyDescent="0.2">
      <c r="A64" s="85" t="s">
        <v>31</v>
      </c>
      <c r="B64" s="86"/>
      <c r="C64" s="24"/>
      <c r="D64" s="24"/>
      <c r="E64" s="24"/>
      <c r="F64" s="24">
        <f>F65+F66+F67+F68+F69+F70+F71+F72+F73+F74+F76+F77+F78+F75</f>
        <v>14892.26</v>
      </c>
      <c r="G64" s="24"/>
      <c r="H64" s="39"/>
      <c r="I64" s="24">
        <f>F64/K64</f>
        <v>11.42</v>
      </c>
      <c r="J64" s="25">
        <f>I64/12</f>
        <v>0.95</v>
      </c>
      <c r="K64" s="12">
        <v>1304.5999999999999</v>
      </c>
      <c r="L64" s="12">
        <v>1.07</v>
      </c>
      <c r="M64" s="13">
        <v>0.8</v>
      </c>
      <c r="N64" s="98">
        <f t="shared" si="0"/>
        <v>0.95199999999999996</v>
      </c>
    </row>
    <row r="65" spans="1:14" s="20" customFormat="1" ht="22.5" customHeight="1" x14ac:dyDescent="0.2">
      <c r="A65" s="88" t="s">
        <v>120</v>
      </c>
      <c r="B65" s="76" t="s">
        <v>32</v>
      </c>
      <c r="C65" s="47"/>
      <c r="D65" s="46"/>
      <c r="E65" s="46"/>
      <c r="F65" s="46">
        <v>259.38</v>
      </c>
      <c r="G65" s="47"/>
      <c r="H65" s="48"/>
      <c r="I65" s="47"/>
      <c r="J65" s="48"/>
      <c r="K65" s="12">
        <v>1304.5999999999999</v>
      </c>
      <c r="L65" s="12">
        <v>1.07</v>
      </c>
      <c r="M65" s="13">
        <v>0.01</v>
      </c>
      <c r="N65" s="98">
        <f t="shared" si="0"/>
        <v>0</v>
      </c>
    </row>
    <row r="66" spans="1:14" s="20" customFormat="1" ht="20.25" customHeight="1" x14ac:dyDescent="0.2">
      <c r="A66" s="88" t="s">
        <v>33</v>
      </c>
      <c r="B66" s="76" t="s">
        <v>34</v>
      </c>
      <c r="C66" s="47">
        <f>H66*12</f>
        <v>0</v>
      </c>
      <c r="D66" s="46"/>
      <c r="E66" s="46"/>
      <c r="F66" s="46">
        <v>548.89</v>
      </c>
      <c r="G66" s="47">
        <f>J66*12</f>
        <v>0</v>
      </c>
      <c r="H66" s="48"/>
      <c r="I66" s="47"/>
      <c r="J66" s="48"/>
      <c r="K66" s="12">
        <v>1304.5999999999999</v>
      </c>
      <c r="L66" s="12">
        <v>1.07</v>
      </c>
      <c r="M66" s="13">
        <v>0.02</v>
      </c>
      <c r="N66" s="98">
        <f t="shared" si="0"/>
        <v>0</v>
      </c>
    </row>
    <row r="67" spans="1:14" s="20" customFormat="1" ht="21" customHeight="1" x14ac:dyDescent="0.2">
      <c r="A67" s="88" t="s">
        <v>62</v>
      </c>
      <c r="B67" s="89" t="s">
        <v>32</v>
      </c>
      <c r="C67" s="47"/>
      <c r="D67" s="46"/>
      <c r="E67" s="46"/>
      <c r="F67" s="46">
        <v>978.07</v>
      </c>
      <c r="G67" s="47"/>
      <c r="H67" s="48"/>
      <c r="I67" s="47"/>
      <c r="J67" s="48"/>
      <c r="K67" s="12">
        <v>1304.5999999999999</v>
      </c>
      <c r="L67" s="12"/>
      <c r="M67" s="13"/>
      <c r="N67" s="98">
        <f t="shared" si="0"/>
        <v>0</v>
      </c>
    </row>
    <row r="68" spans="1:14" s="75" customFormat="1" ht="21" customHeight="1" x14ac:dyDescent="0.2">
      <c r="A68" s="71" t="s">
        <v>132</v>
      </c>
      <c r="B68" s="72" t="s">
        <v>43</v>
      </c>
      <c r="C68" s="51"/>
      <c r="D68" s="100"/>
      <c r="E68" s="100"/>
      <c r="F68" s="100">
        <v>0</v>
      </c>
      <c r="G68" s="47"/>
      <c r="H68" s="48"/>
      <c r="I68" s="47"/>
      <c r="J68" s="48"/>
      <c r="K68" s="12">
        <v>1304.5999999999999</v>
      </c>
      <c r="L68" s="73"/>
      <c r="M68" s="74"/>
      <c r="N68" s="98"/>
    </row>
    <row r="69" spans="1:14" s="20" customFormat="1" ht="23.25" customHeight="1" x14ac:dyDescent="0.2">
      <c r="A69" s="88" t="s">
        <v>35</v>
      </c>
      <c r="B69" s="76" t="s">
        <v>32</v>
      </c>
      <c r="C69" s="47">
        <f>H69*12</f>
        <v>0</v>
      </c>
      <c r="D69" s="46"/>
      <c r="E69" s="46"/>
      <c r="F69" s="46">
        <v>1046</v>
      </c>
      <c r="G69" s="47">
        <f>J69*12</f>
        <v>0</v>
      </c>
      <c r="H69" s="48"/>
      <c r="I69" s="47"/>
      <c r="J69" s="48"/>
      <c r="K69" s="12">
        <v>1304.5999999999999</v>
      </c>
      <c r="L69" s="12">
        <v>1.07</v>
      </c>
      <c r="M69" s="13">
        <v>0.03</v>
      </c>
      <c r="N69" s="98">
        <f t="shared" si="0"/>
        <v>0</v>
      </c>
    </row>
    <row r="70" spans="1:14" s="20" customFormat="1" ht="21.75" customHeight="1" x14ac:dyDescent="0.2">
      <c r="A70" s="88" t="s">
        <v>36</v>
      </c>
      <c r="B70" s="76" t="s">
        <v>32</v>
      </c>
      <c r="C70" s="47">
        <f>H70*12</f>
        <v>0</v>
      </c>
      <c r="D70" s="46"/>
      <c r="E70" s="46"/>
      <c r="F70" s="46">
        <v>4663.38</v>
      </c>
      <c r="G70" s="47">
        <f>J70*12</f>
        <v>0</v>
      </c>
      <c r="H70" s="48"/>
      <c r="I70" s="47"/>
      <c r="J70" s="48"/>
      <c r="K70" s="12">
        <v>1304.5999999999999</v>
      </c>
      <c r="L70" s="12">
        <v>1.07</v>
      </c>
      <c r="M70" s="13">
        <v>0.12</v>
      </c>
      <c r="N70" s="98">
        <f t="shared" si="0"/>
        <v>0</v>
      </c>
    </row>
    <row r="71" spans="1:14" s="20" customFormat="1" ht="17.25" customHeight="1" x14ac:dyDescent="0.2">
      <c r="A71" s="88" t="s">
        <v>37</v>
      </c>
      <c r="B71" s="76" t="s">
        <v>32</v>
      </c>
      <c r="C71" s="47">
        <f>H71*12</f>
        <v>0</v>
      </c>
      <c r="D71" s="46"/>
      <c r="E71" s="46"/>
      <c r="F71" s="46">
        <v>1097.78</v>
      </c>
      <c r="G71" s="47">
        <f>J71*12</f>
        <v>0</v>
      </c>
      <c r="H71" s="48"/>
      <c r="I71" s="47"/>
      <c r="J71" s="48"/>
      <c r="K71" s="12">
        <v>1304.5999999999999</v>
      </c>
      <c r="L71" s="12">
        <v>1.07</v>
      </c>
      <c r="M71" s="13">
        <v>0.02</v>
      </c>
      <c r="N71" s="98">
        <f t="shared" si="0"/>
        <v>0</v>
      </c>
    </row>
    <row r="72" spans="1:14" s="20" customFormat="1" ht="18.75" customHeight="1" x14ac:dyDescent="0.2">
      <c r="A72" s="88" t="s">
        <v>38</v>
      </c>
      <c r="B72" s="76" t="s">
        <v>32</v>
      </c>
      <c r="C72" s="47"/>
      <c r="D72" s="46"/>
      <c r="E72" s="46"/>
      <c r="F72" s="46">
        <v>522.99</v>
      </c>
      <c r="G72" s="47"/>
      <c r="H72" s="48"/>
      <c r="I72" s="47"/>
      <c r="J72" s="48"/>
      <c r="K72" s="12">
        <v>1304.5999999999999</v>
      </c>
      <c r="L72" s="12">
        <v>1.07</v>
      </c>
      <c r="M72" s="13">
        <v>0.02</v>
      </c>
      <c r="N72" s="98">
        <f t="shared" si="0"/>
        <v>0</v>
      </c>
    </row>
    <row r="73" spans="1:14" s="20" customFormat="1" ht="21.75" customHeight="1" x14ac:dyDescent="0.2">
      <c r="A73" s="88" t="s">
        <v>39</v>
      </c>
      <c r="B73" s="76" t="s">
        <v>34</v>
      </c>
      <c r="C73" s="47"/>
      <c r="D73" s="46"/>
      <c r="E73" s="46"/>
      <c r="F73" s="46">
        <v>0</v>
      </c>
      <c r="G73" s="47"/>
      <c r="H73" s="48"/>
      <c r="I73" s="47"/>
      <c r="J73" s="48"/>
      <c r="K73" s="12">
        <v>1304.5999999999999</v>
      </c>
      <c r="L73" s="12">
        <v>1.07</v>
      </c>
      <c r="M73" s="13">
        <v>7.0000000000000007E-2</v>
      </c>
      <c r="N73" s="98">
        <f t="shared" si="0"/>
        <v>0</v>
      </c>
    </row>
    <row r="74" spans="1:14" s="20" customFormat="1" ht="25.5" x14ac:dyDescent="0.2">
      <c r="A74" s="88" t="s">
        <v>40</v>
      </c>
      <c r="B74" s="76" t="s">
        <v>32</v>
      </c>
      <c r="C74" s="47">
        <f>H74*12</f>
        <v>0</v>
      </c>
      <c r="D74" s="46"/>
      <c r="E74" s="46"/>
      <c r="F74" s="109">
        <v>1598.59</v>
      </c>
      <c r="G74" s="47">
        <f>J74*12</f>
        <v>0</v>
      </c>
      <c r="H74" s="48"/>
      <c r="I74" s="47"/>
      <c r="J74" s="48"/>
      <c r="K74" s="12">
        <v>1304.5999999999999</v>
      </c>
      <c r="L74" s="12">
        <v>1.07</v>
      </c>
      <c r="M74" s="13">
        <v>7.0000000000000007E-2</v>
      </c>
      <c r="N74" s="98">
        <f t="shared" si="0"/>
        <v>0</v>
      </c>
    </row>
    <row r="75" spans="1:14" s="20" customFormat="1" ht="30" customHeight="1" x14ac:dyDescent="0.2">
      <c r="A75" s="88" t="s">
        <v>150</v>
      </c>
      <c r="B75" s="89" t="s">
        <v>32</v>
      </c>
      <c r="C75" s="47"/>
      <c r="D75" s="46"/>
      <c r="E75" s="46"/>
      <c r="F75" s="109">
        <v>494.27</v>
      </c>
      <c r="G75" s="47"/>
      <c r="H75" s="48"/>
      <c r="I75" s="47"/>
      <c r="J75" s="48"/>
      <c r="K75" s="12"/>
      <c r="L75" s="12"/>
      <c r="M75" s="13"/>
      <c r="N75" s="98"/>
    </row>
    <row r="76" spans="1:14" s="20" customFormat="1" ht="21.75" customHeight="1" x14ac:dyDescent="0.2">
      <c r="A76" s="88" t="s">
        <v>121</v>
      </c>
      <c r="B76" s="76" t="s">
        <v>32</v>
      </c>
      <c r="C76" s="47"/>
      <c r="D76" s="46"/>
      <c r="E76" s="46"/>
      <c r="F76" s="46">
        <v>3682.91</v>
      </c>
      <c r="G76" s="47"/>
      <c r="H76" s="48"/>
      <c r="I76" s="47"/>
      <c r="J76" s="48"/>
      <c r="K76" s="12">
        <v>1304.5999999999999</v>
      </c>
      <c r="L76" s="12">
        <v>1.07</v>
      </c>
      <c r="M76" s="13">
        <v>0.01</v>
      </c>
      <c r="N76" s="98">
        <f t="shared" si="0"/>
        <v>0</v>
      </c>
    </row>
    <row r="77" spans="1:14" s="20" customFormat="1" ht="29.25" customHeight="1" x14ac:dyDescent="0.2">
      <c r="A77" s="88" t="s">
        <v>89</v>
      </c>
      <c r="B77" s="72" t="s">
        <v>43</v>
      </c>
      <c r="C77" s="51"/>
      <c r="D77" s="51"/>
      <c r="E77" s="51"/>
      <c r="F77" s="51">
        <v>0</v>
      </c>
      <c r="G77" s="47"/>
      <c r="H77" s="48"/>
      <c r="I77" s="47"/>
      <c r="J77" s="48"/>
      <c r="K77" s="12">
        <v>1304.5999999999999</v>
      </c>
      <c r="L77" s="12">
        <v>1.07</v>
      </c>
      <c r="M77" s="13">
        <v>7.0000000000000007E-2</v>
      </c>
      <c r="N77" s="98">
        <f t="shared" si="0"/>
        <v>0</v>
      </c>
    </row>
    <row r="78" spans="1:14" s="20" customFormat="1" ht="28.5" customHeight="1" x14ac:dyDescent="0.2">
      <c r="A78" s="71" t="s">
        <v>97</v>
      </c>
      <c r="B78" s="72" t="s">
        <v>32</v>
      </c>
      <c r="C78" s="42"/>
      <c r="D78" s="42"/>
      <c r="E78" s="42"/>
      <c r="F78" s="42">
        <v>0</v>
      </c>
      <c r="G78" s="49"/>
      <c r="H78" s="48"/>
      <c r="I78" s="49"/>
      <c r="J78" s="81"/>
      <c r="K78" s="12">
        <v>1304.5999999999999</v>
      </c>
      <c r="L78" s="12"/>
      <c r="M78" s="13"/>
      <c r="N78" s="98">
        <f t="shared" si="0"/>
        <v>0</v>
      </c>
    </row>
    <row r="79" spans="1:14" s="40" customFormat="1" ht="30" x14ac:dyDescent="0.2">
      <c r="A79" s="85" t="s">
        <v>41</v>
      </c>
      <c r="B79" s="86"/>
      <c r="C79" s="24"/>
      <c r="D79" s="24"/>
      <c r="E79" s="24"/>
      <c r="F79" s="24">
        <f>F80+F81+F82+F83</f>
        <v>0</v>
      </c>
      <c r="G79" s="24"/>
      <c r="H79" s="39"/>
      <c r="I79" s="24">
        <f>F79/K79</f>
        <v>0</v>
      </c>
      <c r="J79" s="25">
        <f>I79/12</f>
        <v>0</v>
      </c>
      <c r="K79" s="12">
        <v>1304.5999999999999</v>
      </c>
      <c r="L79" s="12">
        <v>1.07</v>
      </c>
      <c r="M79" s="13">
        <v>0.89</v>
      </c>
      <c r="N79" s="98">
        <f t="shared" si="0"/>
        <v>0</v>
      </c>
    </row>
    <row r="80" spans="1:14" s="20" customFormat="1" ht="26.25" customHeight="1" x14ac:dyDescent="0.2">
      <c r="A80" s="88" t="s">
        <v>133</v>
      </c>
      <c r="B80" s="76" t="s">
        <v>44</v>
      </c>
      <c r="C80" s="47"/>
      <c r="D80" s="46"/>
      <c r="E80" s="46"/>
      <c r="F80" s="46">
        <v>0</v>
      </c>
      <c r="G80" s="47"/>
      <c r="H80" s="48"/>
      <c r="I80" s="47"/>
      <c r="J80" s="48"/>
      <c r="K80" s="12">
        <v>1304.5999999999999</v>
      </c>
      <c r="L80" s="12">
        <v>1.07</v>
      </c>
      <c r="M80" s="13">
        <v>0.03</v>
      </c>
      <c r="N80" s="98">
        <f t="shared" ref="N80:N104" si="2">I80/12</f>
        <v>0</v>
      </c>
    </row>
    <row r="81" spans="1:14" s="20" customFormat="1" ht="18" customHeight="1" x14ac:dyDescent="0.2">
      <c r="A81" s="88" t="s">
        <v>122</v>
      </c>
      <c r="B81" s="89" t="s">
        <v>32</v>
      </c>
      <c r="C81" s="49"/>
      <c r="D81" s="50"/>
      <c r="E81" s="50"/>
      <c r="F81" s="50">
        <v>0</v>
      </c>
      <c r="G81" s="49"/>
      <c r="H81" s="48"/>
      <c r="I81" s="49"/>
      <c r="J81" s="81"/>
      <c r="K81" s="12">
        <v>1304.5999999999999</v>
      </c>
      <c r="L81" s="12"/>
      <c r="M81" s="13"/>
      <c r="N81" s="98">
        <f t="shared" si="2"/>
        <v>0</v>
      </c>
    </row>
    <row r="82" spans="1:14" s="20" customFormat="1" ht="28.5" customHeight="1" x14ac:dyDescent="0.2">
      <c r="A82" s="88" t="s">
        <v>89</v>
      </c>
      <c r="B82" s="89" t="s">
        <v>43</v>
      </c>
      <c r="C82" s="49"/>
      <c r="D82" s="50"/>
      <c r="E82" s="50"/>
      <c r="F82" s="50">
        <v>0</v>
      </c>
      <c r="G82" s="49"/>
      <c r="H82" s="48"/>
      <c r="I82" s="49"/>
      <c r="J82" s="81"/>
      <c r="K82" s="12">
        <v>1304.5999999999999</v>
      </c>
      <c r="L82" s="12"/>
      <c r="M82" s="13"/>
      <c r="N82" s="98">
        <f t="shared" si="2"/>
        <v>0</v>
      </c>
    </row>
    <row r="83" spans="1:14" s="20" customFormat="1" ht="25.5" customHeight="1" x14ac:dyDescent="0.2">
      <c r="A83" s="88" t="s">
        <v>134</v>
      </c>
      <c r="B83" s="89" t="s">
        <v>43</v>
      </c>
      <c r="C83" s="49"/>
      <c r="D83" s="50"/>
      <c r="E83" s="50"/>
      <c r="F83" s="101">
        <v>0</v>
      </c>
      <c r="G83" s="49"/>
      <c r="H83" s="48"/>
      <c r="I83" s="49"/>
      <c r="J83" s="81"/>
      <c r="K83" s="12">
        <v>1304.5999999999999</v>
      </c>
      <c r="L83" s="12"/>
      <c r="M83" s="13"/>
      <c r="N83" s="98">
        <f t="shared" si="2"/>
        <v>0</v>
      </c>
    </row>
    <row r="84" spans="1:14" s="20" customFormat="1" ht="30" x14ac:dyDescent="0.2">
      <c r="A84" s="85" t="s">
        <v>45</v>
      </c>
      <c r="B84" s="76"/>
      <c r="C84" s="47"/>
      <c r="D84" s="49"/>
      <c r="E84" s="24"/>
      <c r="F84" s="24">
        <f>F85+F86+F87</f>
        <v>1488.26</v>
      </c>
      <c r="G84" s="47"/>
      <c r="H84" s="48"/>
      <c r="I84" s="24">
        <f>F84/K84</f>
        <v>1.1399999999999999</v>
      </c>
      <c r="J84" s="25">
        <f>I84/12</f>
        <v>0.1</v>
      </c>
      <c r="K84" s="12">
        <v>1304.5999999999999</v>
      </c>
      <c r="L84" s="12">
        <v>1.07</v>
      </c>
      <c r="M84" s="13">
        <v>0.37</v>
      </c>
      <c r="N84" s="98">
        <f t="shared" si="2"/>
        <v>9.5000000000000001E-2</v>
      </c>
    </row>
    <row r="85" spans="1:14" s="20" customFormat="1" ht="18" customHeight="1" x14ac:dyDescent="0.2">
      <c r="A85" s="88" t="s">
        <v>140</v>
      </c>
      <c r="B85" s="89" t="s">
        <v>32</v>
      </c>
      <c r="C85" s="47"/>
      <c r="D85" s="50"/>
      <c r="E85" s="23"/>
      <c r="F85" s="41">
        <v>1488.26</v>
      </c>
      <c r="G85" s="51"/>
      <c r="H85" s="43"/>
      <c r="I85" s="42"/>
      <c r="J85" s="79"/>
      <c r="K85" s="12">
        <v>1304.5999999999999</v>
      </c>
      <c r="L85" s="12"/>
      <c r="M85" s="13"/>
      <c r="N85" s="98">
        <f t="shared" si="2"/>
        <v>0</v>
      </c>
    </row>
    <row r="86" spans="1:14" s="20" customFormat="1" ht="18.75" customHeight="1" x14ac:dyDescent="0.2">
      <c r="A86" s="88" t="s">
        <v>131</v>
      </c>
      <c r="B86" s="89" t="s">
        <v>32</v>
      </c>
      <c r="C86" s="47"/>
      <c r="D86" s="50"/>
      <c r="E86" s="23"/>
      <c r="F86" s="41">
        <v>0</v>
      </c>
      <c r="G86" s="51"/>
      <c r="H86" s="43"/>
      <c r="I86" s="42"/>
      <c r="J86" s="79"/>
      <c r="K86" s="12">
        <v>1304.5999999999999</v>
      </c>
      <c r="L86" s="12"/>
      <c r="M86" s="13"/>
      <c r="N86" s="98">
        <f t="shared" si="2"/>
        <v>0</v>
      </c>
    </row>
    <row r="87" spans="1:14" s="20" customFormat="1" ht="28.5" customHeight="1" x14ac:dyDescent="0.2">
      <c r="A87" s="88" t="s">
        <v>89</v>
      </c>
      <c r="B87" s="89" t="s">
        <v>43</v>
      </c>
      <c r="C87" s="47"/>
      <c r="D87" s="50"/>
      <c r="E87" s="50"/>
      <c r="F87" s="50">
        <v>0</v>
      </c>
      <c r="G87" s="47"/>
      <c r="H87" s="48"/>
      <c r="I87" s="49"/>
      <c r="J87" s="81"/>
      <c r="K87" s="12">
        <v>1304.5999999999999</v>
      </c>
      <c r="L87" s="12"/>
      <c r="M87" s="13"/>
      <c r="N87" s="98">
        <f t="shared" si="2"/>
        <v>0</v>
      </c>
    </row>
    <row r="88" spans="1:14" s="20" customFormat="1" ht="20.25" customHeight="1" x14ac:dyDescent="0.2">
      <c r="A88" s="85" t="s">
        <v>46</v>
      </c>
      <c r="B88" s="76"/>
      <c r="C88" s="47"/>
      <c r="D88" s="49"/>
      <c r="E88" s="49"/>
      <c r="F88" s="24">
        <f>F89+F90+F91+F92+F93+F94</f>
        <v>5709.91</v>
      </c>
      <c r="G88" s="47"/>
      <c r="H88" s="48"/>
      <c r="I88" s="24">
        <f>F88/K88</f>
        <v>4.38</v>
      </c>
      <c r="J88" s="25">
        <f>I88/12</f>
        <v>0.37</v>
      </c>
      <c r="K88" s="12">
        <v>1304.5999999999999</v>
      </c>
      <c r="L88" s="12">
        <v>1.07</v>
      </c>
      <c r="M88" s="13">
        <v>0.2</v>
      </c>
      <c r="N88" s="98">
        <f t="shared" si="2"/>
        <v>0.36499999999999999</v>
      </c>
    </row>
    <row r="89" spans="1:14" s="20" customFormat="1" ht="21" customHeight="1" x14ac:dyDescent="0.2">
      <c r="A89" s="71" t="s">
        <v>47</v>
      </c>
      <c r="B89" s="89" t="s">
        <v>10</v>
      </c>
      <c r="C89" s="47"/>
      <c r="D89" s="50"/>
      <c r="E89" s="50"/>
      <c r="F89" s="41">
        <v>0</v>
      </c>
      <c r="G89" s="47"/>
      <c r="H89" s="48"/>
      <c r="I89" s="24"/>
      <c r="J89" s="25"/>
      <c r="K89" s="12">
        <v>1304.5999999999999</v>
      </c>
      <c r="L89" s="12"/>
      <c r="M89" s="13"/>
      <c r="N89" s="98">
        <f t="shared" si="2"/>
        <v>0</v>
      </c>
    </row>
    <row r="90" spans="1:14" s="20" customFormat="1" ht="43.5" customHeight="1" x14ac:dyDescent="0.2">
      <c r="A90" s="88" t="s">
        <v>73</v>
      </c>
      <c r="B90" s="76" t="s">
        <v>32</v>
      </c>
      <c r="C90" s="47"/>
      <c r="D90" s="46"/>
      <c r="E90" s="46"/>
      <c r="F90" s="46">
        <v>4616.51</v>
      </c>
      <c r="G90" s="47"/>
      <c r="H90" s="48"/>
      <c r="I90" s="47"/>
      <c r="J90" s="48"/>
      <c r="K90" s="12">
        <v>1304.5999999999999</v>
      </c>
      <c r="L90" s="12">
        <v>1.07</v>
      </c>
      <c r="M90" s="13">
        <v>0.13</v>
      </c>
      <c r="N90" s="98">
        <f t="shared" si="2"/>
        <v>0</v>
      </c>
    </row>
    <row r="91" spans="1:14" s="20" customFormat="1" ht="42.75" customHeight="1" x14ac:dyDescent="0.2">
      <c r="A91" s="88" t="s">
        <v>74</v>
      </c>
      <c r="B91" s="76" t="s">
        <v>32</v>
      </c>
      <c r="C91" s="47"/>
      <c r="D91" s="46"/>
      <c r="E91" s="46"/>
      <c r="F91" s="46">
        <v>1093.4000000000001</v>
      </c>
      <c r="G91" s="47"/>
      <c r="H91" s="48"/>
      <c r="I91" s="47"/>
      <c r="J91" s="48"/>
      <c r="K91" s="12">
        <v>1304.5999999999999</v>
      </c>
      <c r="L91" s="12">
        <v>1.07</v>
      </c>
      <c r="M91" s="13">
        <v>0.02</v>
      </c>
      <c r="N91" s="98">
        <f t="shared" si="2"/>
        <v>0</v>
      </c>
    </row>
    <row r="92" spans="1:14" s="20" customFormat="1" ht="27.75" customHeight="1" x14ac:dyDescent="0.2">
      <c r="A92" s="88" t="s">
        <v>49</v>
      </c>
      <c r="B92" s="89" t="s">
        <v>18</v>
      </c>
      <c r="C92" s="47"/>
      <c r="D92" s="50"/>
      <c r="E92" s="50"/>
      <c r="F92" s="50">
        <v>0</v>
      </c>
      <c r="G92" s="47"/>
      <c r="H92" s="48"/>
      <c r="I92" s="49"/>
      <c r="J92" s="81"/>
      <c r="K92" s="12">
        <v>1304.5999999999999</v>
      </c>
      <c r="L92" s="12"/>
      <c r="M92" s="13"/>
      <c r="N92" s="98">
        <f t="shared" si="2"/>
        <v>0</v>
      </c>
    </row>
    <row r="93" spans="1:14" s="20" customFormat="1" ht="18.75" customHeight="1" x14ac:dyDescent="0.2">
      <c r="A93" s="88" t="s">
        <v>48</v>
      </c>
      <c r="B93" s="89" t="s">
        <v>50</v>
      </c>
      <c r="C93" s="47"/>
      <c r="D93" s="50"/>
      <c r="E93" s="50"/>
      <c r="F93" s="50">
        <v>0</v>
      </c>
      <c r="G93" s="47"/>
      <c r="H93" s="48"/>
      <c r="I93" s="49"/>
      <c r="J93" s="81"/>
      <c r="K93" s="12">
        <v>1304.5999999999999</v>
      </c>
      <c r="L93" s="12"/>
      <c r="M93" s="13"/>
      <c r="N93" s="98">
        <f t="shared" si="2"/>
        <v>0</v>
      </c>
    </row>
    <row r="94" spans="1:14" s="20" customFormat="1" ht="56.25" customHeight="1" x14ac:dyDescent="0.2">
      <c r="A94" s="88" t="s">
        <v>75</v>
      </c>
      <c r="B94" s="89" t="s">
        <v>61</v>
      </c>
      <c r="C94" s="47"/>
      <c r="D94" s="50"/>
      <c r="E94" s="50"/>
      <c r="F94" s="101">
        <v>0</v>
      </c>
      <c r="G94" s="47"/>
      <c r="H94" s="48"/>
      <c r="I94" s="49"/>
      <c r="J94" s="81"/>
      <c r="K94" s="12">
        <v>1304.5999999999999</v>
      </c>
      <c r="L94" s="12"/>
      <c r="M94" s="13"/>
      <c r="N94" s="98">
        <f t="shared" si="2"/>
        <v>0</v>
      </c>
    </row>
    <row r="95" spans="1:14" s="20" customFormat="1" ht="20.25" customHeight="1" x14ac:dyDescent="0.2">
      <c r="A95" s="85" t="s">
        <v>51</v>
      </c>
      <c r="B95" s="76"/>
      <c r="C95" s="47"/>
      <c r="D95" s="49"/>
      <c r="E95" s="24"/>
      <c r="F95" s="24">
        <f>F96</f>
        <v>0</v>
      </c>
      <c r="G95" s="47"/>
      <c r="H95" s="48"/>
      <c r="I95" s="24">
        <f>F95/K95</f>
        <v>0</v>
      </c>
      <c r="J95" s="25">
        <f>I95/12</f>
        <v>0</v>
      </c>
      <c r="K95" s="12">
        <v>1304.5999999999999</v>
      </c>
      <c r="L95" s="12">
        <v>1.07</v>
      </c>
      <c r="M95" s="13">
        <v>0.11</v>
      </c>
      <c r="N95" s="98">
        <f t="shared" si="2"/>
        <v>0</v>
      </c>
    </row>
    <row r="96" spans="1:14" s="20" customFormat="1" ht="18" customHeight="1" x14ac:dyDescent="0.2">
      <c r="A96" s="88" t="s">
        <v>52</v>
      </c>
      <c r="B96" s="76" t="s">
        <v>32</v>
      </c>
      <c r="C96" s="47"/>
      <c r="D96" s="46"/>
      <c r="E96" s="46"/>
      <c r="F96" s="46">
        <v>0</v>
      </c>
      <c r="G96" s="47"/>
      <c r="H96" s="48"/>
      <c r="I96" s="47"/>
      <c r="J96" s="48"/>
      <c r="K96" s="12">
        <v>1304.5999999999999</v>
      </c>
      <c r="L96" s="12">
        <v>1.07</v>
      </c>
      <c r="M96" s="13">
        <v>0.02</v>
      </c>
      <c r="N96" s="98">
        <f t="shared" si="2"/>
        <v>0</v>
      </c>
    </row>
    <row r="97" spans="1:14" s="12" customFormat="1" ht="21.75" customHeight="1" x14ac:dyDescent="0.2">
      <c r="A97" s="85" t="s">
        <v>53</v>
      </c>
      <c r="B97" s="86"/>
      <c r="C97" s="24"/>
      <c r="D97" s="24"/>
      <c r="E97" s="24" t="s">
        <v>125</v>
      </c>
      <c r="F97" s="24">
        <f>F98+F99</f>
        <v>6240</v>
      </c>
      <c r="G97" s="24"/>
      <c r="H97" s="39"/>
      <c r="I97" s="24">
        <f>F97/K97</f>
        <v>4.78</v>
      </c>
      <c r="J97" s="25">
        <f>I97/12</f>
        <v>0.4</v>
      </c>
      <c r="K97" s="12">
        <v>1304.5999999999999</v>
      </c>
      <c r="L97" s="12">
        <v>1.07</v>
      </c>
      <c r="M97" s="13">
        <v>0.03</v>
      </c>
      <c r="N97" s="98">
        <f t="shared" si="2"/>
        <v>0.39800000000000002</v>
      </c>
    </row>
    <row r="98" spans="1:14" s="20" customFormat="1" ht="41.25" customHeight="1" x14ac:dyDescent="0.2">
      <c r="A98" s="71" t="s">
        <v>76</v>
      </c>
      <c r="B98" s="89" t="s">
        <v>34</v>
      </c>
      <c r="C98" s="47"/>
      <c r="D98" s="46"/>
      <c r="E98" s="46"/>
      <c r="F98" s="46">
        <v>6240</v>
      </c>
      <c r="G98" s="47"/>
      <c r="H98" s="48"/>
      <c r="I98" s="47"/>
      <c r="J98" s="48"/>
      <c r="K98" s="12">
        <v>1304.5999999999999</v>
      </c>
      <c r="L98" s="12">
        <v>1.07</v>
      </c>
      <c r="M98" s="13">
        <v>0.03</v>
      </c>
      <c r="N98" s="98">
        <f t="shared" si="2"/>
        <v>0</v>
      </c>
    </row>
    <row r="99" spans="1:14" s="20" customFormat="1" ht="23.25" customHeight="1" x14ac:dyDescent="0.2">
      <c r="A99" s="71" t="s">
        <v>141</v>
      </c>
      <c r="B99" s="89" t="s">
        <v>61</v>
      </c>
      <c r="C99" s="47">
        <f>H99*12</f>
        <v>0</v>
      </c>
      <c r="D99" s="46"/>
      <c r="E99" s="46"/>
      <c r="F99" s="46">
        <v>0</v>
      </c>
      <c r="G99" s="47">
        <f>J99*12</f>
        <v>0</v>
      </c>
      <c r="H99" s="48"/>
      <c r="I99" s="47"/>
      <c r="J99" s="48"/>
      <c r="K99" s="12">
        <v>1304.5999999999999</v>
      </c>
      <c r="L99" s="12">
        <v>1.07</v>
      </c>
      <c r="M99" s="13">
        <v>0</v>
      </c>
      <c r="N99" s="98">
        <f t="shared" si="2"/>
        <v>0</v>
      </c>
    </row>
    <row r="100" spans="1:14" s="12" customFormat="1" ht="18.75" customHeight="1" x14ac:dyDescent="0.2">
      <c r="A100" s="85" t="s">
        <v>54</v>
      </c>
      <c r="B100" s="86"/>
      <c r="C100" s="24"/>
      <c r="D100" s="24"/>
      <c r="E100" s="24" t="s">
        <v>126</v>
      </c>
      <c r="F100" s="24">
        <f>F102+F101</f>
        <v>0</v>
      </c>
      <c r="G100" s="24"/>
      <c r="H100" s="39"/>
      <c r="I100" s="24">
        <f>F100/K100</f>
        <v>0</v>
      </c>
      <c r="J100" s="25">
        <f>I100/12</f>
        <v>0</v>
      </c>
      <c r="K100" s="12">
        <v>1304.5999999999999</v>
      </c>
      <c r="L100" s="12">
        <v>1.07</v>
      </c>
      <c r="M100" s="13">
        <v>0.06</v>
      </c>
      <c r="N100" s="98">
        <f t="shared" si="2"/>
        <v>0</v>
      </c>
    </row>
    <row r="101" spans="1:14" s="12" customFormat="1" ht="18.75" customHeight="1" x14ac:dyDescent="0.2">
      <c r="A101" s="71" t="s">
        <v>123</v>
      </c>
      <c r="B101" s="72" t="s">
        <v>42</v>
      </c>
      <c r="C101" s="42"/>
      <c r="D101" s="41"/>
      <c r="E101" s="41"/>
      <c r="F101" s="41">
        <v>0</v>
      </c>
      <c r="G101" s="42"/>
      <c r="H101" s="43"/>
      <c r="I101" s="42"/>
      <c r="J101" s="79"/>
      <c r="M101" s="13"/>
      <c r="N101" s="98"/>
    </row>
    <row r="102" spans="1:14" s="20" customFormat="1" ht="18" customHeight="1" x14ac:dyDescent="0.2">
      <c r="A102" s="88" t="s">
        <v>124</v>
      </c>
      <c r="B102" s="76" t="s">
        <v>42</v>
      </c>
      <c r="C102" s="47"/>
      <c r="D102" s="46"/>
      <c r="E102" s="46"/>
      <c r="F102" s="46">
        <v>0</v>
      </c>
      <c r="G102" s="47"/>
      <c r="H102" s="48"/>
      <c r="I102" s="47"/>
      <c r="J102" s="48"/>
      <c r="K102" s="12">
        <v>1304.5999999999999</v>
      </c>
      <c r="L102" s="12">
        <v>1.07</v>
      </c>
      <c r="M102" s="13">
        <v>0.02</v>
      </c>
      <c r="N102" s="98">
        <f t="shared" si="2"/>
        <v>0</v>
      </c>
    </row>
    <row r="103" spans="1:14" s="20" customFormat="1" ht="30" customHeight="1" x14ac:dyDescent="0.2">
      <c r="A103" s="107" t="s">
        <v>146</v>
      </c>
      <c r="B103" s="87" t="s">
        <v>147</v>
      </c>
      <c r="C103" s="45"/>
      <c r="D103" s="108"/>
      <c r="E103" s="108" t="s">
        <v>148</v>
      </c>
      <c r="F103" s="44">
        <f>1356*38</f>
        <v>51528</v>
      </c>
      <c r="G103" s="44"/>
      <c r="H103" s="44"/>
      <c r="I103" s="44">
        <f>F103/K103</f>
        <v>39.5</v>
      </c>
      <c r="J103" s="44">
        <f>I103/12</f>
        <v>3.29</v>
      </c>
      <c r="K103" s="12">
        <v>1304.5999999999999</v>
      </c>
      <c r="L103" s="12"/>
      <c r="M103" s="13"/>
      <c r="N103" s="98"/>
    </row>
    <row r="104" spans="1:14" s="12" customFormat="1" ht="213" customHeight="1" x14ac:dyDescent="0.2">
      <c r="A104" s="105" t="s">
        <v>172</v>
      </c>
      <c r="B104" s="87" t="s">
        <v>18</v>
      </c>
      <c r="C104" s="45">
        <f>H104*12</f>
        <v>0</v>
      </c>
      <c r="D104" s="45"/>
      <c r="E104" s="45"/>
      <c r="F104" s="45">
        <f>I104*K104</f>
        <v>626.21</v>
      </c>
      <c r="G104" s="45">
        <f>J104*12</f>
        <v>0.48</v>
      </c>
      <c r="H104" s="99"/>
      <c r="I104" s="45">
        <f>12*J104</f>
        <v>0.48</v>
      </c>
      <c r="J104" s="99">
        <v>0.04</v>
      </c>
      <c r="K104" s="12">
        <v>1304.5999999999999</v>
      </c>
      <c r="L104" s="12">
        <v>1.07</v>
      </c>
      <c r="M104" s="13">
        <v>1.03</v>
      </c>
      <c r="N104" s="98">
        <f t="shared" si="2"/>
        <v>0.04</v>
      </c>
    </row>
    <row r="105" spans="1:14" s="12" customFormat="1" ht="24.75" customHeight="1" x14ac:dyDescent="0.2">
      <c r="A105" s="106" t="s">
        <v>168</v>
      </c>
      <c r="B105" s="86" t="s">
        <v>10</v>
      </c>
      <c r="C105" s="44"/>
      <c r="D105" s="44"/>
      <c r="E105" s="44" t="s">
        <v>116</v>
      </c>
      <c r="F105" s="44">
        <v>8103.41</v>
      </c>
      <c r="G105" s="44"/>
      <c r="H105" s="44"/>
      <c r="I105" s="44">
        <f>F105/K105</f>
        <v>6.21</v>
      </c>
      <c r="J105" s="44">
        <f>I105/12</f>
        <v>0.52</v>
      </c>
      <c r="K105" s="12">
        <v>1304.5999999999999</v>
      </c>
      <c r="M105" s="13"/>
      <c r="N105" s="98"/>
    </row>
    <row r="106" spans="1:14" s="12" customFormat="1" ht="24.75" customHeight="1" x14ac:dyDescent="0.2">
      <c r="A106" s="106" t="s">
        <v>169</v>
      </c>
      <c r="B106" s="86" t="s">
        <v>10</v>
      </c>
      <c r="C106" s="44"/>
      <c r="D106" s="44"/>
      <c r="E106" s="44" t="s">
        <v>116</v>
      </c>
      <c r="F106" s="44">
        <v>51206.26</v>
      </c>
      <c r="G106" s="44"/>
      <c r="H106" s="44"/>
      <c r="I106" s="44">
        <f t="shared" ref="I106:I108" si="3">F106/K106</f>
        <v>39.25</v>
      </c>
      <c r="J106" s="44">
        <f t="shared" ref="J106:J108" si="4">I106/12</f>
        <v>3.27</v>
      </c>
      <c r="K106" s="12">
        <v>1304.5999999999999</v>
      </c>
      <c r="M106" s="13"/>
      <c r="N106" s="98"/>
    </row>
    <row r="107" spans="1:14" s="12" customFormat="1" ht="24.75" customHeight="1" x14ac:dyDescent="0.2">
      <c r="A107" s="106" t="s">
        <v>170</v>
      </c>
      <c r="B107" s="86" t="s">
        <v>10</v>
      </c>
      <c r="C107" s="44"/>
      <c r="D107" s="44"/>
      <c r="E107" s="44" t="s">
        <v>116</v>
      </c>
      <c r="F107" s="44">
        <v>6766.96</v>
      </c>
      <c r="G107" s="44"/>
      <c r="H107" s="44"/>
      <c r="I107" s="44">
        <f t="shared" si="3"/>
        <v>5.19</v>
      </c>
      <c r="J107" s="44">
        <f t="shared" si="4"/>
        <v>0.43</v>
      </c>
      <c r="K107" s="12">
        <v>1304.5999999999999</v>
      </c>
      <c r="M107" s="13"/>
      <c r="N107" s="98"/>
    </row>
    <row r="108" spans="1:14" s="12" customFormat="1" ht="24.75" customHeight="1" x14ac:dyDescent="0.2">
      <c r="A108" s="106" t="s">
        <v>171</v>
      </c>
      <c r="B108" s="86"/>
      <c r="C108" s="44"/>
      <c r="D108" s="44"/>
      <c r="E108" s="44"/>
      <c r="F108" s="44">
        <v>117.01</v>
      </c>
      <c r="G108" s="44"/>
      <c r="H108" s="44"/>
      <c r="I108" s="44">
        <f t="shared" si="3"/>
        <v>0.09</v>
      </c>
      <c r="J108" s="44">
        <f t="shared" si="4"/>
        <v>0.01</v>
      </c>
      <c r="K108" s="12">
        <v>1304.5999999999999</v>
      </c>
      <c r="M108" s="13"/>
      <c r="N108" s="98"/>
    </row>
    <row r="109" spans="1:14" s="12" customFormat="1" ht="24.75" customHeight="1" x14ac:dyDescent="0.2">
      <c r="A109" s="106" t="s">
        <v>156</v>
      </c>
      <c r="B109" s="86" t="s">
        <v>15</v>
      </c>
      <c r="C109" s="44"/>
      <c r="D109" s="44"/>
      <c r="E109" s="44"/>
      <c r="F109" s="44">
        <f>I109*K109</f>
        <v>32249.71</v>
      </c>
      <c r="G109" s="44"/>
      <c r="H109" s="44"/>
      <c r="I109" s="44">
        <f>12*J109</f>
        <v>24.72</v>
      </c>
      <c r="J109" s="44">
        <v>2.06</v>
      </c>
      <c r="K109" s="12">
        <v>1304.5999999999999</v>
      </c>
      <c r="M109" s="13"/>
      <c r="N109" s="98"/>
    </row>
    <row r="110" spans="1:14" s="12" customFormat="1" ht="27" customHeight="1" x14ac:dyDescent="0.4">
      <c r="A110" s="103" t="s">
        <v>55</v>
      </c>
      <c r="B110" s="86"/>
      <c r="C110" s="44">
        <f>H110*12</f>
        <v>0</v>
      </c>
      <c r="D110" s="44"/>
      <c r="E110" s="44"/>
      <c r="F110" s="104">
        <f>F104+F100+F97+F95+F88+F84+F79+F64+F63+F62+F61+F51+F49+F48+F42+F41+F40+F29+F15+F50+F105+F106+F107+F103+F109+F108</f>
        <v>385017.03</v>
      </c>
      <c r="G110" s="104">
        <f t="shared" ref="G110:J110" si="5">G104+G100+G97+G95+G88+G84+G79+G64+G63+G62+G61+G51+G49+G48+G42+G41+G40+G29+G15+G50+G105+G106+G107+G103+G109+G108</f>
        <v>128.88</v>
      </c>
      <c r="H110" s="104">
        <f t="shared" si="5"/>
        <v>0</v>
      </c>
      <c r="I110" s="104">
        <f t="shared" si="5"/>
        <v>295.13</v>
      </c>
      <c r="J110" s="104">
        <f t="shared" si="5"/>
        <v>24.61</v>
      </c>
      <c r="K110" s="12">
        <v>1304.5999999999999</v>
      </c>
      <c r="M110" s="13"/>
      <c r="N110" s="98"/>
    </row>
    <row r="111" spans="1:14" s="54" customFormat="1" ht="19.5" x14ac:dyDescent="0.2">
      <c r="A111" s="90"/>
      <c r="B111" s="91"/>
      <c r="C111" s="62"/>
      <c r="D111" s="62"/>
      <c r="E111" s="62"/>
      <c r="F111" s="62"/>
      <c r="G111" s="62"/>
      <c r="H111" s="62"/>
      <c r="I111" s="62"/>
      <c r="J111" s="62"/>
      <c r="K111" s="12">
        <v>1304.5999999999999</v>
      </c>
      <c r="M111" s="55"/>
    </row>
    <row r="112" spans="1:14" s="12" customFormat="1" ht="24.75" customHeight="1" x14ac:dyDescent="0.2">
      <c r="A112" s="106" t="s">
        <v>57</v>
      </c>
      <c r="B112" s="86"/>
      <c r="C112" s="44" t="e">
        <f>H112*12</f>
        <v>#REF!</v>
      </c>
      <c r="D112" s="44"/>
      <c r="E112" s="44"/>
      <c r="F112" s="44">
        <v>0</v>
      </c>
      <c r="G112" s="44" t="e">
        <f>#REF!</f>
        <v>#REF!</v>
      </c>
      <c r="H112" s="44" t="e">
        <f>#REF!</f>
        <v>#REF!</v>
      </c>
      <c r="I112" s="44">
        <v>0</v>
      </c>
      <c r="J112" s="44">
        <v>0</v>
      </c>
      <c r="K112" s="12">
        <v>1304.5999999999999</v>
      </c>
      <c r="M112" s="13"/>
    </row>
    <row r="113" spans="1:13" s="54" customFormat="1" ht="19.5" x14ac:dyDescent="0.2">
      <c r="A113" s="59"/>
      <c r="B113" s="60"/>
      <c r="C113" s="61"/>
      <c r="D113" s="61"/>
      <c r="E113" s="61"/>
      <c r="F113" s="61"/>
      <c r="G113" s="61"/>
      <c r="H113" s="63"/>
      <c r="I113" s="61"/>
      <c r="J113" s="63"/>
      <c r="M113" s="55"/>
    </row>
    <row r="114" spans="1:13" s="54" customFormat="1" ht="20.25" thickBot="1" x14ac:dyDescent="0.25">
      <c r="A114" s="59"/>
      <c r="B114" s="60"/>
      <c r="C114" s="61"/>
      <c r="D114" s="61"/>
      <c r="E114" s="61"/>
      <c r="F114" s="61"/>
      <c r="G114" s="61"/>
      <c r="H114" s="63"/>
      <c r="I114" s="61"/>
      <c r="J114" s="63"/>
      <c r="M114" s="55"/>
    </row>
    <row r="115" spans="1:13" s="67" customFormat="1" ht="19.5" thickBot="1" x14ac:dyDescent="0.25">
      <c r="A115" s="64" t="s">
        <v>158</v>
      </c>
      <c r="B115" s="65"/>
      <c r="C115" s="66"/>
      <c r="D115" s="66"/>
      <c r="E115" s="66"/>
      <c r="F115" s="66">
        <f>F110+F112</f>
        <v>385017.03</v>
      </c>
      <c r="G115" s="66" t="e">
        <f t="shared" ref="G115:I115" si="6">G110+G112</f>
        <v>#REF!</v>
      </c>
      <c r="H115" s="66" t="e">
        <f t="shared" si="6"/>
        <v>#REF!</v>
      </c>
      <c r="I115" s="66">
        <f t="shared" si="6"/>
        <v>295.13</v>
      </c>
      <c r="J115" s="66">
        <f>J110+J112</f>
        <v>24.61</v>
      </c>
      <c r="M115" s="68"/>
    </row>
    <row r="116" spans="1:13" s="67" customFormat="1" ht="18.75" x14ac:dyDescent="0.2">
      <c r="A116" s="110"/>
      <c r="B116" s="111"/>
      <c r="C116" s="112"/>
      <c r="D116" s="112"/>
      <c r="E116" s="112"/>
      <c r="F116" s="112"/>
      <c r="G116" s="112"/>
      <c r="H116" s="112"/>
      <c r="I116" s="112"/>
      <c r="J116" s="112"/>
      <c r="M116" s="68"/>
    </row>
    <row r="117" spans="1:13" s="67" customFormat="1" ht="18.75" x14ac:dyDescent="0.2">
      <c r="A117" s="110"/>
      <c r="B117" s="111"/>
      <c r="C117" s="112"/>
      <c r="D117" s="112"/>
      <c r="E117" s="112"/>
      <c r="F117" s="112"/>
      <c r="G117" s="112"/>
      <c r="H117" s="112"/>
      <c r="I117" s="112"/>
      <c r="J117" s="115"/>
      <c r="M117" s="68"/>
    </row>
    <row r="118" spans="1:13" s="67" customFormat="1" ht="18.75" x14ac:dyDescent="0.2">
      <c r="A118" s="110"/>
      <c r="B118" s="111"/>
      <c r="C118" s="112"/>
      <c r="D118" s="112"/>
      <c r="E118" s="112"/>
      <c r="F118" s="112"/>
      <c r="G118" s="112"/>
      <c r="H118" s="112"/>
      <c r="I118" s="112"/>
      <c r="J118" s="112"/>
      <c r="M118" s="68"/>
    </row>
    <row r="119" spans="1:13" s="54" customFormat="1" ht="19.5" x14ac:dyDescent="0.2">
      <c r="A119" s="59"/>
      <c r="B119" s="60"/>
      <c r="C119" s="61"/>
      <c r="D119" s="61"/>
      <c r="E119" s="61"/>
      <c r="F119" s="61"/>
      <c r="G119" s="61"/>
      <c r="H119" s="63"/>
      <c r="I119" s="61"/>
      <c r="J119" s="63"/>
      <c r="M119" s="55"/>
    </row>
    <row r="120" spans="1:13" s="54" customFormat="1" ht="19.5" x14ac:dyDescent="0.2">
      <c r="A120" s="120" t="s">
        <v>58</v>
      </c>
      <c r="B120" s="120"/>
      <c r="C120" s="120"/>
      <c r="D120" s="120"/>
      <c r="E120" s="120"/>
      <c r="F120" s="120"/>
      <c r="G120" s="120"/>
      <c r="H120" s="120"/>
      <c r="I120" s="61"/>
      <c r="J120" s="63"/>
      <c r="M120" s="55"/>
    </row>
    <row r="121" spans="1:13" s="54" customFormat="1" ht="19.5" x14ac:dyDescent="0.2">
      <c r="A121" s="57"/>
      <c r="B121" s="57"/>
      <c r="C121" s="57"/>
      <c r="D121" s="57"/>
      <c r="E121" s="57"/>
      <c r="F121" s="57"/>
      <c r="G121" s="57"/>
      <c r="H121" s="69"/>
      <c r="I121" s="61"/>
      <c r="J121" s="63"/>
      <c r="M121" s="55"/>
    </row>
    <row r="122" spans="1:13" s="54" customFormat="1" ht="19.5" x14ac:dyDescent="0.2">
      <c r="A122" s="56" t="s">
        <v>59</v>
      </c>
      <c r="B122" s="57"/>
      <c r="C122" s="57"/>
      <c r="D122" s="57"/>
      <c r="E122" s="57"/>
      <c r="F122" s="57"/>
      <c r="G122" s="57"/>
      <c r="H122" s="69"/>
      <c r="I122" s="61"/>
      <c r="J122" s="63"/>
      <c r="M122" s="55"/>
    </row>
    <row r="123" spans="1:13" s="54" customFormat="1" ht="19.5" x14ac:dyDescent="0.2">
      <c r="A123" s="59"/>
      <c r="B123" s="60"/>
      <c r="C123" s="61"/>
      <c r="D123" s="61"/>
      <c r="E123" s="61"/>
      <c r="F123" s="61"/>
      <c r="G123" s="61"/>
      <c r="H123" s="63"/>
      <c r="I123" s="61"/>
      <c r="J123" s="63"/>
      <c r="M123" s="55"/>
    </row>
    <row r="124" spans="1:13" s="54" customFormat="1" ht="19.5" x14ac:dyDescent="0.2">
      <c r="A124" s="59"/>
      <c r="B124" s="60"/>
      <c r="C124" s="61"/>
      <c r="D124" s="61"/>
      <c r="E124" s="61"/>
      <c r="F124" s="61"/>
      <c r="G124" s="61"/>
      <c r="H124" s="63"/>
      <c r="I124" s="61"/>
      <c r="J124" s="63"/>
      <c r="M124" s="55"/>
    </row>
    <row r="125" spans="1:13" s="57" customFormat="1" ht="14.25" x14ac:dyDescent="0.2">
      <c r="A125" s="120"/>
      <c r="B125" s="120"/>
      <c r="C125" s="120"/>
      <c r="D125" s="120"/>
      <c r="E125" s="120"/>
      <c r="F125" s="120"/>
      <c r="G125" s="120"/>
      <c r="H125" s="120"/>
      <c r="M125" s="58"/>
    </row>
    <row r="126" spans="1:13" s="57" customFormat="1" x14ac:dyDescent="0.2">
      <c r="H126" s="69"/>
      <c r="J126" s="69"/>
      <c r="M126" s="58"/>
    </row>
    <row r="127" spans="1:13" s="57" customFormat="1" ht="19.5" x14ac:dyDescent="0.2">
      <c r="A127" s="59"/>
      <c r="B127" s="60"/>
      <c r="H127" s="69"/>
      <c r="J127" s="69"/>
      <c r="M127" s="58"/>
    </row>
    <row r="128" spans="1:13" s="57" customFormat="1" x14ac:dyDescent="0.2">
      <c r="H128" s="69"/>
      <c r="J128" s="69"/>
      <c r="M128" s="58"/>
    </row>
    <row r="129" spans="8:13" s="57" customFormat="1" x14ac:dyDescent="0.2">
      <c r="H129" s="69"/>
      <c r="J129" s="69"/>
      <c r="M129" s="58"/>
    </row>
    <row r="130" spans="8:13" s="57" customFormat="1" x14ac:dyDescent="0.2">
      <c r="H130" s="69"/>
      <c r="J130" s="69"/>
      <c r="M130" s="58"/>
    </row>
    <row r="131" spans="8:13" s="57" customFormat="1" x14ac:dyDescent="0.2">
      <c r="H131" s="69"/>
      <c r="J131" s="69"/>
      <c r="M131" s="58"/>
    </row>
    <row r="132" spans="8:13" s="57" customFormat="1" x14ac:dyDescent="0.2">
      <c r="H132" s="69"/>
      <c r="J132" s="69"/>
      <c r="M132" s="58"/>
    </row>
    <row r="133" spans="8:13" s="57" customFormat="1" x14ac:dyDescent="0.2">
      <c r="H133" s="69"/>
      <c r="J133" s="69"/>
      <c r="M133" s="58"/>
    </row>
    <row r="134" spans="8:13" s="57" customFormat="1" x14ac:dyDescent="0.2">
      <c r="H134" s="69"/>
      <c r="J134" s="69"/>
      <c r="M134" s="58"/>
    </row>
    <row r="135" spans="8:13" s="57" customFormat="1" x14ac:dyDescent="0.2">
      <c r="H135" s="69"/>
      <c r="J135" s="69"/>
      <c r="M135" s="58"/>
    </row>
    <row r="136" spans="8:13" s="57" customFormat="1" x14ac:dyDescent="0.2">
      <c r="H136" s="69"/>
      <c r="J136" s="69"/>
      <c r="M136" s="58"/>
    </row>
    <row r="137" spans="8:13" s="57" customFormat="1" x14ac:dyDescent="0.2">
      <c r="H137" s="69"/>
      <c r="J137" s="69"/>
      <c r="M137" s="58"/>
    </row>
    <row r="138" spans="8:13" s="57" customFormat="1" x14ac:dyDescent="0.2">
      <c r="H138" s="69"/>
      <c r="J138" s="69"/>
      <c r="M138" s="58"/>
    </row>
    <row r="139" spans="8:13" s="57" customFormat="1" x14ac:dyDescent="0.2">
      <c r="H139" s="69"/>
      <c r="J139" s="69"/>
      <c r="M139" s="58"/>
    </row>
    <row r="140" spans="8:13" s="57" customFormat="1" x14ac:dyDescent="0.2">
      <c r="H140" s="69"/>
      <c r="J140" s="69"/>
      <c r="M140" s="58"/>
    </row>
    <row r="141" spans="8:13" s="57" customFormat="1" x14ac:dyDescent="0.2">
      <c r="H141" s="69"/>
      <c r="J141" s="69"/>
      <c r="M141" s="58"/>
    </row>
    <row r="142" spans="8:13" s="57" customFormat="1" x14ac:dyDescent="0.2">
      <c r="H142" s="69"/>
      <c r="J142" s="69"/>
      <c r="M142" s="58"/>
    </row>
    <row r="143" spans="8:13" s="57" customFormat="1" x14ac:dyDescent="0.2">
      <c r="H143" s="69"/>
      <c r="J143" s="69"/>
      <c r="M143" s="58"/>
    </row>
    <row r="144" spans="8:13" s="57" customFormat="1" x14ac:dyDescent="0.2">
      <c r="H144" s="69"/>
      <c r="J144" s="69"/>
      <c r="M144" s="58"/>
    </row>
    <row r="145" spans="8:13" s="57" customFormat="1" x14ac:dyDescent="0.2">
      <c r="H145" s="69"/>
      <c r="J145" s="69"/>
      <c r="M145" s="58"/>
    </row>
  </sheetData>
  <mergeCells count="14">
    <mergeCell ref="A120:H120"/>
    <mergeCell ref="A125:H125"/>
    <mergeCell ref="A7:J7"/>
    <mergeCell ref="A8:J8"/>
    <mergeCell ref="A9:J9"/>
    <mergeCell ref="A10:J10"/>
    <mergeCell ref="A11:J11"/>
    <mergeCell ref="A14:J14"/>
    <mergeCell ref="A6:J6"/>
    <mergeCell ref="A1:J1"/>
    <mergeCell ref="B2:J2"/>
    <mergeCell ref="B3:J3"/>
    <mergeCell ref="B4:J4"/>
    <mergeCell ref="A5:J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проект по 290</vt:lpstr>
      <vt:lpstr>проект по 290 (2)</vt:lpstr>
      <vt:lpstr>по заявлению</vt:lpstr>
      <vt:lpstr>комиссия</vt:lpstr>
      <vt:lpstr>комиссия!Область_печати</vt:lpstr>
      <vt:lpstr>'по заявлению'!Область_печати</vt:lpstr>
      <vt:lpstr>'проект по 290'!Область_печати</vt:lpstr>
      <vt:lpstr>'проект по 290 (2)'!Область_печати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2017-04-24T12:49:26Z</cp:lastPrinted>
  <dcterms:created xsi:type="dcterms:W3CDTF">2014-01-21T11:05:44Z</dcterms:created>
  <dcterms:modified xsi:type="dcterms:W3CDTF">2017-05-16T11:38:19Z</dcterms:modified>
</cp:coreProperties>
</file>