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элект  _2_" sheetId="1" r:id="rId1"/>
  </sheets>
  <definedNames>
    <definedName name="Excel_BuiltIn_Print_Area_1">#REF!</definedName>
    <definedName name="Excel_BuiltIn_Print_Area_2">'5 элект  _2_'!$A$1:$H$149</definedName>
  </definedNames>
  <calcPr fullCalcOnLoad="1"/>
</workbook>
</file>

<file path=xl/sharedStrings.xml><?xml version="1.0" encoding="utf-8"?>
<sst xmlns="http://schemas.openxmlformats.org/spreadsheetml/2006/main" count="186" uniqueCount="119">
  <si>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</si>
  <si>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</si>
  <si>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</si>
  <si>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</si>
  <si>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</si>
  <si>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Энергетиков, д.6(S общ.=6989,7м2;S зем.уч.=4650,00 м2)</t>
  </si>
  <si>
    <t>(многоквартирный дом с электроплитами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</si>
  <si>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</si>
  <si>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</si>
  <si>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</si>
  <si>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</si>
  <si>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</si>
  <si>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</si>
  <si>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</si>
  <si>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</si>
  <si>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</si>
  <si>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</si>
  <si>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</si>
  <si>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</si>
  <si>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</si>
  <si>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</si>
  <si>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</si>
  <si>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</si>
  <si>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</si>
  <si>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</si>
  <si>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</si>
  <si>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</si>
  <si>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</si>
  <si>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</si>
  <si>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</si>
  <si>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</si>
  <si>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</si>
  <si>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</si>
  <si>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</si>
  <si>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</si>
  <si>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</si>
  <si>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</si>
  <si>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</si>
  <si>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</si>
  <si>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</si>
  <si>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</si>
  <si>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</si>
  <si>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</si>
  <si>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</si>
  <si>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</si>
  <si>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</si>
  <si>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</si>
  <si>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</si>
  <si>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</si>
  <si>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</si>
  <si>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</si>
  <si>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</si>
  <si>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(диам.50мм-24шт)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</si>
  <si>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</si>
  <si>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</si>
  <si>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</si>
  <si>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</si>
  <si>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</si>
  <si>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</si>
  <si>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</si>
  <si>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</si>
  <si>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</si>
  <si>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</si>
  <si>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</si>
  <si>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</si>
  <si>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</si>
  <si>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</si>
  <si>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</si>
  <si>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</si>
  <si>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</si>
  <si>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</si>
  <si>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</si>
  <si>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</si>
  <si>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</si>
  <si>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</si>
  <si>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</si>
  <si>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</si>
  <si>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</si>
  <si>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(диам.50мм-1шт.,д.80мм-2шт.,д.100мм-1 шт.))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</si>
  <si>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</si>
  <si>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</si>
  <si>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</si>
  <si>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</si>
  <si>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ХВС(диам.100мм-6шт)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</si>
  <si>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</si>
  <si>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</si>
  <si>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</si>
  <si>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</si>
  <si>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</si>
  <si>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</si>
  <si>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</si>
  <si>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</si>
  <si>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</si>
  <si>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</si>
  <si>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</si>
  <si>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</si>
  <si>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</si>
  <si>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</si>
  <si>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водоприемных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</si>
  <si>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</si>
  <si>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</si>
  <si>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</si>
  <si>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Работы заявочного характера</t>
  </si>
  <si>
    <t>Работы по текущему ремонту, в т.ч.:</t>
  </si>
  <si>
    <t>ремонт кровли</t>
  </si>
  <si>
    <t>ремонт панельных швов</t>
  </si>
  <si>
    <t>ремонт цоколя</t>
  </si>
  <si>
    <t>смена задвижек на ГВС</t>
  </si>
  <si>
    <t>смена задвижек на отоплении</t>
  </si>
  <si>
    <t>ИТОГО:</t>
  </si>
  <si>
    <t>Сбор, вывоз и утилизация ТБО*</t>
  </si>
  <si>
    <t>руб./чел.</t>
  </si>
  <si>
    <t>Погашение задолженности прошлых периодов</t>
  </si>
  <si>
    <t>ВСЕГО:</t>
  </si>
  <si>
    <t>Дополнительные работы по текущему ремонту, в т.ч.:</t>
  </si>
  <si>
    <t>ремонт кровли (в т.ч. замена водосточных труб)</t>
  </si>
  <si>
    <t>смена задвижек на ХВС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</si>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</sst>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0"/>
      <color indexed="10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3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24" fillId="24" borderId="26" xfId="0" applyFont="1" applyFill="1" applyBorder="1" applyAlignment="1">
      <alignment horizontal="left" vertical="center" wrapText="1"/>
    </xf>
    <xf numFmtId="164" fontId="24" fillId="0" borderId="22" xfId="0" applyFont="1" applyFill="1" applyBorder="1" applyAlignment="1">
      <alignment horizontal="center" vertical="center" wrapText="1"/>
    </xf>
    <xf numFmtId="165" fontId="24" fillId="24" borderId="22" xfId="0" applyNumberFormat="1" applyFont="1" applyFill="1" applyBorder="1" applyAlignment="1">
      <alignment horizontal="center" vertical="center" wrapText="1"/>
    </xf>
    <xf numFmtId="165" fontId="24" fillId="24" borderId="33" xfId="0" applyNumberFormat="1" applyFont="1" applyFill="1" applyBorder="1" applyAlignment="1">
      <alignment horizontal="center" vertical="center" wrapText="1"/>
    </xf>
    <xf numFmtId="165" fontId="24" fillId="24" borderId="31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4" fontId="24" fillId="0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left" vertical="center" wrapText="1"/>
    </xf>
    <xf numFmtId="164" fontId="19" fillId="0" borderId="27" xfId="0" applyFont="1" applyFill="1" applyBorder="1" applyAlignment="1">
      <alignment horizontal="left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12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20" fillId="24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/>
    </xf>
    <xf numFmtId="164" fontId="19" fillId="0" borderId="36" xfId="0" applyFont="1" applyFill="1" applyBorder="1" applyAlignment="1">
      <alignment horizontal="center" vertical="center"/>
    </xf>
    <xf numFmtId="164" fontId="19" fillId="24" borderId="37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9" fillId="0" borderId="11" xfId="0" applyFont="1" applyFill="1" applyBorder="1" applyAlignment="1">
      <alignment horizontal="left" vertical="center"/>
    </xf>
    <xf numFmtId="164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4" fontId="19" fillId="24" borderId="12" xfId="0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0" fillId="24" borderId="0" xfId="0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29" xfId="0" applyFont="1" applyFill="1" applyBorder="1" applyAlignment="1">
      <alignment horizontal="left" vertical="center" wrapText="1"/>
    </xf>
    <xf numFmtId="164" fontId="0" fillId="0" borderId="30" xfId="0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38" xfId="0" applyNumberFormat="1" applyFont="1" applyFill="1" applyBorder="1" applyAlignment="1">
      <alignment horizontal="center" vertical="center" wrapText="1"/>
    </xf>
    <xf numFmtId="165" fontId="0" fillId="24" borderId="39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5" fontId="19" fillId="0" borderId="40" xfId="0" applyNumberFormat="1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/>
    </xf>
    <xf numFmtId="164" fontId="19" fillId="0" borderId="4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75" zoomScaleNormal="75" workbookViewId="0" topLeftCell="A1">
      <selection activeCell="L86" sqref="L8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175301.67599999998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6989.7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42" customFormat="1" ht="27.75">
      <c r="A18" s="38" t="s">
        <v>21</v>
      </c>
      <c r="B18" s="39"/>
      <c r="C18" s="40">
        <f>F18*12</f>
        <v>0</v>
      </c>
      <c r="D18" s="41">
        <f>G18*I18</f>
        <v>150977.52000000002</v>
      </c>
      <c r="E18" s="40">
        <f>H18*12</f>
        <v>21.6</v>
      </c>
      <c r="F18" s="30"/>
      <c r="G18" s="40">
        <f>H18*12</f>
        <v>21.6</v>
      </c>
      <c r="H18" s="31">
        <v>1.8</v>
      </c>
      <c r="I18" s="42">
        <v>6989.7</v>
      </c>
    </row>
    <row r="19" spans="1:8" s="42" customFormat="1" ht="13.5">
      <c r="A19" s="43" t="s">
        <v>22</v>
      </c>
      <c r="B19" s="44" t="s">
        <v>23</v>
      </c>
      <c r="C19" s="40"/>
      <c r="D19" s="41"/>
      <c r="E19" s="40"/>
      <c r="F19" s="30"/>
      <c r="G19" s="40"/>
      <c r="H19" s="31"/>
    </row>
    <row r="20" spans="1:8" s="42" customFormat="1" ht="13.5">
      <c r="A20" s="43" t="s">
        <v>24</v>
      </c>
      <c r="B20" s="44" t="s">
        <v>23</v>
      </c>
      <c r="C20" s="40"/>
      <c r="D20" s="41"/>
      <c r="E20" s="40"/>
      <c r="F20" s="30"/>
      <c r="G20" s="40"/>
      <c r="H20" s="31"/>
    </row>
    <row r="21" spans="1:8" s="42" customFormat="1" ht="13.5">
      <c r="A21" s="43" t="s">
        <v>25</v>
      </c>
      <c r="B21" s="44" t="s">
        <v>23</v>
      </c>
      <c r="C21" s="40"/>
      <c r="D21" s="41"/>
      <c r="E21" s="40"/>
      <c r="F21" s="30"/>
      <c r="G21" s="40"/>
      <c r="H21" s="31"/>
    </row>
    <row r="22" spans="1:8" s="42" customFormat="1" ht="24.75">
      <c r="A22" s="43" t="s">
        <v>26</v>
      </c>
      <c r="B22" s="44" t="s">
        <v>27</v>
      </c>
      <c r="C22" s="40"/>
      <c r="D22" s="41"/>
      <c r="E22" s="40"/>
      <c r="F22" s="30"/>
      <c r="G22" s="40"/>
      <c r="H22" s="31"/>
    </row>
    <row r="23" spans="1:8" s="42" customFormat="1" ht="13.5">
      <c r="A23" s="43" t="s">
        <v>28</v>
      </c>
      <c r="B23" s="44" t="s">
        <v>23</v>
      </c>
      <c r="C23" s="40"/>
      <c r="D23" s="41"/>
      <c r="E23" s="40"/>
      <c r="F23" s="30"/>
      <c r="G23" s="40"/>
      <c r="H23" s="31"/>
    </row>
    <row r="24" spans="1:8" s="17" customFormat="1" ht="13.5">
      <c r="A24" s="45" t="s">
        <v>29</v>
      </c>
      <c r="B24" s="46" t="s">
        <v>23</v>
      </c>
      <c r="C24" s="28"/>
      <c r="D24" s="29"/>
      <c r="E24" s="28"/>
      <c r="F24" s="30"/>
      <c r="G24" s="28"/>
      <c r="H24" s="31"/>
    </row>
    <row r="25" spans="1:8" s="42" customFormat="1" ht="31.5" customHeight="1">
      <c r="A25" s="47" t="s">
        <v>30</v>
      </c>
      <c r="B25" s="48" t="s">
        <v>31</v>
      </c>
      <c r="C25" s="40"/>
      <c r="D25" s="41"/>
      <c r="E25" s="40"/>
      <c r="F25" s="30"/>
      <c r="G25" s="40"/>
      <c r="H25" s="31"/>
    </row>
    <row r="26" spans="1:9" s="42" customFormat="1" ht="27.75">
      <c r="A26" s="49" t="s">
        <v>32</v>
      </c>
      <c r="B26" s="27" t="s">
        <v>33</v>
      </c>
      <c r="C26" s="50"/>
      <c r="D26" s="29">
        <f>G26*I26</f>
        <v>3355.0559999999996</v>
      </c>
      <c r="E26" s="50">
        <f>H26*12</f>
        <v>0.48</v>
      </c>
      <c r="F26" s="51"/>
      <c r="G26" s="28">
        <f>H26*12</f>
        <v>0.48</v>
      </c>
      <c r="H26" s="51">
        <v>0.04</v>
      </c>
      <c r="I26" s="17">
        <v>6989.7</v>
      </c>
    </row>
    <row r="27" spans="1:9" s="24" customFormat="1" ht="27.75">
      <c r="A27" s="49" t="s">
        <v>34</v>
      </c>
      <c r="B27" s="27" t="s">
        <v>33</v>
      </c>
      <c r="C27" s="50"/>
      <c r="D27" s="29">
        <f>G27*I27</f>
        <v>3355.0559999999996</v>
      </c>
      <c r="E27" s="50"/>
      <c r="F27" s="51"/>
      <c r="G27" s="28">
        <f>H27*12</f>
        <v>0.48</v>
      </c>
      <c r="H27" s="51">
        <v>0.04</v>
      </c>
      <c r="I27" s="17">
        <v>6989.7</v>
      </c>
    </row>
    <row r="28" spans="1:9" s="24" customFormat="1" ht="14.25">
      <c r="A28" s="49" t="s">
        <v>35</v>
      </c>
      <c r="B28" s="27" t="s">
        <v>33</v>
      </c>
      <c r="C28" s="50"/>
      <c r="D28" s="29">
        <f>G28*I28</f>
        <v>9226.404</v>
      </c>
      <c r="E28" s="50"/>
      <c r="F28" s="51"/>
      <c r="G28" s="28">
        <f>H28*12</f>
        <v>1.32</v>
      </c>
      <c r="H28" s="51">
        <v>0.11</v>
      </c>
      <c r="I28" s="17">
        <v>6989.7</v>
      </c>
    </row>
    <row r="29" spans="1:9" s="24" customFormat="1" ht="12.75" hidden="1">
      <c r="A29" s="49" t="s">
        <v>36</v>
      </c>
      <c r="B29" s="27" t="s">
        <v>27</v>
      </c>
      <c r="C29" s="50"/>
      <c r="D29" s="29">
        <f>G29*I29</f>
        <v>0</v>
      </c>
      <c r="E29" s="50"/>
      <c r="F29" s="51"/>
      <c r="G29" s="28">
        <f>H29*12</f>
        <v>0</v>
      </c>
      <c r="H29" s="51"/>
      <c r="I29" s="17">
        <v>6989.7</v>
      </c>
    </row>
    <row r="30" spans="1:9" s="24" customFormat="1" ht="12.75" hidden="1">
      <c r="A30" s="49" t="s">
        <v>37</v>
      </c>
      <c r="B30" s="27" t="s">
        <v>27</v>
      </c>
      <c r="C30" s="50"/>
      <c r="D30" s="29">
        <f>G30*I30</f>
        <v>0</v>
      </c>
      <c r="E30" s="50"/>
      <c r="F30" s="51"/>
      <c r="G30" s="28">
        <f>H30*12</f>
        <v>0</v>
      </c>
      <c r="H30" s="51"/>
      <c r="I30" s="17">
        <v>6989.7</v>
      </c>
    </row>
    <row r="31" spans="1:9" s="24" customFormat="1" ht="12.75" hidden="1">
      <c r="A31" s="49" t="s">
        <v>38</v>
      </c>
      <c r="B31" s="27" t="s">
        <v>27</v>
      </c>
      <c r="C31" s="50"/>
      <c r="D31" s="29">
        <f>G31*I31</f>
        <v>0</v>
      </c>
      <c r="E31" s="50"/>
      <c r="F31" s="51"/>
      <c r="G31" s="28">
        <f>H31*12</f>
        <v>0</v>
      </c>
      <c r="H31" s="51"/>
      <c r="I31" s="17">
        <v>6989.7</v>
      </c>
    </row>
    <row r="32" spans="1:9" s="24" customFormat="1" ht="12.75" hidden="1">
      <c r="A32" s="49" t="s">
        <v>39</v>
      </c>
      <c r="B32" s="27"/>
      <c r="C32" s="50">
        <f>F32*12</f>
        <v>0</v>
      </c>
      <c r="D32" s="29">
        <f>G32*I32</f>
        <v>0</v>
      </c>
      <c r="E32" s="50">
        <f>H32*12</f>
        <v>0</v>
      </c>
      <c r="F32" s="51"/>
      <c r="G32" s="28">
        <f>H32*12</f>
        <v>0</v>
      </c>
      <c r="H32" s="51">
        <v>0</v>
      </c>
      <c r="I32" s="17">
        <v>6989.7</v>
      </c>
    </row>
    <row r="33" spans="1:9" s="17" customFormat="1" ht="14.25">
      <c r="A33" s="49" t="s">
        <v>40</v>
      </c>
      <c r="B33" s="27" t="s">
        <v>41</v>
      </c>
      <c r="C33" s="50">
        <f>F33*12</f>
        <v>0</v>
      </c>
      <c r="D33" s="29">
        <f>G33*I33</f>
        <v>2516.292</v>
      </c>
      <c r="E33" s="50">
        <f>H33*12</f>
        <v>0.36</v>
      </c>
      <c r="F33" s="51"/>
      <c r="G33" s="28">
        <f>H33*12</f>
        <v>0.36</v>
      </c>
      <c r="H33" s="51">
        <v>0.03</v>
      </c>
      <c r="I33" s="17">
        <v>6989.7</v>
      </c>
    </row>
    <row r="34" spans="1:9" s="17" customFormat="1" ht="14.25">
      <c r="A34" s="49" t="s">
        <v>42</v>
      </c>
      <c r="B34" s="52" t="s">
        <v>43</v>
      </c>
      <c r="C34" s="53">
        <f>F34*12</f>
        <v>0</v>
      </c>
      <c r="D34" s="29">
        <f>G34*I34</f>
        <v>1677.5279999999998</v>
      </c>
      <c r="E34" s="53">
        <f>H34*12</f>
        <v>0.24</v>
      </c>
      <c r="F34" s="54"/>
      <c r="G34" s="28">
        <f>H34*12</f>
        <v>0.24</v>
      </c>
      <c r="H34" s="54">
        <v>0.02</v>
      </c>
      <c r="I34" s="17">
        <v>6989.7</v>
      </c>
    </row>
    <row r="35" spans="1:9" s="56" customFormat="1" ht="27.75">
      <c r="A35" s="49" t="s">
        <v>44</v>
      </c>
      <c r="B35" s="27" t="s">
        <v>45</v>
      </c>
      <c r="C35" s="50">
        <f>F35*12</f>
        <v>0</v>
      </c>
      <c r="D35" s="29">
        <f>G35*I35</f>
        <v>2516.292</v>
      </c>
      <c r="E35" s="50">
        <f>H35*12</f>
        <v>0.36</v>
      </c>
      <c r="F35" s="55"/>
      <c r="G35" s="28">
        <f>H35*12</f>
        <v>0.36</v>
      </c>
      <c r="H35" s="55">
        <v>0.03</v>
      </c>
      <c r="I35" s="17">
        <v>6989.7</v>
      </c>
    </row>
    <row r="36" spans="1:9" s="56" customFormat="1" ht="14.25">
      <c r="A36" s="49" t="s">
        <v>46</v>
      </c>
      <c r="B36" s="27"/>
      <c r="C36" s="28"/>
      <c r="D36" s="28">
        <f>SUM(D37:D51)</f>
        <v>55358.424</v>
      </c>
      <c r="E36" s="28"/>
      <c r="F36" s="51"/>
      <c r="G36" s="28">
        <f>SUM(G37:G51)</f>
        <v>7.920000000000001</v>
      </c>
      <c r="H36" s="57">
        <f>SUM(H37:H51)</f>
        <v>0.6600000000000001</v>
      </c>
      <c r="I36" s="17">
        <v>6989.7</v>
      </c>
    </row>
    <row r="37" spans="1:9" s="24" customFormat="1" ht="14.25">
      <c r="A37" s="58" t="s">
        <v>47</v>
      </c>
      <c r="B37" s="59" t="s">
        <v>48</v>
      </c>
      <c r="C37" s="60"/>
      <c r="D37" s="61">
        <f>G37*I37</f>
        <v>1677.5279999999998</v>
      </c>
      <c r="E37" s="60"/>
      <c r="F37" s="62"/>
      <c r="G37" s="60">
        <f>H37*12</f>
        <v>0.24</v>
      </c>
      <c r="H37" s="62">
        <v>0.02</v>
      </c>
      <c r="I37" s="17">
        <v>6989.7</v>
      </c>
    </row>
    <row r="38" spans="1:9" s="24" customFormat="1" ht="14.25">
      <c r="A38" s="58" t="s">
        <v>49</v>
      </c>
      <c r="B38" s="59" t="s">
        <v>48</v>
      </c>
      <c r="C38" s="60"/>
      <c r="D38" s="61">
        <f>G38*I38</f>
        <v>838.7639999999999</v>
      </c>
      <c r="E38" s="60"/>
      <c r="F38" s="62"/>
      <c r="G38" s="60">
        <f>H38*12</f>
        <v>0.12</v>
      </c>
      <c r="H38" s="62">
        <v>0.01</v>
      </c>
      <c r="I38" s="17">
        <v>6989.7</v>
      </c>
    </row>
    <row r="39" spans="1:11" s="24" customFormat="1" ht="14.25">
      <c r="A39" s="58" t="s">
        <v>50</v>
      </c>
      <c r="B39" s="59" t="s">
        <v>51</v>
      </c>
      <c r="C39" s="60">
        <f>F39*12</f>
        <v>0</v>
      </c>
      <c r="D39" s="61">
        <f>G39*I39</f>
        <v>1677.5279999999998</v>
      </c>
      <c r="E39" s="60">
        <f>H39*12</f>
        <v>0.24</v>
      </c>
      <c r="F39" s="62"/>
      <c r="G39" s="60">
        <f>H39*12</f>
        <v>0.24</v>
      </c>
      <c r="H39" s="62">
        <v>0.02</v>
      </c>
      <c r="I39" s="17">
        <v>6989.7</v>
      </c>
      <c r="K39" s="11"/>
    </row>
    <row r="40" spans="1:9" s="24" customFormat="1" ht="14.25">
      <c r="A40" s="58" t="s">
        <v>52</v>
      </c>
      <c r="B40" s="59" t="s">
        <v>48</v>
      </c>
      <c r="C40" s="60">
        <f>F40*12</f>
        <v>0</v>
      </c>
      <c r="D40" s="61">
        <f>G40*I40</f>
        <v>10903.932</v>
      </c>
      <c r="E40" s="60">
        <f>H40*12</f>
        <v>1.56</v>
      </c>
      <c r="F40" s="62"/>
      <c r="G40" s="60">
        <f>H40*12</f>
        <v>1.56</v>
      </c>
      <c r="H40" s="62">
        <v>0.13</v>
      </c>
      <c r="I40" s="17">
        <v>6989.7</v>
      </c>
    </row>
    <row r="41" spans="1:9" s="24" customFormat="1" ht="14.25">
      <c r="A41" s="58" t="s">
        <v>53</v>
      </c>
      <c r="B41" s="59" t="s">
        <v>48</v>
      </c>
      <c r="C41" s="60">
        <f>F41*12</f>
        <v>0</v>
      </c>
      <c r="D41" s="61">
        <f>G41*I41</f>
        <v>3355.0559999999996</v>
      </c>
      <c r="E41" s="60">
        <f>H41*12</f>
        <v>0.48</v>
      </c>
      <c r="F41" s="62"/>
      <c r="G41" s="60">
        <f>H41*12</f>
        <v>0.48</v>
      </c>
      <c r="H41" s="62">
        <v>0.04</v>
      </c>
      <c r="I41" s="17">
        <v>6989.7</v>
      </c>
    </row>
    <row r="42" spans="1:9" s="24" customFormat="1" ht="14.25">
      <c r="A42" s="58" t="s">
        <v>54</v>
      </c>
      <c r="B42" s="59" t="s">
        <v>48</v>
      </c>
      <c r="C42" s="60">
        <f>F42*12</f>
        <v>0</v>
      </c>
      <c r="D42" s="61">
        <f>G42*I42</f>
        <v>7548.876</v>
      </c>
      <c r="E42" s="60">
        <f>H42*12</f>
        <v>1.08</v>
      </c>
      <c r="F42" s="62"/>
      <c r="G42" s="60">
        <f>H42*12</f>
        <v>1.08</v>
      </c>
      <c r="H42" s="62">
        <v>0.09</v>
      </c>
      <c r="I42" s="17">
        <v>6989.7</v>
      </c>
    </row>
    <row r="43" spans="1:9" s="24" customFormat="1" ht="14.25">
      <c r="A43" s="58" t="s">
        <v>55</v>
      </c>
      <c r="B43" s="59" t="s">
        <v>48</v>
      </c>
      <c r="C43" s="60">
        <f>F43*12</f>
        <v>0</v>
      </c>
      <c r="D43" s="61">
        <f>G43*I43</f>
        <v>838.7639999999999</v>
      </c>
      <c r="E43" s="60">
        <f>H43*12</f>
        <v>0.12</v>
      </c>
      <c r="F43" s="62"/>
      <c r="G43" s="60">
        <f>H43*12</f>
        <v>0.12</v>
      </c>
      <c r="H43" s="62">
        <v>0.01</v>
      </c>
      <c r="I43" s="17">
        <v>6989.7</v>
      </c>
    </row>
    <row r="44" spans="1:9" s="24" customFormat="1" ht="14.25">
      <c r="A44" s="58" t="s">
        <v>56</v>
      </c>
      <c r="B44" s="59" t="s">
        <v>48</v>
      </c>
      <c r="C44" s="60"/>
      <c r="D44" s="61">
        <f>G44*I44</f>
        <v>1677.5279999999998</v>
      </c>
      <c r="E44" s="60"/>
      <c r="F44" s="62"/>
      <c r="G44" s="60">
        <f>H44*12</f>
        <v>0.24</v>
      </c>
      <c r="H44" s="62">
        <v>0.02</v>
      </c>
      <c r="I44" s="17">
        <v>6989.7</v>
      </c>
    </row>
    <row r="45" spans="1:9" s="24" customFormat="1" ht="14.25">
      <c r="A45" s="58" t="s">
        <v>57</v>
      </c>
      <c r="B45" s="59" t="s">
        <v>51</v>
      </c>
      <c r="C45" s="60"/>
      <c r="D45" s="61">
        <f>G45*I45</f>
        <v>6710.111999999999</v>
      </c>
      <c r="E45" s="60"/>
      <c r="F45" s="62"/>
      <c r="G45" s="60">
        <f>H45*12</f>
        <v>0.96</v>
      </c>
      <c r="H45" s="62">
        <v>0.08</v>
      </c>
      <c r="I45" s="17">
        <v>6989.7</v>
      </c>
    </row>
    <row r="46" spans="1:9" s="24" customFormat="1" ht="24.75">
      <c r="A46" s="58" t="s">
        <v>58</v>
      </c>
      <c r="B46" s="59" t="s">
        <v>48</v>
      </c>
      <c r="C46" s="60">
        <f>F46*12</f>
        <v>0</v>
      </c>
      <c r="D46" s="61">
        <f>G46*I46</f>
        <v>4193.820000000001</v>
      </c>
      <c r="E46" s="60">
        <f>H46*12</f>
        <v>0.6000000000000001</v>
      </c>
      <c r="F46" s="62"/>
      <c r="G46" s="60">
        <f>H46*12</f>
        <v>0.6000000000000001</v>
      </c>
      <c r="H46" s="62">
        <v>0.05</v>
      </c>
      <c r="I46" s="17">
        <v>6989.7</v>
      </c>
    </row>
    <row r="47" spans="1:9" s="24" customFormat="1" ht="14.25">
      <c r="A47" s="58" t="s">
        <v>59</v>
      </c>
      <c r="B47" s="59" t="s">
        <v>48</v>
      </c>
      <c r="C47" s="60"/>
      <c r="D47" s="61">
        <f>G47*I47</f>
        <v>838.7639999999999</v>
      </c>
      <c r="E47" s="60"/>
      <c r="F47" s="62"/>
      <c r="G47" s="60">
        <f>H47*12</f>
        <v>0.12</v>
      </c>
      <c r="H47" s="62">
        <v>0.01</v>
      </c>
      <c r="I47" s="17">
        <v>6989.7</v>
      </c>
    </row>
    <row r="48" spans="1:9" s="24" customFormat="1" ht="14.25">
      <c r="A48" s="58" t="s">
        <v>60</v>
      </c>
      <c r="B48" s="59" t="s">
        <v>48</v>
      </c>
      <c r="C48" s="63"/>
      <c r="D48" s="61">
        <f>G48*I48</f>
        <v>3355.0559999999996</v>
      </c>
      <c r="E48" s="63"/>
      <c r="F48" s="62"/>
      <c r="G48" s="60">
        <f>H48*12</f>
        <v>0.48</v>
      </c>
      <c r="H48" s="62">
        <v>0.04</v>
      </c>
      <c r="I48" s="17">
        <v>6989.7</v>
      </c>
    </row>
    <row r="49" spans="1:9" s="24" customFormat="1" ht="14.25">
      <c r="A49" s="43" t="s">
        <v>61</v>
      </c>
      <c r="B49" s="59" t="s">
        <v>48</v>
      </c>
      <c r="C49" s="63">
        <f>F49*12</f>
        <v>0</v>
      </c>
      <c r="D49" s="61">
        <f>G49*I49</f>
        <v>10903.932</v>
      </c>
      <c r="E49" s="63">
        <f>H49*12</f>
        <v>1.56</v>
      </c>
      <c r="F49" s="62"/>
      <c r="G49" s="60">
        <f>H49*12</f>
        <v>1.56</v>
      </c>
      <c r="H49" s="62">
        <v>0.13</v>
      </c>
      <c r="I49" s="17">
        <v>6989.7</v>
      </c>
    </row>
    <row r="50" spans="1:12" s="24" customFormat="1" ht="14.25">
      <c r="A50" s="43" t="s">
        <v>62</v>
      </c>
      <c r="B50" s="59" t="s">
        <v>48</v>
      </c>
      <c r="C50" s="60"/>
      <c r="D50" s="61">
        <f>G50*I50</f>
        <v>838.7639999999999</v>
      </c>
      <c r="E50" s="60"/>
      <c r="F50" s="62"/>
      <c r="G50" s="60">
        <f>H50*12</f>
        <v>0.12</v>
      </c>
      <c r="H50" s="62">
        <v>0.01</v>
      </c>
      <c r="I50" s="17">
        <v>6989.7</v>
      </c>
      <c r="L50" s="56"/>
    </row>
    <row r="51" spans="1:9" s="56" customFormat="1" ht="12.75" hidden="1">
      <c r="A51" s="64" t="s">
        <v>63</v>
      </c>
      <c r="B51" s="65" t="s">
        <v>48</v>
      </c>
      <c r="C51" s="66"/>
      <c r="D51" s="67">
        <f>G51*I51</f>
        <v>0</v>
      </c>
      <c r="E51" s="66"/>
      <c r="F51" s="68"/>
      <c r="G51" s="66">
        <f>H51*12</f>
        <v>0</v>
      </c>
      <c r="H51" s="68"/>
      <c r="I51" s="69">
        <v>6989.7</v>
      </c>
    </row>
    <row r="52" spans="1:9" s="56" customFormat="1" ht="27.75">
      <c r="A52" s="49" t="s">
        <v>64</v>
      </c>
      <c r="B52" s="27"/>
      <c r="C52" s="28"/>
      <c r="D52" s="28">
        <f>SUM(D53:D64)</f>
        <v>2516.292</v>
      </c>
      <c r="E52" s="28"/>
      <c r="F52" s="51"/>
      <c r="G52" s="28">
        <f>SUM(G53:G64)</f>
        <v>0.36</v>
      </c>
      <c r="H52" s="57">
        <f>SUM(H53:H64)</f>
        <v>0.03</v>
      </c>
      <c r="I52" s="17">
        <v>6989.7</v>
      </c>
    </row>
    <row r="53" spans="1:9" s="24" customFormat="1" ht="12.75" hidden="1">
      <c r="A53" s="58" t="s">
        <v>65</v>
      </c>
      <c r="B53" s="59" t="s">
        <v>66</v>
      </c>
      <c r="C53" s="60"/>
      <c r="D53" s="61">
        <f>G53*I53</f>
        <v>0</v>
      </c>
      <c r="E53" s="60"/>
      <c r="F53" s="62"/>
      <c r="G53" s="60">
        <f>H53*12</f>
        <v>0</v>
      </c>
      <c r="H53" s="62"/>
      <c r="I53" s="17">
        <v>6989.7</v>
      </c>
    </row>
    <row r="54" spans="1:9" s="24" customFormat="1" ht="12.75" hidden="1">
      <c r="A54" s="58" t="s">
        <v>67</v>
      </c>
      <c r="B54" s="59" t="s">
        <v>68</v>
      </c>
      <c r="C54" s="60"/>
      <c r="D54" s="61">
        <f>G54*I54</f>
        <v>0</v>
      </c>
      <c r="E54" s="60"/>
      <c r="F54" s="62"/>
      <c r="G54" s="60">
        <f>H54*12</f>
        <v>0</v>
      </c>
      <c r="H54" s="62"/>
      <c r="I54" s="17">
        <v>6989.7</v>
      </c>
    </row>
    <row r="55" spans="1:9" s="24" customFormat="1" ht="12.75" hidden="1">
      <c r="A55" s="58" t="s">
        <v>69</v>
      </c>
      <c r="B55" s="59" t="s">
        <v>70</v>
      </c>
      <c r="C55" s="60"/>
      <c r="D55" s="61">
        <f>G55*I55</f>
        <v>0</v>
      </c>
      <c r="E55" s="60"/>
      <c r="F55" s="62"/>
      <c r="G55" s="60">
        <f>H55*12</f>
        <v>0</v>
      </c>
      <c r="H55" s="62"/>
      <c r="I55" s="17">
        <v>6989.7</v>
      </c>
    </row>
    <row r="56" spans="1:9" s="24" customFormat="1" ht="12.75" hidden="1">
      <c r="A56" s="58" t="s">
        <v>71</v>
      </c>
      <c r="B56" s="59" t="s">
        <v>72</v>
      </c>
      <c r="C56" s="60"/>
      <c r="D56" s="61">
        <f>G56*I56</f>
        <v>0</v>
      </c>
      <c r="E56" s="60"/>
      <c r="F56" s="62"/>
      <c r="G56" s="60">
        <f>H56*12</f>
        <v>0</v>
      </c>
      <c r="H56" s="62"/>
      <c r="I56" s="17">
        <v>6989.7</v>
      </c>
    </row>
    <row r="57" spans="1:9" s="56" customFormat="1" ht="12.75" hidden="1">
      <c r="A57" s="70" t="s">
        <v>73</v>
      </c>
      <c r="B57" s="65" t="s">
        <v>74</v>
      </c>
      <c r="C57" s="66"/>
      <c r="D57" s="67">
        <f>G57*I57</f>
        <v>0</v>
      </c>
      <c r="E57" s="66"/>
      <c r="F57" s="68"/>
      <c r="G57" s="66">
        <f>H57*12</f>
        <v>0</v>
      </c>
      <c r="H57" s="68"/>
      <c r="I57" s="69">
        <v>6989.7</v>
      </c>
    </row>
    <row r="58" spans="1:9" s="24" customFormat="1" ht="12.75" hidden="1">
      <c r="A58" s="58" t="s">
        <v>75</v>
      </c>
      <c r="B58" s="59" t="s">
        <v>70</v>
      </c>
      <c r="C58" s="60"/>
      <c r="D58" s="61">
        <f>G58*I58</f>
        <v>0</v>
      </c>
      <c r="E58" s="60"/>
      <c r="F58" s="62"/>
      <c r="G58" s="60">
        <f>H58*12</f>
        <v>0</v>
      </c>
      <c r="H58" s="62"/>
      <c r="I58" s="17">
        <v>6989.7</v>
      </c>
    </row>
    <row r="59" spans="1:9" s="24" customFormat="1" ht="12.75" hidden="1">
      <c r="A59" s="58" t="s">
        <v>76</v>
      </c>
      <c r="B59" s="59" t="s">
        <v>48</v>
      </c>
      <c r="C59" s="60"/>
      <c r="D59" s="61">
        <f>G59*I59</f>
        <v>0</v>
      </c>
      <c r="E59" s="60"/>
      <c r="F59" s="62"/>
      <c r="G59" s="60">
        <f>H59*12</f>
        <v>0</v>
      </c>
      <c r="H59" s="62"/>
      <c r="I59" s="17">
        <v>6989.7</v>
      </c>
    </row>
    <row r="60" spans="1:9" s="24" customFormat="1" ht="12.75" hidden="1">
      <c r="A60" s="58" t="s">
        <v>77</v>
      </c>
      <c r="B60" s="59" t="s">
        <v>48</v>
      </c>
      <c r="C60" s="60"/>
      <c r="D60" s="61">
        <f>G60*I60</f>
        <v>0</v>
      </c>
      <c r="E60" s="60"/>
      <c r="F60" s="62"/>
      <c r="G60" s="60">
        <f>H60*12</f>
        <v>0</v>
      </c>
      <c r="H60" s="62"/>
      <c r="I60" s="17">
        <v>6989.7</v>
      </c>
    </row>
    <row r="61" spans="1:9" s="24" customFormat="1" ht="24.75">
      <c r="A61" s="58" t="s">
        <v>78</v>
      </c>
      <c r="B61" s="59" t="s">
        <v>27</v>
      </c>
      <c r="C61" s="60"/>
      <c r="D61" s="61">
        <f>G61*I61</f>
        <v>2516.292</v>
      </c>
      <c r="E61" s="60"/>
      <c r="F61" s="62"/>
      <c r="G61" s="60">
        <f>H61*12</f>
        <v>0.36</v>
      </c>
      <c r="H61" s="62">
        <v>0.03</v>
      </c>
      <c r="I61" s="17">
        <v>6989.7</v>
      </c>
    </row>
    <row r="62" spans="1:9" s="24" customFormat="1" ht="12.75" hidden="1">
      <c r="A62" s="58" t="s">
        <v>79</v>
      </c>
      <c r="B62" s="59" t="s">
        <v>33</v>
      </c>
      <c r="C62" s="60"/>
      <c r="D62" s="61">
        <f>G62*I62</f>
        <v>0</v>
      </c>
      <c r="E62" s="60"/>
      <c r="F62" s="62"/>
      <c r="G62" s="60">
        <f>H62*12</f>
        <v>0</v>
      </c>
      <c r="H62" s="71"/>
      <c r="I62" s="17">
        <v>6989.7</v>
      </c>
    </row>
    <row r="63" spans="1:9" s="24" customFormat="1" ht="12.75" hidden="1">
      <c r="A63" s="43" t="s">
        <v>80</v>
      </c>
      <c r="B63" s="59" t="s">
        <v>33</v>
      </c>
      <c r="C63" s="63"/>
      <c r="D63" s="61">
        <f>G63*I63</f>
        <v>0</v>
      </c>
      <c r="E63" s="63"/>
      <c r="F63" s="62"/>
      <c r="G63" s="60">
        <f>H63*12</f>
        <v>0</v>
      </c>
      <c r="H63" s="62"/>
      <c r="I63" s="17">
        <v>6989.7</v>
      </c>
    </row>
    <row r="64" spans="1:9" s="24" customFormat="1" ht="12.75" hidden="1">
      <c r="A64" s="43" t="s">
        <v>63</v>
      </c>
      <c r="B64" s="59" t="s">
        <v>48</v>
      </c>
      <c r="C64" s="60"/>
      <c r="D64" s="61">
        <f>G64*I64</f>
        <v>0</v>
      </c>
      <c r="E64" s="60"/>
      <c r="F64" s="62"/>
      <c r="G64" s="60">
        <f>H64*12</f>
        <v>0</v>
      </c>
      <c r="H64" s="62"/>
      <c r="I64" s="17">
        <v>6989.7</v>
      </c>
    </row>
    <row r="65" spans="1:9" s="24" customFormat="1" ht="27.75">
      <c r="A65" s="49" t="s">
        <v>81</v>
      </c>
      <c r="B65" s="59"/>
      <c r="C65" s="60"/>
      <c r="D65" s="28">
        <f>D66+D67+D68</f>
        <v>5032.584000000001</v>
      </c>
      <c r="E65" s="60"/>
      <c r="F65" s="62"/>
      <c r="G65" s="28">
        <f>G66+G67+G68</f>
        <v>0.7200000000000001</v>
      </c>
      <c r="H65" s="57">
        <f>H66+H67+H68</f>
        <v>0.060000000000000005</v>
      </c>
      <c r="I65" s="17">
        <v>6989.7</v>
      </c>
    </row>
    <row r="66" spans="1:9" s="24" customFormat="1" ht="14.25">
      <c r="A66" s="58" t="s">
        <v>82</v>
      </c>
      <c r="B66" s="59" t="s">
        <v>48</v>
      </c>
      <c r="C66" s="60"/>
      <c r="D66" s="61">
        <f>G66*I66</f>
        <v>838.7639999999999</v>
      </c>
      <c r="E66" s="60"/>
      <c r="F66" s="62"/>
      <c r="G66" s="60">
        <f>H66*12</f>
        <v>0.12</v>
      </c>
      <c r="H66" s="62">
        <v>0.01</v>
      </c>
      <c r="I66" s="17">
        <v>6989.7</v>
      </c>
    </row>
    <row r="67" spans="1:9" s="24" customFormat="1" ht="24.75">
      <c r="A67" s="58" t="s">
        <v>83</v>
      </c>
      <c r="B67" s="59" t="s">
        <v>27</v>
      </c>
      <c r="C67" s="60"/>
      <c r="D67" s="61">
        <f>G67*I67</f>
        <v>4193.820000000001</v>
      </c>
      <c r="E67" s="60"/>
      <c r="F67" s="62"/>
      <c r="G67" s="60">
        <f>H67*12</f>
        <v>0.6000000000000001</v>
      </c>
      <c r="H67" s="62">
        <v>0.05</v>
      </c>
      <c r="I67" s="17">
        <v>6989.7</v>
      </c>
    </row>
    <row r="68" spans="1:9" s="24" customFormat="1" ht="12.75" hidden="1">
      <c r="A68" s="58" t="s">
        <v>84</v>
      </c>
      <c r="B68" s="59" t="s">
        <v>33</v>
      </c>
      <c r="C68" s="60"/>
      <c r="D68" s="61">
        <f>G68*I68</f>
        <v>0</v>
      </c>
      <c r="E68" s="60"/>
      <c r="F68" s="62"/>
      <c r="G68" s="60">
        <f>H68*12</f>
        <v>0</v>
      </c>
      <c r="H68" s="71"/>
      <c r="I68" s="17">
        <v>6989.7</v>
      </c>
    </row>
    <row r="69" spans="1:9" s="24" customFormat="1" ht="14.25">
      <c r="A69" s="49" t="s">
        <v>85</v>
      </c>
      <c r="B69" s="59"/>
      <c r="C69" s="60"/>
      <c r="D69" s="28">
        <f>SUM(D70:D73)</f>
        <v>18452.808</v>
      </c>
      <c r="E69" s="60"/>
      <c r="F69" s="62"/>
      <c r="G69" s="28">
        <f>SUM(G70:G73)</f>
        <v>2.6400000000000006</v>
      </c>
      <c r="H69" s="57">
        <f>SUM(H70:H73)</f>
        <v>0.22000000000000003</v>
      </c>
      <c r="I69" s="17">
        <v>6989.7</v>
      </c>
    </row>
    <row r="70" spans="1:9" s="24" customFormat="1" ht="14.25">
      <c r="A70" s="58" t="s">
        <v>86</v>
      </c>
      <c r="B70" s="59" t="s">
        <v>33</v>
      </c>
      <c r="C70" s="60"/>
      <c r="D70" s="61">
        <f>G70*I70</f>
        <v>838.7639999999999</v>
      </c>
      <c r="E70" s="60"/>
      <c r="F70" s="62"/>
      <c r="G70" s="60">
        <f>H70*12</f>
        <v>0.12</v>
      </c>
      <c r="H70" s="62">
        <v>0.01</v>
      </c>
      <c r="I70" s="17">
        <v>6989.7</v>
      </c>
    </row>
    <row r="71" spans="1:9" s="24" customFormat="1" ht="14.25">
      <c r="A71" s="58" t="s">
        <v>87</v>
      </c>
      <c r="B71" s="59" t="s">
        <v>48</v>
      </c>
      <c r="C71" s="60"/>
      <c r="D71" s="61">
        <f>G71*I71</f>
        <v>10903.932</v>
      </c>
      <c r="E71" s="60"/>
      <c r="F71" s="62"/>
      <c r="G71" s="60">
        <f>H71*12</f>
        <v>1.56</v>
      </c>
      <c r="H71" s="62">
        <v>0.13</v>
      </c>
      <c r="I71" s="17">
        <v>6989.7</v>
      </c>
    </row>
    <row r="72" spans="1:9" s="24" customFormat="1" ht="14.25">
      <c r="A72" s="58" t="s">
        <v>88</v>
      </c>
      <c r="B72" s="59" t="s">
        <v>48</v>
      </c>
      <c r="C72" s="60"/>
      <c r="D72" s="61">
        <f>G72*I72</f>
        <v>838.7639999999999</v>
      </c>
      <c r="E72" s="60"/>
      <c r="F72" s="62"/>
      <c r="G72" s="60">
        <f>H72*12</f>
        <v>0.12</v>
      </c>
      <c r="H72" s="62">
        <v>0.01</v>
      </c>
      <c r="I72" s="17">
        <v>6989.7</v>
      </c>
    </row>
    <row r="73" spans="1:9" s="24" customFormat="1" ht="24.75">
      <c r="A73" s="43" t="s">
        <v>89</v>
      </c>
      <c r="B73" s="59" t="s">
        <v>27</v>
      </c>
      <c r="C73" s="60"/>
      <c r="D73" s="61">
        <f>G73*I73</f>
        <v>5871.348</v>
      </c>
      <c r="E73" s="60"/>
      <c r="F73" s="62"/>
      <c r="G73" s="60">
        <f>H73*12</f>
        <v>0.8400000000000001</v>
      </c>
      <c r="H73" s="71">
        <v>0.07</v>
      </c>
      <c r="I73" s="17">
        <v>6989.7</v>
      </c>
    </row>
    <row r="74" spans="1:9" s="24" customFormat="1" ht="14.25">
      <c r="A74" s="49" t="s">
        <v>90</v>
      </c>
      <c r="B74" s="59"/>
      <c r="C74" s="60"/>
      <c r="D74" s="28">
        <f>D75+D76+D77</f>
        <v>7548.876</v>
      </c>
      <c r="E74" s="60"/>
      <c r="F74" s="62"/>
      <c r="G74" s="28">
        <f>G75+G76+G77</f>
        <v>1.08</v>
      </c>
      <c r="H74" s="57">
        <f>H75+H76+H77</f>
        <v>0.09</v>
      </c>
      <c r="I74" s="17">
        <v>6989.7</v>
      </c>
    </row>
    <row r="75" spans="1:9" s="24" customFormat="1" ht="14.25">
      <c r="A75" s="58" t="s">
        <v>91</v>
      </c>
      <c r="B75" s="59" t="s">
        <v>48</v>
      </c>
      <c r="C75" s="60"/>
      <c r="D75" s="61">
        <f>G75*I75</f>
        <v>838.7639999999999</v>
      </c>
      <c r="E75" s="60"/>
      <c r="F75" s="62"/>
      <c r="G75" s="60">
        <f>H75*12</f>
        <v>0.12</v>
      </c>
      <c r="H75" s="62">
        <v>0.01</v>
      </c>
      <c r="I75" s="17">
        <v>6989.7</v>
      </c>
    </row>
    <row r="76" spans="1:9" s="24" customFormat="1" ht="14.25">
      <c r="A76" s="58" t="s">
        <v>92</v>
      </c>
      <c r="B76" s="59" t="s">
        <v>48</v>
      </c>
      <c r="C76" s="60"/>
      <c r="D76" s="61">
        <f>G76*I76</f>
        <v>5871.348</v>
      </c>
      <c r="E76" s="60"/>
      <c r="F76" s="62"/>
      <c r="G76" s="60">
        <f>H76*12</f>
        <v>0.8400000000000001</v>
      </c>
      <c r="H76" s="62">
        <v>0.07</v>
      </c>
      <c r="I76" s="17">
        <v>6989.7</v>
      </c>
    </row>
    <row r="77" spans="1:9" s="24" customFormat="1" ht="14.25">
      <c r="A77" s="58" t="s">
        <v>93</v>
      </c>
      <c r="B77" s="59" t="s">
        <v>48</v>
      </c>
      <c r="C77" s="60"/>
      <c r="D77" s="61">
        <f>G77*I77</f>
        <v>838.7639999999999</v>
      </c>
      <c r="E77" s="60"/>
      <c r="F77" s="62"/>
      <c r="G77" s="60">
        <f>H77*12</f>
        <v>0.12</v>
      </c>
      <c r="H77" s="62">
        <v>0.01</v>
      </c>
      <c r="I77" s="17">
        <v>6989.7</v>
      </c>
    </row>
    <row r="78" spans="1:9" s="17" customFormat="1" ht="14.25">
      <c r="A78" s="49" t="s">
        <v>94</v>
      </c>
      <c r="B78" s="27"/>
      <c r="C78" s="28"/>
      <c r="D78" s="28">
        <f>D79+D80</f>
        <v>22646.628</v>
      </c>
      <c r="E78" s="28"/>
      <c r="F78" s="51"/>
      <c r="G78" s="28">
        <f>G79+G80</f>
        <v>3.24</v>
      </c>
      <c r="H78" s="57">
        <f>H79+H80</f>
        <v>0.27</v>
      </c>
      <c r="I78" s="17">
        <v>6989.7</v>
      </c>
    </row>
    <row r="79" spans="1:9" s="24" customFormat="1" ht="14.25">
      <c r="A79" s="58" t="s">
        <v>95</v>
      </c>
      <c r="B79" s="59" t="s">
        <v>48</v>
      </c>
      <c r="C79" s="60"/>
      <c r="D79" s="61">
        <f>G79*I79</f>
        <v>838.7639999999999</v>
      </c>
      <c r="E79" s="60"/>
      <c r="F79" s="62"/>
      <c r="G79" s="60">
        <f>H79*12</f>
        <v>0.12</v>
      </c>
      <c r="H79" s="62">
        <v>0.01</v>
      </c>
      <c r="I79" s="17">
        <v>6989.7</v>
      </c>
    </row>
    <row r="80" spans="1:9" s="24" customFormat="1" ht="24.75">
      <c r="A80" s="58" t="s">
        <v>96</v>
      </c>
      <c r="B80" s="59" t="s">
        <v>27</v>
      </c>
      <c r="C80" s="60">
        <f>F80*12</f>
        <v>0</v>
      </c>
      <c r="D80" s="61">
        <f>G80*I80</f>
        <v>21807.864</v>
      </c>
      <c r="E80" s="60">
        <f>H80*12</f>
        <v>3.12</v>
      </c>
      <c r="F80" s="62"/>
      <c r="G80" s="60">
        <f>H80*12</f>
        <v>3.12</v>
      </c>
      <c r="H80" s="62">
        <v>0.26</v>
      </c>
      <c r="I80" s="17">
        <v>6989.7</v>
      </c>
    </row>
    <row r="81" spans="1:9" s="17" customFormat="1" ht="14.25">
      <c r="A81" s="49" t="s">
        <v>97</v>
      </c>
      <c r="B81" s="27"/>
      <c r="C81" s="28"/>
      <c r="D81" s="28">
        <f>D82+D83+D84+D85</f>
        <v>20130.336000000003</v>
      </c>
      <c r="E81" s="28"/>
      <c r="F81" s="51"/>
      <c r="G81" s="28">
        <f>G82+G83+G84+G85</f>
        <v>2.88</v>
      </c>
      <c r="H81" s="57">
        <f>H82+H83+H84+H85</f>
        <v>0.24</v>
      </c>
      <c r="I81" s="17">
        <v>6989.7</v>
      </c>
    </row>
    <row r="82" spans="1:9" s="24" customFormat="1" ht="14.25">
      <c r="A82" s="58" t="s">
        <v>98</v>
      </c>
      <c r="B82" s="59" t="s">
        <v>66</v>
      </c>
      <c r="C82" s="60"/>
      <c r="D82" s="61">
        <f>G82*I82</f>
        <v>9226.404</v>
      </c>
      <c r="E82" s="60"/>
      <c r="F82" s="62"/>
      <c r="G82" s="60">
        <f>H82*12</f>
        <v>1.32</v>
      </c>
      <c r="H82" s="62">
        <v>0.11</v>
      </c>
      <c r="I82" s="17">
        <v>6989.7</v>
      </c>
    </row>
    <row r="83" spans="1:9" s="24" customFormat="1" ht="14.25">
      <c r="A83" s="58" t="s">
        <v>99</v>
      </c>
      <c r="B83" s="59" t="s">
        <v>66</v>
      </c>
      <c r="C83" s="60"/>
      <c r="D83" s="61">
        <f>G83*I83</f>
        <v>1677.5279999999998</v>
      </c>
      <c r="E83" s="60"/>
      <c r="F83" s="62"/>
      <c r="G83" s="60">
        <f>H83*12</f>
        <v>0.24</v>
      </c>
      <c r="H83" s="62">
        <v>0.02</v>
      </c>
      <c r="I83" s="17">
        <v>6989.7</v>
      </c>
    </row>
    <row r="84" spans="1:9" s="24" customFormat="1" ht="25.5" customHeight="1">
      <c r="A84" s="58" t="s">
        <v>100</v>
      </c>
      <c r="B84" s="59" t="s">
        <v>48</v>
      </c>
      <c r="C84" s="60"/>
      <c r="D84" s="61">
        <f>G84*I84</f>
        <v>1677.5279999999998</v>
      </c>
      <c r="E84" s="60"/>
      <c r="F84" s="62"/>
      <c r="G84" s="60">
        <f>H84*12</f>
        <v>0.24</v>
      </c>
      <c r="H84" s="62">
        <v>0.02</v>
      </c>
      <c r="I84" s="17">
        <v>6989.7</v>
      </c>
    </row>
    <row r="85" spans="1:9" s="24" customFormat="1" ht="25.5" customHeight="1">
      <c r="A85" s="58" t="s">
        <v>101</v>
      </c>
      <c r="B85" s="59" t="s">
        <v>66</v>
      </c>
      <c r="C85" s="60"/>
      <c r="D85" s="61">
        <f>G85*I84</f>
        <v>7548.876</v>
      </c>
      <c r="E85" s="60"/>
      <c r="F85" s="61"/>
      <c r="G85" s="60">
        <f>H85*12</f>
        <v>1.08</v>
      </c>
      <c r="H85" s="62">
        <v>0.09</v>
      </c>
      <c r="I85" s="17"/>
    </row>
    <row r="86" spans="1:9" s="17" customFormat="1" ht="27.75">
      <c r="A86" s="72" t="s">
        <v>102</v>
      </c>
      <c r="B86" s="27" t="s">
        <v>27</v>
      </c>
      <c r="C86" s="50">
        <f>F86*12</f>
        <v>0</v>
      </c>
      <c r="D86" s="50">
        <f>G86*I86</f>
        <v>23485.392</v>
      </c>
      <c r="E86" s="50">
        <f>H86*12</f>
        <v>3.3600000000000003</v>
      </c>
      <c r="F86" s="73"/>
      <c r="G86" s="50">
        <f>H86*12</f>
        <v>3.3600000000000003</v>
      </c>
      <c r="H86" s="51">
        <v>0.28</v>
      </c>
      <c r="I86" s="17">
        <v>6989.7</v>
      </c>
    </row>
    <row r="87" spans="1:9" s="17" customFormat="1" ht="12.75" hidden="1">
      <c r="A87" s="74" t="s">
        <v>103</v>
      </c>
      <c r="B87" s="27"/>
      <c r="C87" s="50" t="e">
        <f>F87*12</f>
        <v>#REF!</v>
      </c>
      <c r="D87" s="50">
        <f>G87*I87</f>
        <v>0</v>
      </c>
      <c r="E87" s="50">
        <f>H87*12</f>
        <v>0</v>
      </c>
      <c r="F87" s="73" t="e">
        <f>#REF!+#REF!+#REF!+#REF!+#REF!+#REF!+#REF!+#REF!+#REF!+#REF!</f>
        <v>#REF!</v>
      </c>
      <c r="G87" s="50">
        <f>H87*12</f>
        <v>0</v>
      </c>
      <c r="H87" s="51">
        <f>SUM(H88:H93)</f>
        <v>0</v>
      </c>
      <c r="I87" s="17">
        <v>6989.7</v>
      </c>
    </row>
    <row r="88" spans="1:9" s="24" customFormat="1" ht="12.75" hidden="1">
      <c r="A88" s="58" t="s">
        <v>104</v>
      </c>
      <c r="B88" s="59"/>
      <c r="C88" s="60"/>
      <c r="D88" s="60"/>
      <c r="E88" s="60"/>
      <c r="F88" s="60"/>
      <c r="G88" s="60"/>
      <c r="H88" s="62"/>
      <c r="I88" s="17">
        <v>6989.7</v>
      </c>
    </row>
    <row r="89" spans="1:9" s="24" customFormat="1" ht="12.75" hidden="1">
      <c r="A89" s="58" t="s">
        <v>105</v>
      </c>
      <c r="B89" s="59"/>
      <c r="C89" s="60"/>
      <c r="D89" s="60"/>
      <c r="E89" s="60"/>
      <c r="F89" s="60"/>
      <c r="G89" s="60"/>
      <c r="H89" s="62"/>
      <c r="I89" s="17">
        <v>6989.7</v>
      </c>
    </row>
    <row r="90" spans="1:9" s="24" customFormat="1" ht="12.75" hidden="1">
      <c r="A90" s="58" t="s">
        <v>106</v>
      </c>
      <c r="B90" s="59"/>
      <c r="C90" s="60"/>
      <c r="D90" s="60"/>
      <c r="E90" s="60"/>
      <c r="F90" s="60"/>
      <c r="G90" s="60"/>
      <c r="H90" s="62"/>
      <c r="I90" s="17">
        <v>6989.7</v>
      </c>
    </row>
    <row r="91" spans="1:9" s="24" customFormat="1" ht="12.75" hidden="1">
      <c r="A91" s="58" t="s">
        <v>107</v>
      </c>
      <c r="B91" s="59"/>
      <c r="C91" s="60"/>
      <c r="D91" s="60"/>
      <c r="E91" s="60"/>
      <c r="F91" s="60"/>
      <c r="G91" s="60"/>
      <c r="H91" s="62"/>
      <c r="I91" s="17">
        <v>6989.7</v>
      </c>
    </row>
    <row r="92" spans="1:9" s="24" customFormat="1" ht="12.75" hidden="1">
      <c r="A92" s="49" t="s">
        <v>108</v>
      </c>
      <c r="B92" s="27"/>
      <c r="C92" s="73"/>
      <c r="D92" s="73"/>
      <c r="E92" s="73"/>
      <c r="F92" s="73"/>
      <c r="G92" s="73"/>
      <c r="H92" s="51"/>
      <c r="I92" s="17">
        <v>6989.7</v>
      </c>
    </row>
    <row r="93" spans="1:9" s="24" customFormat="1" ht="12.75" hidden="1">
      <c r="A93" s="75"/>
      <c r="B93" s="52"/>
      <c r="C93" s="76"/>
      <c r="D93" s="76"/>
      <c r="E93" s="76"/>
      <c r="F93" s="76"/>
      <c r="G93" s="76"/>
      <c r="H93" s="54"/>
      <c r="I93" s="17">
        <v>6989.7</v>
      </c>
    </row>
    <row r="94" spans="1:8" s="17" customFormat="1" ht="14.25">
      <c r="A94" s="77" t="s">
        <v>109</v>
      </c>
      <c r="B94" s="15"/>
      <c r="C94" s="78" t="e">
        <f>F94*12</f>
        <v>#REF!</v>
      </c>
      <c r="D94" s="79">
        <f>D13+D14+D15+D16+D17+D27+D28+D29+D30+D31+D32+D33+D34+D35+D36+D52+D65+D69+D74+D78+D81+D86+D87</f>
        <v>349764.588</v>
      </c>
      <c r="E94" s="78">
        <f>H94*12</f>
        <v>72.12</v>
      </c>
      <c r="F94" s="79" t="e">
        <f>F13+F14+F15+F16+#REF!+#REF!+#REF!+#REF!+#REF!+F87+F86</f>
        <v>#REF!</v>
      </c>
      <c r="G94" s="78">
        <f>H94*12</f>
        <v>72.12</v>
      </c>
      <c r="H94" s="80">
        <f>H13+H18+H26+H27+H28+H32+H33+H34+H35+H36+H52+H65+H69+H74+H78+H81+H86</f>
        <v>6.010000000000001</v>
      </c>
    </row>
    <row r="95" spans="1:8" s="85" customFormat="1" ht="12.75" hidden="1">
      <c r="A95" s="81" t="s">
        <v>110</v>
      </c>
      <c r="B95" s="82" t="s">
        <v>23</v>
      </c>
      <c r="C95" s="82" t="s">
        <v>111</v>
      </c>
      <c r="D95" s="83"/>
      <c r="E95" s="82" t="s">
        <v>111</v>
      </c>
      <c r="F95" s="84"/>
      <c r="G95" s="82" t="s">
        <v>111</v>
      </c>
      <c r="H95" s="84"/>
    </row>
    <row r="96" spans="1:9" s="86" customFormat="1" ht="14.25">
      <c r="A96" s="75" t="s">
        <v>112</v>
      </c>
      <c r="B96" s="52"/>
      <c r="C96" s="76"/>
      <c r="D96" s="76">
        <v>100000</v>
      </c>
      <c r="E96" s="76"/>
      <c r="F96" s="76"/>
      <c r="G96" s="76">
        <f>H96*12</f>
        <v>14.306765669485102</v>
      </c>
      <c r="H96" s="54">
        <f>D96/12/I96</f>
        <v>1.1922304724570918</v>
      </c>
      <c r="I96" s="17">
        <v>6989.7</v>
      </c>
    </row>
    <row r="97" spans="1:10" s="86" customFormat="1" ht="12.75">
      <c r="A97" s="87" t="s">
        <v>113</v>
      </c>
      <c r="B97" s="88"/>
      <c r="C97" s="88"/>
      <c r="D97" s="89">
        <f>D94+D96</f>
        <v>449764.588</v>
      </c>
      <c r="E97" s="88"/>
      <c r="F97" s="90"/>
      <c r="G97" s="89">
        <f>G94+G96</f>
        <v>86.4267656694851</v>
      </c>
      <c r="H97" s="91">
        <f>H94+H96</f>
        <v>7.202230472457092</v>
      </c>
      <c r="J97" s="92">
        <f>H86+H81+H78+H74+H69+H65+H52+H36+H35+H34+H33+H28+H27+H26+H18+H13</f>
        <v>6.010000000000001</v>
      </c>
    </row>
    <row r="98" spans="1:8" s="86" customFormat="1" ht="12.75">
      <c r="A98" s="93"/>
      <c r="B98" s="94"/>
      <c r="C98" s="94"/>
      <c r="D98" s="94"/>
      <c r="E98" s="94"/>
      <c r="F98" s="95"/>
      <c r="G98" s="94"/>
      <c r="H98" s="95"/>
    </row>
    <row r="99" spans="1:8" s="86" customFormat="1" ht="12.75">
      <c r="A99" s="93"/>
      <c r="B99" s="94"/>
      <c r="C99" s="94"/>
      <c r="D99" s="94"/>
      <c r="E99" s="94"/>
      <c r="F99" s="95"/>
      <c r="G99" s="94"/>
      <c r="H99" s="95"/>
    </row>
    <row r="100" spans="1:8" s="86" customFormat="1" ht="12.75">
      <c r="A100" s="93"/>
      <c r="B100" s="94"/>
      <c r="C100" s="94"/>
      <c r="D100" s="94"/>
      <c r="E100" s="94"/>
      <c r="F100" s="95"/>
      <c r="G100" s="94"/>
      <c r="H100" s="95"/>
    </row>
    <row r="101" spans="1:8" s="86" customFormat="1" ht="12.75">
      <c r="A101" s="93"/>
      <c r="B101" s="94"/>
      <c r="C101" s="94"/>
      <c r="D101" s="94"/>
      <c r="E101" s="94"/>
      <c r="F101" s="95"/>
      <c r="G101" s="94"/>
      <c r="H101" s="95"/>
    </row>
    <row r="102" spans="1:8" s="86" customFormat="1" ht="12.75">
      <c r="A102" s="93"/>
      <c r="B102" s="94"/>
      <c r="C102" s="94"/>
      <c r="D102" s="94"/>
      <c r="E102" s="94"/>
      <c r="F102" s="95"/>
      <c r="G102" s="94"/>
      <c r="H102" s="95"/>
    </row>
    <row r="103" spans="1:8" s="86" customFormat="1" ht="12.75">
      <c r="A103" s="93"/>
      <c r="B103" s="94"/>
      <c r="C103" s="94"/>
      <c r="D103" s="94"/>
      <c r="E103" s="94"/>
      <c r="F103" s="95"/>
      <c r="G103" s="94"/>
      <c r="H103" s="95"/>
    </row>
    <row r="104" spans="1:8" s="86" customFormat="1" ht="12.75">
      <c r="A104" s="96"/>
      <c r="F104" s="97"/>
      <c r="H104" s="97"/>
    </row>
    <row r="105" spans="1:9" s="86" customFormat="1" ht="17.25">
      <c r="A105" s="98" t="s">
        <v>114</v>
      </c>
      <c r="B105" s="15"/>
      <c r="C105" s="78" t="e">
        <f>F105*12</f>
        <v>#REF!</v>
      </c>
      <c r="D105" s="78">
        <f>G105*I105</f>
        <v>166167.21600000001</v>
      </c>
      <c r="E105" s="78">
        <f>H105*12</f>
        <v>23.77315421262715</v>
      </c>
      <c r="F105" s="99" t="e">
        <f>#REF!+#REF!+#REF!+#REF!+#REF!+#REF!+#REF!+#REF!+#REF!+#REF!</f>
        <v>#REF!</v>
      </c>
      <c r="G105" s="78">
        <f>G106+G107+G108+G109+G110+G111</f>
        <v>23.773154212627155</v>
      </c>
      <c r="H105" s="99">
        <f>H106+H107+H108+H109+H110+H111</f>
        <v>1.9810961843855959</v>
      </c>
      <c r="I105" s="17">
        <v>6989.7</v>
      </c>
    </row>
    <row r="106" spans="1:9" s="86" customFormat="1" ht="14.25">
      <c r="A106" s="100" t="s">
        <v>115</v>
      </c>
      <c r="B106" s="101"/>
      <c r="C106" s="63"/>
      <c r="D106" s="102">
        <v>44283.51</v>
      </c>
      <c r="E106" s="63">
        <f>H106*12</f>
        <v>6.335538005923002</v>
      </c>
      <c r="F106" s="71" t="e">
        <f>#REF!+#REF!+#REF!+#REF!+#REF!+#REF!+#REF!+#REF!+#REF!+#REF!</f>
        <v>#REF!</v>
      </c>
      <c r="G106" s="63">
        <f>H106*12</f>
        <v>6.335538005923002</v>
      </c>
      <c r="H106" s="71">
        <f>D106/12/I106</f>
        <v>0.5279615004935835</v>
      </c>
      <c r="I106" s="17">
        <v>6989.7</v>
      </c>
    </row>
    <row r="107" spans="1:9" s="86" customFormat="1" ht="14.25">
      <c r="A107" s="58" t="s">
        <v>105</v>
      </c>
      <c r="B107" s="59"/>
      <c r="C107" s="60"/>
      <c r="D107" s="61">
        <f>G107*I107</f>
        <v>50653.85999999999</v>
      </c>
      <c r="E107" s="60">
        <f>H107*12</f>
        <v>7.246929052749044</v>
      </c>
      <c r="F107" s="62" t="e">
        <f>#REF!+#REF!+#REF!+#REF!+#REF!+#REF!+#REF!+#REF!+#REF!+#REF!</f>
        <v>#REF!</v>
      </c>
      <c r="G107" s="60">
        <f>H107*12</f>
        <v>7.246929052749044</v>
      </c>
      <c r="H107" s="62">
        <f>50653.86/12/I107</f>
        <v>0.6039107543957537</v>
      </c>
      <c r="I107" s="17">
        <v>6989.7</v>
      </c>
    </row>
    <row r="108" spans="1:9" s="86" customFormat="1" ht="14.25">
      <c r="A108" s="58" t="s">
        <v>106</v>
      </c>
      <c r="B108" s="59"/>
      <c r="C108" s="60"/>
      <c r="D108" s="61">
        <f>G108*I108</f>
        <v>16021.935999999998</v>
      </c>
      <c r="E108" s="60">
        <f>H108*12</f>
        <v>2.292220839234874</v>
      </c>
      <c r="F108" s="62" t="e">
        <f>#REF!+#REF!+#REF!+#REF!+#REF!+#REF!+#REF!+#REF!+#REF!+#REF!</f>
        <v>#REF!</v>
      </c>
      <c r="G108" s="60">
        <f>H108*12</f>
        <v>2.292220839234874</v>
      </c>
      <c r="H108" s="62">
        <f>16021.936/12/I108</f>
        <v>0.19101840326957284</v>
      </c>
      <c r="I108" s="17">
        <v>6989.7</v>
      </c>
    </row>
    <row r="109" spans="1:9" s="86" customFormat="1" ht="14.25">
      <c r="A109" s="58" t="s">
        <v>107</v>
      </c>
      <c r="B109" s="59"/>
      <c r="C109" s="60"/>
      <c r="D109" s="61">
        <f>G109*I109</f>
        <v>20733.49</v>
      </c>
      <c r="E109" s="60">
        <f>H109*12</f>
        <v>2.9662918294061265</v>
      </c>
      <c r="F109" s="62" t="e">
        <f>#REF!+#REF!+#REF!+#REF!+#REF!+#REF!+#REF!+#REF!+#REF!+#REF!</f>
        <v>#REF!</v>
      </c>
      <c r="G109" s="60">
        <f>H109*12</f>
        <v>2.9662918294061265</v>
      </c>
      <c r="H109" s="62">
        <f>20733.49/12/I109</f>
        <v>0.24719098578384388</v>
      </c>
      <c r="I109" s="17">
        <v>6989.7</v>
      </c>
    </row>
    <row r="110" spans="1:9" s="86" customFormat="1" ht="14.25">
      <c r="A110" s="58" t="s">
        <v>108</v>
      </c>
      <c r="B110" s="59"/>
      <c r="C110" s="60"/>
      <c r="D110" s="61">
        <f>G110*I110</f>
        <v>8330.380000000001</v>
      </c>
      <c r="E110" s="60">
        <f>H110*12</f>
        <v>1.191807945977653</v>
      </c>
      <c r="F110" s="62" t="e">
        <f>#REF!+#REF!+#REF!+#REF!+#REF!+#REF!+#REF!+#REF!+#REF!+#REF!</f>
        <v>#REF!</v>
      </c>
      <c r="G110" s="60">
        <f>H110*12</f>
        <v>1.191807945977653</v>
      </c>
      <c r="H110" s="62">
        <f>8330.38/12/I110</f>
        <v>0.09931732883147107</v>
      </c>
      <c r="I110" s="17">
        <v>6989.7</v>
      </c>
    </row>
    <row r="111" spans="1:9" s="86" customFormat="1" ht="14.25">
      <c r="A111" s="103" t="s">
        <v>116</v>
      </c>
      <c r="B111" s="104"/>
      <c r="C111" s="105"/>
      <c r="D111" s="106">
        <v>26144.04</v>
      </c>
      <c r="E111" s="105">
        <f>H111*12</f>
        <v>3.7403665393364527</v>
      </c>
      <c r="F111" s="107" t="e">
        <f>#REF!+#REF!+#REF!+#REF!+#REF!+#REF!+#REF!+#REF!+#REF!+#REF!</f>
        <v>#REF!</v>
      </c>
      <c r="G111" s="105">
        <f>H111*12</f>
        <v>3.7403665393364527</v>
      </c>
      <c r="H111" s="107">
        <f>D111/12/I111</f>
        <v>0.31169721161137104</v>
      </c>
      <c r="I111" s="17">
        <v>6989.7</v>
      </c>
    </row>
    <row r="112" spans="1:8" s="86" customFormat="1" ht="12.75">
      <c r="A112" s="96"/>
      <c r="F112" s="97"/>
      <c r="H112" s="97"/>
    </row>
    <row r="113" spans="1:8" s="86" customFormat="1" ht="12.75">
      <c r="A113" s="96"/>
      <c r="F113" s="97"/>
      <c r="H113" s="97"/>
    </row>
    <row r="114" spans="1:8" s="86" customFormat="1" ht="12.75">
      <c r="A114" s="96"/>
      <c r="F114" s="97"/>
      <c r="H114" s="97"/>
    </row>
    <row r="115" spans="1:8" s="86" customFormat="1" ht="12.75">
      <c r="A115" s="96"/>
      <c r="F115" s="97"/>
      <c r="H115" s="97"/>
    </row>
    <row r="116" spans="1:8" s="86" customFormat="1" ht="12.75">
      <c r="A116" s="96"/>
      <c r="F116" s="97"/>
      <c r="H116" s="97"/>
    </row>
    <row r="117" spans="1:8" s="86" customFormat="1" ht="12.75">
      <c r="A117" s="96"/>
      <c r="F117" s="97"/>
      <c r="H117" s="97"/>
    </row>
    <row r="118" spans="1:8" s="86" customFormat="1" ht="17.25">
      <c r="A118" s="108" t="s">
        <v>113</v>
      </c>
      <c r="B118" s="109"/>
      <c r="C118" s="109" t="s">
        <v>111</v>
      </c>
      <c r="D118" s="110">
        <f>D97+D105</f>
        <v>615931.804</v>
      </c>
      <c r="E118" s="109" t="s">
        <v>111</v>
      </c>
      <c r="F118" s="111"/>
      <c r="G118" s="112">
        <f>G97+G105</f>
        <v>110.19991988211225</v>
      </c>
      <c r="H118" s="113">
        <f>H97+H105</f>
        <v>9.183326656842688</v>
      </c>
    </row>
    <row r="119" spans="1:8" s="86" customFormat="1" ht="12.75">
      <c r="A119" s="96"/>
      <c r="F119" s="97"/>
      <c r="H119" s="97"/>
    </row>
    <row r="120" spans="1:8" s="86" customFormat="1" ht="12.75">
      <c r="A120" s="96"/>
      <c r="F120" s="97"/>
      <c r="H120" s="97"/>
    </row>
    <row r="121" spans="1:8" s="86" customFormat="1" ht="12.75">
      <c r="A121" s="96"/>
      <c r="F121" s="97"/>
      <c r="H121" s="97"/>
    </row>
    <row r="122" spans="1:8" s="86" customFormat="1" ht="12.75">
      <c r="A122" s="96"/>
      <c r="F122" s="97"/>
      <c r="H122" s="97"/>
    </row>
    <row r="123" spans="1:8" s="86" customFormat="1" ht="12.75">
      <c r="A123" s="96"/>
      <c r="F123" s="97"/>
      <c r="H123" s="97"/>
    </row>
    <row r="124" spans="1:8" s="86" customFormat="1" ht="12.75">
      <c r="A124" s="96"/>
      <c r="F124" s="97"/>
      <c r="H124" s="97"/>
    </row>
    <row r="125" spans="1:8" s="86" customFormat="1" ht="17.25">
      <c r="A125" s="108" t="s">
        <v>110</v>
      </c>
      <c r="B125" s="109" t="s">
        <v>23</v>
      </c>
      <c r="C125" s="109" t="s">
        <v>111</v>
      </c>
      <c r="D125" s="114"/>
      <c r="E125" s="109" t="s">
        <v>111</v>
      </c>
      <c r="F125" s="111"/>
      <c r="G125" s="109" t="s">
        <v>111</v>
      </c>
      <c r="H125" s="111">
        <v>24.94</v>
      </c>
    </row>
    <row r="126" spans="1:8" s="86" customFormat="1" ht="12.75">
      <c r="A126" s="96"/>
      <c r="F126" s="97"/>
      <c r="H126" s="97"/>
    </row>
    <row r="127" spans="1:8" s="86" customFormat="1" ht="12.75">
      <c r="A127" s="96"/>
      <c r="F127" s="97"/>
      <c r="H127" s="97"/>
    </row>
    <row r="128" spans="1:8" s="85" customFormat="1" ht="15">
      <c r="A128" s="115"/>
      <c r="B128" s="116"/>
      <c r="C128" s="117"/>
      <c r="D128" s="117"/>
      <c r="E128" s="117"/>
      <c r="F128" s="118"/>
      <c r="G128" s="117"/>
      <c r="H128" s="118"/>
    </row>
    <row r="129" spans="1:6" s="86" customFormat="1" ht="13.5">
      <c r="A129" s="119" t="s">
        <v>117</v>
      </c>
      <c r="B129" s="119"/>
      <c r="C129" s="119"/>
      <c r="D129" s="119"/>
      <c r="E129" s="119"/>
      <c r="F129" s="119"/>
    </row>
    <row r="130" spans="6:8" s="86" customFormat="1" ht="12.75">
      <c r="F130" s="97"/>
      <c r="H130" s="97"/>
    </row>
    <row r="131" spans="1:8" s="86" customFormat="1" ht="12.75">
      <c r="A131" s="96" t="s">
        <v>118</v>
      </c>
      <c r="F131" s="97"/>
      <c r="H131" s="97"/>
    </row>
    <row r="132" spans="6:8" s="86" customFormat="1" ht="12.75">
      <c r="F132" s="97"/>
      <c r="H132" s="97"/>
    </row>
    <row r="133" spans="6:8" s="86" customFormat="1" ht="12.75">
      <c r="F133" s="97"/>
      <c r="H133" s="97"/>
    </row>
    <row r="134" spans="6:8" s="86" customFormat="1" ht="12.75">
      <c r="F134" s="97"/>
      <c r="H134" s="97"/>
    </row>
    <row r="135" spans="6:8" s="86" customFormat="1" ht="12.75">
      <c r="F135" s="97"/>
      <c r="H135" s="97"/>
    </row>
    <row r="136" spans="6:8" s="86" customFormat="1" ht="12.75">
      <c r="F136" s="97"/>
      <c r="H136" s="97"/>
    </row>
    <row r="137" spans="6:8" s="86" customFormat="1" ht="12.75">
      <c r="F137" s="97"/>
      <c r="H137" s="97"/>
    </row>
    <row r="138" spans="6:8" s="86" customFormat="1" ht="12.75">
      <c r="F138" s="97"/>
      <c r="H138" s="97"/>
    </row>
    <row r="139" spans="6:8" s="86" customFormat="1" ht="12.75">
      <c r="F139" s="97"/>
      <c r="H139" s="97"/>
    </row>
    <row r="140" spans="6:8" s="86" customFormat="1" ht="12.75">
      <c r="F140" s="97"/>
      <c r="H140" s="97"/>
    </row>
    <row r="141" spans="6:8" s="86" customFormat="1" ht="12.75">
      <c r="F141" s="97"/>
      <c r="H141" s="97"/>
    </row>
    <row r="142" spans="6:8" s="86" customFormat="1" ht="12.75">
      <c r="F142" s="97"/>
      <c r="H142" s="97"/>
    </row>
    <row r="143" spans="6:8" s="86" customFormat="1" ht="12.75">
      <c r="F143" s="97"/>
      <c r="H143" s="97"/>
    </row>
    <row r="144" spans="6:8" s="86" customFormat="1" ht="12.75">
      <c r="F144" s="97"/>
      <c r="H144" s="97"/>
    </row>
    <row r="145" spans="6:8" s="86" customFormat="1" ht="12.75">
      <c r="F145" s="97"/>
      <c r="H145" s="97"/>
    </row>
    <row r="146" spans="6:8" s="86" customFormat="1" ht="12.75">
      <c r="F146" s="97"/>
      <c r="H146" s="97"/>
    </row>
    <row r="147" spans="6:8" s="86" customFormat="1" ht="12.75">
      <c r="F147" s="97"/>
      <c r="H147" s="97"/>
    </row>
    <row r="148" spans="6:8" s="86" customFormat="1" ht="12.75">
      <c r="F148" s="97"/>
      <c r="H148" s="97"/>
    </row>
    <row r="149" spans="6:8" s="86" customFormat="1" ht="12.75">
      <c r="F149" s="97"/>
      <c r="H149" s="97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9:F129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Пользователь</cp:lastModifiedBy>
  <cp:lastPrinted>2011-05-18T06:28:34Z</cp:lastPrinted>
  <dcterms:created xsi:type="dcterms:W3CDTF">2010-04-02T14:46:04Z</dcterms:created>
  <dcterms:modified xsi:type="dcterms:W3CDTF">2011-05-25T11:31:19Z</dcterms:modified>
  <cp:category/>
  <cp:version/>
  <cp:contentType/>
  <cp:contentStatus/>
  <cp:revision>1</cp:revision>
</cp:coreProperties>
</file>