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85" activeTab="2"/>
  </bookViews>
  <sheets>
    <sheet name="проект- 2 290 Пост.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голосованию'!$A$1:$F$127</definedName>
    <definedName name="_xlnm.Print_Area" localSheetId="1">'по заявлению'!$A$1:$F$129</definedName>
    <definedName name="_xlnm.Print_Area" localSheetId="0">'проект- 2 290 Пост.'!$A$1:$F$144</definedName>
  </definedNames>
  <calcPr fullCalcOnLoad="1" fullPrecision="0"/>
</workbook>
</file>

<file path=xl/sharedStrings.xml><?xml version="1.0" encoding="utf-8"?>
<sst xmlns="http://schemas.openxmlformats.org/spreadsheetml/2006/main" count="639" uniqueCount="165">
  <si>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</si>
  <si>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</si>
  <si>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</si>
  <si>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</si>
  <si>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</si>
  <si>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</si>
  <si>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</si>
  <si>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</si>
  <si>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</si>
  <si>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</si>
  <si>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</si>
  <si>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</si>
  <si>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</si>
  <si>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</si>
  <si>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</si>
  <si>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</si>
  <si>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</si>
  <si>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</si>
  <si>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</si>
  <si>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</si>
  <si>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</si>
  <si>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</si>
  <si>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</si>
  <si>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</si>
  <si>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</si>
  <si>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</si>
  <si>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</si>
  <si>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</si>
  <si>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</si>
  <si>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</si>
  <si>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</si>
  <si>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</si>
  <si>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</si>
  <si>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</si>
  <si>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</si>
  <si>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</si>
  <si>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</si>
  <si>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</si>
  <si>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</si>
  <si>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</si>
  <si>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</si>
  <si>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отключение системы отопления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</si>
  <si>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</si>
  <si>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</si>
  <si>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</si>
  <si>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</si>
  <si>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</si>
  <si>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</si>
  <si>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</si>
  <si>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</si>
  <si>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</si>
  <si>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ВСЕГО: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</si>
  <si>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</si>
  <si>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</si>
  <si>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</si>
  <si>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</si>
  <si>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</si>
  <si>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</si>
  <si>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</si>
  <si>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и наледи подъездных козырьков</t>
  </si>
  <si>
    <t>(многоквартирный дом с электроплитами )</t>
  </si>
  <si>
    <t>подключение системы отопления с  регулировкой</t>
  </si>
  <si>
    <t>Сбор, вывоз и утилизация ТБО*, руб/м2</t>
  </si>
  <si>
    <t>учет работ по капремонту</t>
  </si>
  <si>
    <t>1 раз в 3 года</t>
  </si>
  <si>
    <t>Управление многоквартирным домом, всего в т.ч.</t>
  </si>
  <si>
    <t>Итого</t>
  </si>
  <si>
    <t>гидравлическое испытание элеваторных узлоа и запорной арматуры</t>
  </si>
  <si>
    <t>очистка  водоприемных воронок</t>
  </si>
  <si>
    <t>1 раз</t>
  </si>
  <si>
    <t>по адресу: ул. Энергетиков, д.6 (S жилые + нежилые = 6989,4 м2;S придом.тер .= 4650,00 м2)</t>
  </si>
  <si>
    <t>Объем работ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</si>
  <si>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</si>
  <si>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</si>
  <si>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</si>
  <si>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</si>
  <si>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</si>
  <si>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</si>
  <si>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</si>
  <si>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</si>
  <si>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</si>
  <si>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</si>
  <si>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</si>
  <si>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</si>
  <si>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</si>
  <si>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</si>
  <si>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</si>
  <si>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</si>
  <si>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</si>
  <si>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</si>
  <si>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</si>
  <si>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</si>
  <si>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</si>
  <si>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</si>
  <si>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</si>
  <si>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</si>
  <si>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</si>
  <si>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</si>
  <si>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</si>
  <si>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</si>
  <si>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</si>
  <si>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</si>
  <si>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</si>
  <si>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</si>
  <si>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</si>
  <si>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</si>
  <si>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</si>
  <si>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</si>
  <si>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</si>
  <si>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</si>
  <si>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</si>
  <si>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</si>
  <si>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</si>
  <si>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6989,4 м2</t>
  </si>
  <si>
    <t>4650 м2</t>
  </si>
  <si>
    <t xml:space="preserve"> замена неисправных контрольно-измерительных прибоов (манометров, термометров и т.д) на элеваторах 20 шт.</t>
  </si>
  <si>
    <t>1 шт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</si>
  <si>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</si>
  <si>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2 шт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</si>
  <si>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</si>
  <si>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</si>
  <si>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 замена неисправных контрольно-измерительных прибоов (манометров, термометров и т.д) на вводе СТС 2 шт.</t>
  </si>
  <si>
    <t>781 м2</t>
  </si>
  <si>
    <t>1780,5 м2</t>
  </si>
  <si>
    <t>2141 м</t>
  </si>
  <si>
    <t>1516 м</t>
  </si>
  <si>
    <t>755 м</t>
  </si>
  <si>
    <t>900 м</t>
  </si>
  <si>
    <t>700 м</t>
  </si>
  <si>
    <t>224 канала</t>
  </si>
  <si>
    <t>1793,92 м2</t>
  </si>
  <si>
    <t>Погодное регулирование системы отопления (ориентировочная стоимость)</t>
  </si>
  <si>
    <t>Предлагаемый перечень работ по текущему ремонту                                       (на выбор собственников)</t>
  </si>
  <si>
    <t>Косметический ремонт подъездов - 10 шт.</t>
  </si>
  <si>
    <t>Замена почтовых ящиков - 132 шт.</t>
  </si>
  <si>
    <t>Устройство мягкой кровли (резерв) - 50 м2</t>
  </si>
  <si>
    <t>Ремонт межпанельных швов - 50 м2</t>
  </si>
  <si>
    <t>Ремонт площадок подъездных входов - 10 шт.</t>
  </si>
  <si>
    <t>Ремонт подъездных пандусов - 10 шт.</t>
  </si>
  <si>
    <t>Установка насоса для откачки грутовых вод ГНОМ 010 - 1 шт.</t>
  </si>
  <si>
    <t>Установка обратного клапана на ввод ХВС Ду 80 мм - 1 шт.</t>
  </si>
  <si>
    <t>Изоляция трубопроводов СТС "К-FLEX" Ду 20 мм - 50 мп; Ду 57 мм - 70 мп; Ду 89 мм - 20 мп</t>
  </si>
  <si>
    <t>Изоляция трубопроводов ХВС "К-FLEX" Ду 57 мм - 20 мп; Ду 108 мм - 80 мп</t>
  </si>
  <si>
    <t>Смена и окраска трубопроводов ХВС Ду 100 мм - 175 мп., Ду 25 мм - 50 мп</t>
  </si>
  <si>
    <t>Установка ДД (датчиков движения) в тамбуре - 9 шт.</t>
  </si>
  <si>
    <t>Установка ДД (датчиков движения) на площадках этажных - 50 шт.</t>
  </si>
  <si>
    <t>Ремонт освещения подвала</t>
  </si>
  <si>
    <t>2017 -2018гг.</t>
  </si>
  <si>
    <t xml:space="preserve">Проект </t>
  </si>
  <si>
    <t>(стоимость услуг увеличена на 8,6 % в соответствии с уровнем инфляции 2016 г.)</t>
  </si>
  <si>
    <t>объем теплоносителя на наполнение системы теплоснабжения (договор с ТПК)</t>
  </si>
  <si>
    <t xml:space="preserve">смена задвижек на СТС (элеваторы) </t>
  </si>
  <si>
    <t>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</si>
  <si>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очистка от снега и наледи подъездных козырьков, ремонт автоматических запирающихся устройств, восстановление водостоков (мелкий ремонт после очистки от снега и льда), очистка от снега и наледи подъездных козырьков)</t>
    </r>
  </si>
  <si>
    <t xml:space="preserve"> рассмотрение обращений граждан</t>
  </si>
  <si>
    <t>информационное сообщение (ГИС ЖКХ)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</si>
  <si>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</si>
  <si>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</si>
  <si>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</si>
  <si>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</si>
  <si>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Погашение задолженности прошлых периодов</t>
  </si>
  <si>
    <t xml:space="preserve">по состоянию на 01.05.17 </t>
  </si>
  <si>
    <t>ВСЕГО (без содержания лестничных клеток)</t>
  </si>
  <si>
    <t>ВСЕГО ( с содержанием  лестничных клеток)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</si>
  <si>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очистка от снега и наледи подъездных козырьков, ремонт автоматических запирающихся устройств, восстановление водостоков (мелкий ремонт после очистки от снега и льда), очистка от снега и наледи подъездных козырьков, проверка ,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систем, дезинфекция вентканалов, очистка водоприемных воронок, очистка от снега и льда водостоков)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</si>
</sst>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0" fillId="25" borderId="0" xfId="0" applyFont="1" applyFill="1" applyAlignment="1">
      <alignment horizontal="center"/>
    </xf>
    <xf numFmtId="2" fontId="18" fillId="26" borderId="18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19" fillId="26" borderId="20" xfId="0" applyNumberFormat="1" applyFont="1" applyFill="1" applyBorder="1" applyAlignment="1">
      <alignment horizontal="center" vertical="center" wrapText="1"/>
    </xf>
    <xf numFmtId="2" fontId="24" fillId="26" borderId="18" xfId="0" applyNumberFormat="1" applyFont="1" applyFill="1" applyBorder="1" applyAlignment="1">
      <alignment horizontal="center" vertical="center" wrapText="1"/>
    </xf>
    <xf numFmtId="2" fontId="24" fillId="26" borderId="19" xfId="0" applyNumberFormat="1" applyFont="1" applyFill="1" applyBorder="1" applyAlignment="1">
      <alignment horizontal="center" vertical="center" wrapText="1"/>
    </xf>
    <xf numFmtId="2" fontId="24" fillId="26" borderId="20" xfId="0" applyNumberFormat="1" applyFont="1" applyFill="1" applyBorder="1" applyAlignment="1">
      <alignment horizontal="center" vertical="center" wrapText="1"/>
    </xf>
    <xf numFmtId="2" fontId="25" fillId="26" borderId="20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/>
    </xf>
    <xf numFmtId="0" fontId="18" fillId="26" borderId="24" xfId="0" applyFont="1" applyFill="1" applyBorder="1" applyAlignment="1">
      <alignment horizontal="center" vertical="center"/>
    </xf>
    <xf numFmtId="0" fontId="18" fillId="26" borderId="26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18" fillId="26" borderId="11" xfId="0" applyNumberFormat="1" applyFont="1" applyFill="1" applyBorder="1" applyAlignment="1">
      <alignment horizontal="center" vertical="center" wrapText="1"/>
    </xf>
    <xf numFmtId="2" fontId="19" fillId="26" borderId="21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2" fontId="24" fillId="26" borderId="22" xfId="0" applyNumberFormat="1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24" fillId="26" borderId="27" xfId="0" applyFont="1" applyFill="1" applyBorder="1" applyAlignment="1">
      <alignment horizontal="left" vertical="center" wrapText="1"/>
    </xf>
    <xf numFmtId="0" fontId="24" fillId="26" borderId="19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left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center" vertical="center" wrapText="1"/>
    </xf>
    <xf numFmtId="0" fontId="0" fillId="26" borderId="28" xfId="0" applyFont="1" applyFill="1" applyBorder="1" applyAlignment="1">
      <alignment horizontal="left" vertical="center" wrapText="1"/>
    </xf>
    <xf numFmtId="0" fontId="19" fillId="26" borderId="28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9" fillId="26" borderId="30" xfId="0" applyFont="1" applyFill="1" applyBorder="1" applyAlignment="1">
      <alignment horizontal="left" vertical="center" wrapText="1"/>
    </xf>
    <xf numFmtId="0" fontId="18" fillId="26" borderId="22" xfId="0" applyFont="1" applyFill="1" applyBorder="1" applyAlignment="1">
      <alignment horizontal="left" vertical="center" wrapText="1"/>
    </xf>
    <xf numFmtId="0" fontId="18" fillId="26" borderId="0" xfId="0" applyFont="1" applyFill="1" applyAlignment="1">
      <alignment horizontal="center" vertical="center" wrapText="1"/>
    </xf>
    <xf numFmtId="2" fontId="0" fillId="26" borderId="0" xfId="0" applyNumberFormat="1" applyFill="1" applyAlignment="1">
      <alignment horizontal="center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center" wrapText="1"/>
    </xf>
    <xf numFmtId="2" fontId="24" fillId="0" borderId="23" xfId="0" applyNumberFormat="1" applyFont="1" applyFill="1" applyBorder="1" applyAlignment="1">
      <alignment horizontal="center" vertical="center" wrapText="1"/>
    </xf>
    <xf numFmtId="2" fontId="24" fillId="26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6" borderId="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4" fontId="24" fillId="26" borderId="27" xfId="0" applyNumberFormat="1" applyFont="1" applyFill="1" applyBorder="1" applyAlignment="1">
      <alignment horizontal="left" vertical="center" wrapText="1"/>
    </xf>
    <xf numFmtId="4" fontId="24" fillId="26" borderId="19" xfId="0" applyNumberFormat="1" applyFont="1" applyFill="1" applyBorder="1" applyAlignment="1">
      <alignment horizontal="center" vertical="center" wrapText="1"/>
    </xf>
    <xf numFmtId="0" fontId="24" fillId="26" borderId="22" xfId="0" applyFont="1" applyFill="1" applyBorder="1" applyAlignment="1">
      <alignment horizontal="center" vertical="center" wrapText="1"/>
    </xf>
    <xf numFmtId="0" fontId="24" fillId="26" borderId="28" xfId="0" applyFont="1" applyFill="1" applyBorder="1" applyAlignment="1">
      <alignment horizontal="left" vertical="center" wrapText="1"/>
    </xf>
    <xf numFmtId="2" fontId="24" fillId="26" borderId="0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2" fontId="19" fillId="0" borderId="32" xfId="0" applyNumberFormat="1" applyFont="1" applyFill="1" applyBorder="1" applyAlignment="1">
      <alignment horizontal="center" vertical="center" wrapText="1"/>
    </xf>
    <xf numFmtId="4" fontId="19" fillId="26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2" fontId="23" fillId="26" borderId="32" xfId="0" applyNumberFormat="1" applyFont="1" applyFill="1" applyBorder="1" applyAlignment="1">
      <alignment horizontal="center" vertical="center"/>
    </xf>
    <xf numFmtId="2" fontId="23" fillId="26" borderId="3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4" fontId="24" fillId="26" borderId="22" xfId="0" applyNumberFormat="1" applyFont="1" applyFill="1" applyBorder="1" applyAlignment="1">
      <alignment horizontal="center" vertical="center" wrapText="1"/>
    </xf>
    <xf numFmtId="4" fontId="24" fillId="26" borderId="23" xfId="0" applyNumberFormat="1" applyFont="1" applyFill="1" applyBorder="1" applyAlignment="1">
      <alignment horizontal="center" vertical="center" wrapText="1"/>
    </xf>
    <xf numFmtId="4" fontId="0" fillId="26" borderId="23" xfId="0" applyNumberFormat="1" applyFont="1" applyFill="1" applyBorder="1" applyAlignment="1">
      <alignment horizontal="center" vertical="center" wrapText="1"/>
    </xf>
    <xf numFmtId="4" fontId="0" fillId="26" borderId="22" xfId="0" applyNumberFormat="1" applyFont="1" applyFill="1" applyBorder="1" applyAlignment="1">
      <alignment horizontal="center" vertical="center" wrapText="1"/>
    </xf>
    <xf numFmtId="0" fontId="19" fillId="26" borderId="34" xfId="0" applyFont="1" applyFill="1" applyBorder="1" applyAlignment="1">
      <alignment horizontal="left" vertical="center" wrapText="1"/>
    </xf>
    <xf numFmtId="0" fontId="18" fillId="26" borderId="35" xfId="0" applyFont="1" applyFill="1" applyBorder="1" applyAlignment="1">
      <alignment horizontal="center" vertical="center"/>
    </xf>
    <xf numFmtId="0" fontId="19" fillId="26" borderId="22" xfId="0" applyFont="1" applyFill="1" applyBorder="1" applyAlignment="1">
      <alignment horizontal="left" vertical="center" wrapText="1"/>
    </xf>
    <xf numFmtId="0" fontId="19" fillId="26" borderId="31" xfId="0" applyFont="1" applyFill="1" applyBorder="1" applyAlignment="1">
      <alignment horizontal="left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2" fontId="18" fillId="26" borderId="36" xfId="0" applyNumberFormat="1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4" fontId="18" fillId="0" borderId="2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0" fillId="26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26" borderId="37" xfId="0" applyNumberFormat="1" applyFont="1" applyFill="1" applyBorder="1" applyAlignment="1">
      <alignment horizontal="center" vertical="center" wrapText="1"/>
    </xf>
    <xf numFmtId="0" fontId="0" fillId="26" borderId="37" xfId="0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1"/>
  <sheetViews>
    <sheetView zoomScalePageLayoutView="0" workbookViewId="0" topLeftCell="A1">
      <selection activeCell="D49" sqref="D49:F10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6.75390625" style="1" customWidth="1"/>
    <col min="5" max="5" width="13.875" style="1" customWidth="1"/>
    <col min="6" max="6" width="20.875" style="23" customWidth="1"/>
    <col min="7" max="7" width="15.375" style="1" customWidth="1"/>
    <col min="8" max="8" width="15.375" style="1" hidden="1" customWidth="1"/>
    <col min="9" max="9" width="15.375" style="32" hidden="1" customWidth="1"/>
    <col min="10" max="12" width="15.375" style="1" customWidth="1"/>
    <col min="13" max="16384" width="9.125" style="1" customWidth="1"/>
  </cols>
  <sheetData>
    <row r="1" spans="1:6" ht="16.5" customHeight="1">
      <c r="A1" s="139" t="s">
        <v>0</v>
      </c>
      <c r="B1" s="140"/>
      <c r="C1" s="140"/>
      <c r="D1" s="140"/>
      <c r="E1" s="140"/>
      <c r="F1" s="140"/>
    </row>
    <row r="2" spans="2:6" ht="12.75" customHeight="1">
      <c r="B2" s="141" t="s">
        <v>1</v>
      </c>
      <c r="C2" s="141"/>
      <c r="D2" s="141"/>
      <c r="E2" s="140"/>
      <c r="F2" s="140"/>
    </row>
    <row r="3" spans="1:6" ht="18" customHeight="1">
      <c r="A3" s="39" t="s">
        <v>147</v>
      </c>
      <c r="B3" s="141" t="s">
        <v>2</v>
      </c>
      <c r="C3" s="141"/>
      <c r="D3" s="141"/>
      <c r="E3" s="140"/>
      <c r="F3" s="140"/>
    </row>
    <row r="4" spans="2:6" ht="14.25" customHeight="1">
      <c r="B4" s="141" t="s">
        <v>33</v>
      </c>
      <c r="C4" s="141"/>
      <c r="D4" s="141"/>
      <c r="E4" s="140"/>
      <c r="F4" s="140"/>
    </row>
    <row r="5" spans="2:6" ht="14.25" customHeight="1">
      <c r="B5" s="38"/>
      <c r="C5" s="38"/>
      <c r="D5" s="38"/>
      <c r="E5" s="37"/>
      <c r="F5" s="37"/>
    </row>
    <row r="6" spans="1:6" ht="25.5" customHeight="1">
      <c r="A6" s="142"/>
      <c r="B6" s="142"/>
      <c r="C6" s="142"/>
      <c r="D6" s="142"/>
      <c r="E6" s="142"/>
      <c r="F6" s="142"/>
    </row>
    <row r="7" spans="1:7" ht="35.25" customHeight="1">
      <c r="A7" s="143" t="s">
        <v>148</v>
      </c>
      <c r="B7" s="143"/>
      <c r="C7" s="143"/>
      <c r="D7" s="143"/>
      <c r="E7" s="143"/>
      <c r="F7" s="143"/>
      <c r="G7" s="2"/>
    </row>
    <row r="8" spans="1:7" ht="23.25" customHeight="1">
      <c r="A8" s="128" t="s">
        <v>149</v>
      </c>
      <c r="B8" s="128"/>
      <c r="C8" s="128"/>
      <c r="D8" s="128"/>
      <c r="E8" s="128"/>
      <c r="F8" s="128"/>
      <c r="G8" s="2"/>
    </row>
    <row r="9" spans="1:9" s="3" customFormat="1" ht="22.5" customHeight="1">
      <c r="A9" s="129" t="s">
        <v>3</v>
      </c>
      <c r="B9" s="129"/>
      <c r="C9" s="129"/>
      <c r="D9" s="129"/>
      <c r="E9" s="130"/>
      <c r="F9" s="130"/>
      <c r="I9" s="33"/>
    </row>
    <row r="10" spans="1:6" s="4" customFormat="1" ht="18.75" customHeight="1">
      <c r="A10" s="129" t="s">
        <v>70</v>
      </c>
      <c r="B10" s="129"/>
      <c r="C10" s="129"/>
      <c r="D10" s="129"/>
      <c r="E10" s="130"/>
      <c r="F10" s="130"/>
    </row>
    <row r="11" spans="1:6" s="5" customFormat="1" ht="17.25" customHeight="1">
      <c r="A11" s="131" t="s">
        <v>60</v>
      </c>
      <c r="B11" s="131"/>
      <c r="C11" s="131"/>
      <c r="D11" s="131"/>
      <c r="E11" s="132"/>
      <c r="F11" s="132"/>
    </row>
    <row r="12" spans="1:6" s="4" customFormat="1" ht="30" customHeight="1" thickBot="1">
      <c r="A12" s="133" t="s">
        <v>52</v>
      </c>
      <c r="B12" s="133"/>
      <c r="C12" s="133"/>
      <c r="D12" s="133"/>
      <c r="E12" s="134"/>
      <c r="F12" s="134"/>
    </row>
    <row r="13" spans="1:9" s="10" customFormat="1" ht="139.5" customHeight="1" thickBot="1">
      <c r="A13" s="6" t="s">
        <v>4</v>
      </c>
      <c r="B13" s="7" t="s">
        <v>5</v>
      </c>
      <c r="C13" s="8" t="s">
        <v>71</v>
      </c>
      <c r="D13" s="8" t="s">
        <v>34</v>
      </c>
      <c r="E13" s="8" t="s">
        <v>6</v>
      </c>
      <c r="F13" s="9" t="s">
        <v>7</v>
      </c>
      <c r="I13" s="34"/>
    </row>
    <row r="14" spans="1:9" s="13" customFormat="1" ht="12.75">
      <c r="A14" s="11">
        <v>1</v>
      </c>
      <c r="B14" s="12">
        <v>2</v>
      </c>
      <c r="C14" s="24">
        <v>3</v>
      </c>
      <c r="D14" s="24">
        <v>4</v>
      </c>
      <c r="E14" s="25">
        <v>5</v>
      </c>
      <c r="F14" s="26">
        <v>6</v>
      </c>
      <c r="I14" s="31"/>
    </row>
    <row r="15" spans="1:9" s="13" customFormat="1" ht="49.5" customHeight="1">
      <c r="A15" s="135" t="s">
        <v>8</v>
      </c>
      <c r="B15" s="136"/>
      <c r="C15" s="136"/>
      <c r="D15" s="136"/>
      <c r="E15" s="137"/>
      <c r="F15" s="138"/>
      <c r="I15" s="31"/>
    </row>
    <row r="16" spans="1:9" s="10" customFormat="1" ht="21" customHeight="1">
      <c r="A16" s="65" t="s">
        <v>65</v>
      </c>
      <c r="B16" s="72" t="s">
        <v>9</v>
      </c>
      <c r="C16" s="40" t="s">
        <v>113</v>
      </c>
      <c r="D16" s="40">
        <f>E16*G16</f>
        <v>313684.27</v>
      </c>
      <c r="E16" s="41">
        <f>F16*12</f>
        <v>44.88</v>
      </c>
      <c r="F16" s="42">
        <f>F27+F29</f>
        <v>3.74</v>
      </c>
      <c r="G16" s="10">
        <v>6989.4</v>
      </c>
      <c r="H16" s="10">
        <v>1.07</v>
      </c>
      <c r="I16" s="34">
        <f>F16*H16</f>
        <v>4</v>
      </c>
    </row>
    <row r="17" spans="1:9" s="10" customFormat="1" ht="24.75" customHeight="1">
      <c r="A17" s="92" t="s">
        <v>53</v>
      </c>
      <c r="B17" s="93" t="s">
        <v>54</v>
      </c>
      <c r="C17" s="40"/>
      <c r="D17" s="40"/>
      <c r="E17" s="41"/>
      <c r="F17" s="43"/>
      <c r="G17" s="10">
        <v>6989.4</v>
      </c>
      <c r="I17" s="34"/>
    </row>
    <row r="18" spans="1:9" s="10" customFormat="1" ht="18.75">
      <c r="A18" s="92" t="s">
        <v>55</v>
      </c>
      <c r="B18" s="93" t="s">
        <v>54</v>
      </c>
      <c r="C18" s="40"/>
      <c r="D18" s="40"/>
      <c r="E18" s="41"/>
      <c r="F18" s="43"/>
      <c r="G18" s="10">
        <v>6989.4</v>
      </c>
      <c r="I18" s="34"/>
    </row>
    <row r="19" spans="1:9" s="10" customFormat="1" ht="117.75" customHeight="1">
      <c r="A19" s="92" t="s">
        <v>72</v>
      </c>
      <c r="B19" s="93" t="s">
        <v>22</v>
      </c>
      <c r="C19" s="40"/>
      <c r="D19" s="40"/>
      <c r="E19" s="41"/>
      <c r="F19" s="43"/>
      <c r="G19" s="10">
        <v>6989.4</v>
      </c>
      <c r="I19" s="34"/>
    </row>
    <row r="20" spans="1:9" s="10" customFormat="1" ht="18.75">
      <c r="A20" s="92" t="s">
        <v>73</v>
      </c>
      <c r="B20" s="93" t="s">
        <v>54</v>
      </c>
      <c r="C20" s="40"/>
      <c r="D20" s="40"/>
      <c r="E20" s="41"/>
      <c r="F20" s="43"/>
      <c r="G20" s="10">
        <v>6989.4</v>
      </c>
      <c r="I20" s="34"/>
    </row>
    <row r="21" spans="1:9" s="10" customFormat="1" ht="18.75">
      <c r="A21" s="92" t="s">
        <v>74</v>
      </c>
      <c r="B21" s="93" t="s">
        <v>54</v>
      </c>
      <c r="C21" s="40"/>
      <c r="D21" s="40"/>
      <c r="E21" s="41"/>
      <c r="F21" s="43"/>
      <c r="G21" s="10">
        <v>6989.4</v>
      </c>
      <c r="I21" s="34"/>
    </row>
    <row r="22" spans="1:9" s="10" customFormat="1" ht="29.25" customHeight="1">
      <c r="A22" s="92" t="s">
        <v>75</v>
      </c>
      <c r="B22" s="93" t="s">
        <v>12</v>
      </c>
      <c r="C22" s="44"/>
      <c r="D22" s="44"/>
      <c r="E22" s="45"/>
      <c r="F22" s="47"/>
      <c r="G22" s="10">
        <v>6989.4</v>
      </c>
      <c r="I22" s="34"/>
    </row>
    <row r="23" spans="1:9" s="10" customFormat="1" ht="15">
      <c r="A23" s="92" t="s">
        <v>76</v>
      </c>
      <c r="B23" s="93" t="s">
        <v>14</v>
      </c>
      <c r="C23" s="44"/>
      <c r="D23" s="44"/>
      <c r="E23" s="45"/>
      <c r="F23" s="47"/>
      <c r="G23" s="10">
        <v>6989.4</v>
      </c>
      <c r="I23" s="34"/>
    </row>
    <row r="24" spans="1:9" s="10" customFormat="1" ht="15">
      <c r="A24" s="92" t="s">
        <v>154</v>
      </c>
      <c r="B24" s="93" t="s">
        <v>54</v>
      </c>
      <c r="C24" s="44"/>
      <c r="D24" s="44"/>
      <c r="E24" s="45"/>
      <c r="F24" s="47"/>
      <c r="G24" s="10">
        <v>6989.4</v>
      </c>
      <c r="I24" s="34"/>
    </row>
    <row r="25" spans="1:9" s="10" customFormat="1" ht="15">
      <c r="A25" s="92" t="s">
        <v>155</v>
      </c>
      <c r="B25" s="93" t="s">
        <v>54</v>
      </c>
      <c r="C25" s="44"/>
      <c r="D25" s="44"/>
      <c r="E25" s="45"/>
      <c r="F25" s="47"/>
      <c r="I25" s="34"/>
    </row>
    <row r="26" spans="1:9" s="10" customFormat="1" ht="15">
      <c r="A26" s="92" t="s">
        <v>77</v>
      </c>
      <c r="B26" s="93" t="s">
        <v>17</v>
      </c>
      <c r="C26" s="44"/>
      <c r="D26" s="44"/>
      <c r="E26" s="45"/>
      <c r="F26" s="47"/>
      <c r="G26" s="10">
        <v>6989.4</v>
      </c>
      <c r="I26" s="34"/>
    </row>
    <row r="27" spans="1:9" s="10" customFormat="1" ht="15">
      <c r="A27" s="65" t="s">
        <v>66</v>
      </c>
      <c r="B27" s="66"/>
      <c r="C27" s="40"/>
      <c r="D27" s="40"/>
      <c r="E27" s="41"/>
      <c r="F27" s="42">
        <v>3.61</v>
      </c>
      <c r="G27" s="10">
        <v>6989.4</v>
      </c>
      <c r="I27" s="34"/>
    </row>
    <row r="28" spans="1:9" s="10" customFormat="1" ht="15">
      <c r="A28" s="67" t="s">
        <v>63</v>
      </c>
      <c r="B28" s="68" t="s">
        <v>54</v>
      </c>
      <c r="C28" s="44"/>
      <c r="D28" s="44"/>
      <c r="E28" s="45"/>
      <c r="F28" s="46">
        <v>0.13</v>
      </c>
      <c r="G28" s="10">
        <v>6989.4</v>
      </c>
      <c r="I28" s="34"/>
    </row>
    <row r="29" spans="1:9" s="10" customFormat="1" ht="18.75">
      <c r="A29" s="65" t="s">
        <v>66</v>
      </c>
      <c r="B29" s="66"/>
      <c r="C29" s="40"/>
      <c r="D29" s="40"/>
      <c r="E29" s="41"/>
      <c r="F29" s="43">
        <f>F28</f>
        <v>0.13</v>
      </c>
      <c r="G29" s="10">
        <v>6989.4</v>
      </c>
      <c r="I29" s="34"/>
    </row>
    <row r="30" spans="1:9" s="29" customFormat="1" ht="30">
      <c r="A30" s="65" t="s">
        <v>10</v>
      </c>
      <c r="B30" s="66" t="s">
        <v>11</v>
      </c>
      <c r="C30" s="40" t="s">
        <v>114</v>
      </c>
      <c r="D30" s="40">
        <f>E30*G30</f>
        <v>242392.39</v>
      </c>
      <c r="E30" s="41">
        <f>F30*12</f>
        <v>34.68</v>
      </c>
      <c r="F30" s="43">
        <v>2.89</v>
      </c>
      <c r="G30" s="10">
        <v>6989.4</v>
      </c>
      <c r="H30" s="10">
        <v>1.07</v>
      </c>
      <c r="I30" s="34">
        <f>F30*H30</f>
        <v>3.09</v>
      </c>
    </row>
    <row r="31" spans="1:9" s="29" customFormat="1" ht="18.75">
      <c r="A31" s="92" t="s">
        <v>78</v>
      </c>
      <c r="B31" s="93" t="s">
        <v>11</v>
      </c>
      <c r="C31" s="40"/>
      <c r="D31" s="40"/>
      <c r="E31" s="41"/>
      <c r="F31" s="43"/>
      <c r="G31" s="10">
        <v>6989.4</v>
      </c>
      <c r="I31" s="35"/>
    </row>
    <row r="32" spans="1:9" s="29" customFormat="1" ht="18.75">
      <c r="A32" s="92" t="s">
        <v>79</v>
      </c>
      <c r="B32" s="93" t="s">
        <v>80</v>
      </c>
      <c r="C32" s="40"/>
      <c r="D32" s="40"/>
      <c r="E32" s="41"/>
      <c r="F32" s="43"/>
      <c r="G32" s="10">
        <v>6989.4</v>
      </c>
      <c r="I32" s="35"/>
    </row>
    <row r="33" spans="1:9" s="29" customFormat="1" ht="18.75">
      <c r="A33" s="92" t="s">
        <v>81</v>
      </c>
      <c r="B33" s="93" t="s">
        <v>82</v>
      </c>
      <c r="C33" s="40"/>
      <c r="D33" s="40"/>
      <c r="E33" s="41"/>
      <c r="F33" s="43"/>
      <c r="G33" s="10">
        <v>6989.4</v>
      </c>
      <c r="I33" s="35"/>
    </row>
    <row r="34" spans="1:9" s="29" customFormat="1" ht="18.75">
      <c r="A34" s="92" t="s">
        <v>56</v>
      </c>
      <c r="B34" s="93" t="s">
        <v>11</v>
      </c>
      <c r="C34" s="40"/>
      <c r="D34" s="40"/>
      <c r="E34" s="41"/>
      <c r="F34" s="43"/>
      <c r="G34" s="10">
        <v>6989.4</v>
      </c>
      <c r="I34" s="35"/>
    </row>
    <row r="35" spans="1:9" s="29" customFormat="1" ht="25.5">
      <c r="A35" s="92" t="s">
        <v>57</v>
      </c>
      <c r="B35" s="93" t="s">
        <v>12</v>
      </c>
      <c r="C35" s="40"/>
      <c r="D35" s="40"/>
      <c r="E35" s="41"/>
      <c r="F35" s="43"/>
      <c r="G35" s="10">
        <v>6989.4</v>
      </c>
      <c r="I35" s="35"/>
    </row>
    <row r="36" spans="1:9" s="29" customFormat="1" ht="18.75">
      <c r="A36" s="92" t="s">
        <v>83</v>
      </c>
      <c r="B36" s="93" t="s">
        <v>11</v>
      </c>
      <c r="C36" s="40"/>
      <c r="D36" s="40"/>
      <c r="E36" s="41"/>
      <c r="F36" s="43"/>
      <c r="G36" s="10">
        <v>6989.4</v>
      </c>
      <c r="I36" s="35"/>
    </row>
    <row r="37" spans="1:9" s="29" customFormat="1" ht="18.75">
      <c r="A37" s="92" t="s">
        <v>84</v>
      </c>
      <c r="B37" s="93" t="s">
        <v>11</v>
      </c>
      <c r="C37" s="40"/>
      <c r="D37" s="40"/>
      <c r="E37" s="41"/>
      <c r="F37" s="43"/>
      <c r="G37" s="10">
        <v>6989.4</v>
      </c>
      <c r="I37" s="35"/>
    </row>
    <row r="38" spans="1:9" s="29" customFormat="1" ht="25.5">
      <c r="A38" s="92" t="s">
        <v>85</v>
      </c>
      <c r="B38" s="93" t="s">
        <v>58</v>
      </c>
      <c r="C38" s="40"/>
      <c r="D38" s="40"/>
      <c r="E38" s="41"/>
      <c r="F38" s="43"/>
      <c r="G38" s="10">
        <v>6989.4</v>
      </c>
      <c r="I38" s="35"/>
    </row>
    <row r="39" spans="1:9" s="10" customFormat="1" ht="25.5">
      <c r="A39" s="92" t="s">
        <v>86</v>
      </c>
      <c r="B39" s="93" t="s">
        <v>12</v>
      </c>
      <c r="C39" s="40"/>
      <c r="D39" s="40"/>
      <c r="E39" s="41"/>
      <c r="F39" s="43"/>
      <c r="G39" s="10">
        <v>6989.4</v>
      </c>
      <c r="I39" s="34"/>
    </row>
    <row r="40" spans="1:9" s="29" customFormat="1" ht="31.5" customHeight="1">
      <c r="A40" s="92" t="s">
        <v>87</v>
      </c>
      <c r="B40" s="93" t="s">
        <v>11</v>
      </c>
      <c r="C40" s="40"/>
      <c r="D40" s="40"/>
      <c r="E40" s="41"/>
      <c r="F40" s="43"/>
      <c r="G40" s="10">
        <v>6989.4</v>
      </c>
      <c r="I40" s="35"/>
    </row>
    <row r="41" spans="1:7" s="14" customFormat="1" ht="18.75">
      <c r="A41" s="71" t="s">
        <v>13</v>
      </c>
      <c r="B41" s="72" t="s">
        <v>14</v>
      </c>
      <c r="C41" s="40" t="s">
        <v>113</v>
      </c>
      <c r="D41" s="40">
        <f>E41*G41</f>
        <v>75485.52</v>
      </c>
      <c r="E41" s="41">
        <f>F41*12</f>
        <v>10.8</v>
      </c>
      <c r="F41" s="62">
        <v>0.9</v>
      </c>
      <c r="G41" s="10">
        <v>6989.4</v>
      </c>
    </row>
    <row r="42" spans="1:7" s="10" customFormat="1" ht="18.75">
      <c r="A42" s="71" t="s">
        <v>15</v>
      </c>
      <c r="B42" s="72" t="s">
        <v>16</v>
      </c>
      <c r="C42" s="40" t="s">
        <v>113</v>
      </c>
      <c r="D42" s="40">
        <f>E42*G42</f>
        <v>245747.3</v>
      </c>
      <c r="E42" s="41">
        <f>F42*12</f>
        <v>35.16</v>
      </c>
      <c r="F42" s="62">
        <v>2.93</v>
      </c>
      <c r="G42" s="10">
        <v>6989.4</v>
      </c>
    </row>
    <row r="43" spans="1:7" s="10" customFormat="1" ht="18.75">
      <c r="A43" s="71" t="s">
        <v>88</v>
      </c>
      <c r="B43" s="72" t="s">
        <v>11</v>
      </c>
      <c r="C43" s="40" t="s">
        <v>122</v>
      </c>
      <c r="D43" s="40">
        <f>319250.56*1.086</f>
        <v>346706.11</v>
      </c>
      <c r="E43" s="41">
        <f>D43/G43</f>
        <v>49.6</v>
      </c>
      <c r="F43" s="62">
        <f>E43/12</f>
        <v>4.13</v>
      </c>
      <c r="G43" s="10">
        <v>6989.4</v>
      </c>
    </row>
    <row r="44" spans="1:7" s="10" customFormat="1" ht="21.75" customHeight="1">
      <c r="A44" s="92" t="s">
        <v>89</v>
      </c>
      <c r="B44" s="93" t="s">
        <v>22</v>
      </c>
      <c r="C44" s="40"/>
      <c r="D44" s="40"/>
      <c r="E44" s="41"/>
      <c r="F44" s="62"/>
      <c r="G44" s="10">
        <v>6989.4</v>
      </c>
    </row>
    <row r="45" spans="1:7" s="10" customFormat="1" ht="18.75">
      <c r="A45" s="92" t="s">
        <v>90</v>
      </c>
      <c r="B45" s="93" t="s">
        <v>17</v>
      </c>
      <c r="C45" s="40"/>
      <c r="D45" s="40"/>
      <c r="E45" s="41"/>
      <c r="F45" s="62"/>
      <c r="G45" s="10">
        <v>6989.4</v>
      </c>
    </row>
    <row r="46" spans="1:7" s="10" customFormat="1" ht="18.75">
      <c r="A46" s="92" t="s">
        <v>91</v>
      </c>
      <c r="B46" s="93" t="s">
        <v>92</v>
      </c>
      <c r="C46" s="40"/>
      <c r="D46" s="40"/>
      <c r="E46" s="41"/>
      <c r="F46" s="62"/>
      <c r="G46" s="10">
        <v>6989.4</v>
      </c>
    </row>
    <row r="47" spans="1:7" s="10" customFormat="1" ht="18.75">
      <c r="A47" s="92" t="s">
        <v>93</v>
      </c>
      <c r="B47" s="93" t="s">
        <v>94</v>
      </c>
      <c r="C47" s="40"/>
      <c r="D47" s="40"/>
      <c r="E47" s="41"/>
      <c r="F47" s="62"/>
      <c r="G47" s="10">
        <v>6989.4</v>
      </c>
    </row>
    <row r="48" spans="1:7" s="10" customFormat="1" ht="18.75">
      <c r="A48" s="92" t="s">
        <v>95</v>
      </c>
      <c r="B48" s="93" t="s">
        <v>92</v>
      </c>
      <c r="C48" s="40"/>
      <c r="D48" s="40"/>
      <c r="E48" s="41"/>
      <c r="F48" s="62"/>
      <c r="G48" s="10">
        <v>6989.4</v>
      </c>
    </row>
    <row r="49" spans="1:9" s="29" customFormat="1" ht="30">
      <c r="A49" s="71" t="s">
        <v>96</v>
      </c>
      <c r="B49" s="72" t="s">
        <v>9</v>
      </c>
      <c r="C49" s="40" t="s">
        <v>116</v>
      </c>
      <c r="D49" s="40">
        <v>2439.99</v>
      </c>
      <c r="E49" s="41">
        <f>D49/G49</f>
        <v>0.35</v>
      </c>
      <c r="F49" s="48">
        <f>E49/12</f>
        <v>0.03</v>
      </c>
      <c r="G49" s="10">
        <v>6989.4</v>
      </c>
      <c r="H49" s="10">
        <v>1.07</v>
      </c>
      <c r="I49" s="34">
        <f aca="true" t="shared" si="0" ref="I49:I105">F49*H49</f>
        <v>0.03</v>
      </c>
    </row>
    <row r="50" spans="1:9" s="13" customFormat="1" ht="45">
      <c r="A50" s="71" t="s">
        <v>117</v>
      </c>
      <c r="B50" s="72" t="s">
        <v>9</v>
      </c>
      <c r="C50" s="40" t="s">
        <v>118</v>
      </c>
      <c r="D50" s="40">
        <v>20333.41</v>
      </c>
      <c r="E50" s="41">
        <f>D50/G50</f>
        <v>2.91</v>
      </c>
      <c r="F50" s="48">
        <f>E50/12</f>
        <v>0.24</v>
      </c>
      <c r="G50" s="10">
        <v>6989.4</v>
      </c>
      <c r="H50" s="10">
        <v>1.07</v>
      </c>
      <c r="I50" s="34">
        <f t="shared" si="0"/>
        <v>0.26</v>
      </c>
    </row>
    <row r="51" spans="1:9" s="10" customFormat="1" ht="15">
      <c r="A51" s="71" t="s">
        <v>24</v>
      </c>
      <c r="B51" s="72" t="s">
        <v>25</v>
      </c>
      <c r="C51" s="40" t="s">
        <v>123</v>
      </c>
      <c r="D51" s="40">
        <f>E51*G51</f>
        <v>6709.82</v>
      </c>
      <c r="E51" s="41">
        <f>12*F51</f>
        <v>0.96</v>
      </c>
      <c r="F51" s="48">
        <v>0.08</v>
      </c>
      <c r="G51" s="10">
        <v>6989.4</v>
      </c>
      <c r="H51" s="10">
        <v>1.07</v>
      </c>
      <c r="I51" s="34">
        <f t="shared" si="0"/>
        <v>0.09</v>
      </c>
    </row>
    <row r="52" spans="1:9" s="10" customFormat="1" ht="15">
      <c r="A52" s="71" t="s">
        <v>26</v>
      </c>
      <c r="B52" s="73" t="s">
        <v>27</v>
      </c>
      <c r="C52" s="49" t="s">
        <v>123</v>
      </c>
      <c r="D52" s="40">
        <f>E52*G52</f>
        <v>4193.64</v>
      </c>
      <c r="E52" s="41">
        <f>12*F52</f>
        <v>0.6</v>
      </c>
      <c r="F52" s="122">
        <v>0.05</v>
      </c>
      <c r="G52" s="10">
        <v>6989.4</v>
      </c>
      <c r="H52" s="10">
        <v>1.07</v>
      </c>
      <c r="I52" s="34">
        <f t="shared" si="0"/>
        <v>0.05</v>
      </c>
    </row>
    <row r="53" spans="1:9" s="14" customFormat="1" ht="30">
      <c r="A53" s="71" t="s">
        <v>23</v>
      </c>
      <c r="B53" s="72"/>
      <c r="C53" s="49"/>
      <c r="D53" s="40">
        <v>0</v>
      </c>
      <c r="E53" s="41">
        <f>D53/G53</f>
        <v>0</v>
      </c>
      <c r="F53" s="48">
        <f>E53/12</f>
        <v>0</v>
      </c>
      <c r="G53" s="10">
        <v>6989.4</v>
      </c>
      <c r="H53" s="10">
        <v>1.07</v>
      </c>
      <c r="I53" s="34">
        <f t="shared" si="0"/>
        <v>0</v>
      </c>
    </row>
    <row r="54" spans="1:9" s="14" customFormat="1" ht="23.25" customHeight="1">
      <c r="A54" s="71" t="s">
        <v>35</v>
      </c>
      <c r="B54" s="72"/>
      <c r="C54" s="41" t="s">
        <v>124</v>
      </c>
      <c r="D54" s="41">
        <f>D55+D56+D57+D58+D59+D60+D61+D62+D63+D66+D64+D67+D68+D69+D65</f>
        <v>55324.15</v>
      </c>
      <c r="E54" s="41">
        <f>D54/G54</f>
        <v>7.92</v>
      </c>
      <c r="F54" s="41">
        <f>E54/12</f>
        <v>0.66</v>
      </c>
      <c r="G54" s="10">
        <v>6989.4</v>
      </c>
      <c r="H54" s="10">
        <v>1.07</v>
      </c>
      <c r="I54" s="34">
        <f t="shared" si="0"/>
        <v>0.71</v>
      </c>
    </row>
    <row r="55" spans="1:9" s="13" customFormat="1" ht="15">
      <c r="A55" s="74" t="s">
        <v>41</v>
      </c>
      <c r="B55" s="69" t="s">
        <v>17</v>
      </c>
      <c r="C55" s="50"/>
      <c r="D55" s="50">
        <v>778.15</v>
      </c>
      <c r="E55" s="51"/>
      <c r="F55" s="52"/>
      <c r="G55" s="10">
        <v>6989.4</v>
      </c>
      <c r="H55" s="10">
        <v>1.07</v>
      </c>
      <c r="I55" s="34">
        <f t="shared" si="0"/>
        <v>0</v>
      </c>
    </row>
    <row r="56" spans="1:9" s="13" customFormat="1" ht="15">
      <c r="A56" s="74" t="s">
        <v>18</v>
      </c>
      <c r="B56" s="69" t="s">
        <v>22</v>
      </c>
      <c r="C56" s="50"/>
      <c r="D56" s="50">
        <v>2744.46</v>
      </c>
      <c r="E56" s="51"/>
      <c r="F56" s="52"/>
      <c r="G56" s="10">
        <v>6989.4</v>
      </c>
      <c r="H56" s="10">
        <v>1.07</v>
      </c>
      <c r="I56" s="34">
        <f t="shared" si="0"/>
        <v>0</v>
      </c>
    </row>
    <row r="57" spans="1:9" s="13" customFormat="1" ht="15">
      <c r="A57" s="74" t="s">
        <v>67</v>
      </c>
      <c r="B57" s="70" t="s">
        <v>17</v>
      </c>
      <c r="C57" s="50"/>
      <c r="D57" s="50">
        <v>4890.37</v>
      </c>
      <c r="E57" s="51"/>
      <c r="F57" s="52"/>
      <c r="G57" s="10">
        <v>6989.4</v>
      </c>
      <c r="H57" s="10"/>
      <c r="I57" s="34"/>
    </row>
    <row r="58" spans="1:9" s="13" customFormat="1" ht="15">
      <c r="A58" s="74" t="s">
        <v>151</v>
      </c>
      <c r="B58" s="70" t="s">
        <v>69</v>
      </c>
      <c r="C58" s="50"/>
      <c r="D58" s="50">
        <v>0</v>
      </c>
      <c r="E58" s="51"/>
      <c r="F58" s="52"/>
      <c r="G58" s="10">
        <v>6989.4</v>
      </c>
      <c r="H58" s="10">
        <v>1.07</v>
      </c>
      <c r="I58" s="34">
        <f t="shared" si="0"/>
        <v>0</v>
      </c>
    </row>
    <row r="59" spans="1:9" s="13" customFormat="1" ht="15">
      <c r="A59" s="74" t="s">
        <v>46</v>
      </c>
      <c r="B59" s="69" t="s">
        <v>17</v>
      </c>
      <c r="C59" s="50"/>
      <c r="D59" s="50">
        <v>5230</v>
      </c>
      <c r="E59" s="51"/>
      <c r="F59" s="52"/>
      <c r="G59" s="10">
        <v>6989.4</v>
      </c>
      <c r="H59" s="10">
        <v>1.07</v>
      </c>
      <c r="I59" s="34">
        <f t="shared" si="0"/>
        <v>0</v>
      </c>
    </row>
    <row r="60" spans="1:9" s="13" customFormat="1" ht="15">
      <c r="A60" s="74" t="s">
        <v>19</v>
      </c>
      <c r="B60" s="69" t="s">
        <v>17</v>
      </c>
      <c r="C60" s="50"/>
      <c r="D60" s="50">
        <v>11658.46</v>
      </c>
      <c r="E60" s="51"/>
      <c r="F60" s="52"/>
      <c r="G60" s="10">
        <v>6989.4</v>
      </c>
      <c r="H60" s="10">
        <v>1.07</v>
      </c>
      <c r="I60" s="34">
        <f t="shared" si="0"/>
        <v>0</v>
      </c>
    </row>
    <row r="61" spans="1:9" s="13" customFormat="1" ht="15">
      <c r="A61" s="74" t="s">
        <v>20</v>
      </c>
      <c r="B61" s="69" t="s">
        <v>17</v>
      </c>
      <c r="C61" s="50"/>
      <c r="D61" s="50">
        <v>1097.78</v>
      </c>
      <c r="E61" s="51"/>
      <c r="F61" s="52"/>
      <c r="G61" s="10">
        <v>6989.4</v>
      </c>
      <c r="H61" s="10">
        <v>1.07</v>
      </c>
      <c r="I61" s="34">
        <f t="shared" si="0"/>
        <v>0</v>
      </c>
    </row>
    <row r="62" spans="1:9" s="13" customFormat="1" ht="15">
      <c r="A62" s="74" t="s">
        <v>44</v>
      </c>
      <c r="B62" s="69" t="s">
        <v>17</v>
      </c>
      <c r="C62" s="50"/>
      <c r="D62" s="50">
        <v>2614.95</v>
      </c>
      <c r="E62" s="51"/>
      <c r="F62" s="52"/>
      <c r="G62" s="10">
        <v>6989.4</v>
      </c>
      <c r="H62" s="10">
        <v>1.07</v>
      </c>
      <c r="I62" s="34">
        <f t="shared" si="0"/>
        <v>0</v>
      </c>
    </row>
    <row r="63" spans="1:9" s="13" customFormat="1" ht="15">
      <c r="A63" s="74" t="s">
        <v>45</v>
      </c>
      <c r="B63" s="69" t="s">
        <v>22</v>
      </c>
      <c r="C63" s="50"/>
      <c r="D63" s="50">
        <v>0</v>
      </c>
      <c r="E63" s="51"/>
      <c r="F63" s="52"/>
      <c r="G63" s="10">
        <v>6989.4</v>
      </c>
      <c r="H63" s="10">
        <v>1.07</v>
      </c>
      <c r="I63" s="34">
        <f t="shared" si="0"/>
        <v>0</v>
      </c>
    </row>
    <row r="64" spans="1:9" s="13" customFormat="1" ht="25.5">
      <c r="A64" s="74" t="s">
        <v>21</v>
      </c>
      <c r="B64" s="69" t="s">
        <v>17</v>
      </c>
      <c r="C64" s="50"/>
      <c r="D64" s="50">
        <v>7025.09</v>
      </c>
      <c r="E64" s="51"/>
      <c r="F64" s="52"/>
      <c r="G64" s="10">
        <v>6989.4</v>
      </c>
      <c r="H64" s="10">
        <v>1.07</v>
      </c>
      <c r="I64" s="34">
        <f t="shared" si="0"/>
        <v>0</v>
      </c>
    </row>
    <row r="65" spans="1:9" s="13" customFormat="1" ht="18.75" customHeight="1">
      <c r="A65" s="74" t="s">
        <v>150</v>
      </c>
      <c r="B65" s="70" t="s">
        <v>17</v>
      </c>
      <c r="C65" s="50"/>
      <c r="D65" s="50">
        <v>1389.13</v>
      </c>
      <c r="E65" s="51"/>
      <c r="F65" s="52"/>
      <c r="G65" s="10"/>
      <c r="H65" s="10"/>
      <c r="I65" s="34"/>
    </row>
    <row r="66" spans="1:9" s="13" customFormat="1" ht="15.75" customHeight="1">
      <c r="A66" s="74" t="s">
        <v>61</v>
      </c>
      <c r="B66" s="69" t="s">
        <v>17</v>
      </c>
      <c r="C66" s="50"/>
      <c r="D66" s="50">
        <v>17895.76</v>
      </c>
      <c r="E66" s="51"/>
      <c r="F66" s="52"/>
      <c r="G66" s="10">
        <v>6989.4</v>
      </c>
      <c r="H66" s="10">
        <v>1.07</v>
      </c>
      <c r="I66" s="34">
        <f t="shared" si="0"/>
        <v>0</v>
      </c>
    </row>
    <row r="67" spans="1:9" s="13" customFormat="1" ht="25.5">
      <c r="A67" s="74" t="s">
        <v>115</v>
      </c>
      <c r="B67" s="70" t="s">
        <v>99</v>
      </c>
      <c r="C67" s="63"/>
      <c r="D67" s="50">
        <v>0</v>
      </c>
      <c r="E67" s="51"/>
      <c r="F67" s="52"/>
      <c r="G67" s="10">
        <v>6989.4</v>
      </c>
      <c r="H67" s="10">
        <v>1.07</v>
      </c>
      <c r="I67" s="34">
        <f t="shared" si="0"/>
        <v>0</v>
      </c>
    </row>
    <row r="68" spans="1:9" s="13" customFormat="1" ht="25.5">
      <c r="A68" s="74" t="s">
        <v>121</v>
      </c>
      <c r="B68" s="70" t="s">
        <v>69</v>
      </c>
      <c r="C68" s="63"/>
      <c r="D68" s="50">
        <v>0</v>
      </c>
      <c r="E68" s="51"/>
      <c r="F68" s="52"/>
      <c r="G68" s="10"/>
      <c r="H68" s="10"/>
      <c r="I68" s="34"/>
    </row>
    <row r="69" spans="1:9" s="13" customFormat="1" ht="21" customHeight="1">
      <c r="A69" s="74" t="s">
        <v>98</v>
      </c>
      <c r="B69" s="94" t="s">
        <v>17</v>
      </c>
      <c r="C69" s="50"/>
      <c r="D69" s="50">
        <f>E69*G69</f>
        <v>0</v>
      </c>
      <c r="E69" s="51"/>
      <c r="F69" s="52"/>
      <c r="G69" s="10">
        <v>6989.4</v>
      </c>
      <c r="H69" s="10">
        <v>1.07</v>
      </c>
      <c r="I69" s="34">
        <f t="shared" si="0"/>
        <v>0</v>
      </c>
    </row>
    <row r="70" spans="1:9" s="13" customFormat="1" ht="30">
      <c r="A70" s="71" t="s">
        <v>38</v>
      </c>
      <c r="B70" s="70"/>
      <c r="C70" s="40" t="s">
        <v>125</v>
      </c>
      <c r="D70" s="40">
        <f>D71+D72+D73+D74</f>
        <v>0</v>
      </c>
      <c r="E70" s="41">
        <f>D70/G70</f>
        <v>0</v>
      </c>
      <c r="F70" s="42">
        <f>E70/12</f>
        <v>0</v>
      </c>
      <c r="G70" s="10">
        <v>6989.4</v>
      </c>
      <c r="H70" s="10"/>
      <c r="I70" s="34"/>
    </row>
    <row r="71" spans="1:9" s="13" customFormat="1" ht="25.5">
      <c r="A71" s="74" t="s">
        <v>119</v>
      </c>
      <c r="B71" s="69" t="s">
        <v>120</v>
      </c>
      <c r="C71" s="63"/>
      <c r="D71" s="44">
        <v>0</v>
      </c>
      <c r="E71" s="41"/>
      <c r="F71" s="42"/>
      <c r="G71" s="10"/>
      <c r="H71" s="10"/>
      <c r="I71" s="34"/>
    </row>
    <row r="72" spans="1:9" s="13" customFormat="1" ht="25.5">
      <c r="A72" s="74" t="s">
        <v>97</v>
      </c>
      <c r="B72" s="70" t="s">
        <v>99</v>
      </c>
      <c r="C72" s="63"/>
      <c r="D72" s="44">
        <v>0</v>
      </c>
      <c r="E72" s="41"/>
      <c r="F72" s="42"/>
      <c r="G72" s="10">
        <v>6989.4</v>
      </c>
      <c r="H72" s="10"/>
      <c r="I72" s="34"/>
    </row>
    <row r="73" spans="1:9" s="13" customFormat="1" ht="15">
      <c r="A73" s="95" t="s">
        <v>100</v>
      </c>
      <c r="B73" s="70" t="s">
        <v>69</v>
      </c>
      <c r="C73" s="63"/>
      <c r="D73" s="44">
        <v>0</v>
      </c>
      <c r="E73" s="41"/>
      <c r="F73" s="42"/>
      <c r="G73" s="10">
        <v>6989.4</v>
      </c>
      <c r="H73" s="10"/>
      <c r="I73" s="34"/>
    </row>
    <row r="74" spans="1:9" s="13" customFormat="1" ht="15">
      <c r="A74" s="74" t="s">
        <v>101</v>
      </c>
      <c r="B74" s="70" t="s">
        <v>17</v>
      </c>
      <c r="C74" s="63"/>
      <c r="D74" s="44">
        <v>0</v>
      </c>
      <c r="E74" s="41"/>
      <c r="F74" s="42"/>
      <c r="G74" s="10">
        <v>6989.4</v>
      </c>
      <c r="H74" s="10"/>
      <c r="I74" s="34"/>
    </row>
    <row r="75" spans="1:9" s="13" customFormat="1" ht="30">
      <c r="A75" s="71" t="s">
        <v>39</v>
      </c>
      <c r="B75" s="69"/>
      <c r="C75" s="41" t="s">
        <v>126</v>
      </c>
      <c r="D75" s="41">
        <f>D78</f>
        <v>0</v>
      </c>
      <c r="E75" s="41">
        <f>D75/G75</f>
        <v>0</v>
      </c>
      <c r="F75" s="42">
        <f>E75/12</f>
        <v>0</v>
      </c>
      <c r="G75" s="10">
        <v>6989.4</v>
      </c>
      <c r="H75" s="10">
        <v>1.07</v>
      </c>
      <c r="I75" s="34">
        <f t="shared" si="0"/>
        <v>0</v>
      </c>
    </row>
    <row r="76" spans="1:9" s="13" customFormat="1" ht="15">
      <c r="A76" s="74" t="s">
        <v>102</v>
      </c>
      <c r="B76" s="69" t="s">
        <v>17</v>
      </c>
      <c r="C76" s="63"/>
      <c r="D76" s="44">
        <v>0</v>
      </c>
      <c r="E76" s="41"/>
      <c r="F76" s="42"/>
      <c r="G76" s="10">
        <v>6989.4</v>
      </c>
      <c r="H76" s="10"/>
      <c r="I76" s="34"/>
    </row>
    <row r="77" spans="1:9" s="13" customFormat="1" ht="15">
      <c r="A77" s="95" t="s">
        <v>103</v>
      </c>
      <c r="B77" s="70" t="s">
        <v>69</v>
      </c>
      <c r="C77" s="63"/>
      <c r="D77" s="44">
        <v>0</v>
      </c>
      <c r="E77" s="41"/>
      <c r="F77" s="42"/>
      <c r="G77" s="10">
        <v>6989.4</v>
      </c>
      <c r="H77" s="10"/>
      <c r="I77" s="34"/>
    </row>
    <row r="78" spans="1:9" s="13" customFormat="1" ht="15">
      <c r="A78" s="74" t="s">
        <v>104</v>
      </c>
      <c r="B78" s="70" t="s">
        <v>17</v>
      </c>
      <c r="C78" s="50"/>
      <c r="D78" s="87">
        <v>0</v>
      </c>
      <c r="E78" s="51"/>
      <c r="F78" s="52"/>
      <c r="G78" s="10">
        <v>6989.4</v>
      </c>
      <c r="H78" s="10">
        <v>1.07</v>
      </c>
      <c r="I78" s="34">
        <f t="shared" si="0"/>
        <v>0</v>
      </c>
    </row>
    <row r="79" spans="1:9" s="13" customFormat="1" ht="25.5">
      <c r="A79" s="74" t="s">
        <v>105</v>
      </c>
      <c r="B79" s="70" t="s">
        <v>17</v>
      </c>
      <c r="C79" s="50"/>
      <c r="D79" s="50">
        <f>E79*G79</f>
        <v>0</v>
      </c>
      <c r="E79" s="51"/>
      <c r="F79" s="54"/>
      <c r="G79" s="10">
        <v>6989.4</v>
      </c>
      <c r="H79" s="10">
        <v>1.07</v>
      </c>
      <c r="I79" s="34">
        <f t="shared" si="0"/>
        <v>0</v>
      </c>
    </row>
    <row r="80" spans="1:9" s="13" customFormat="1" ht="15">
      <c r="A80" s="71" t="s">
        <v>106</v>
      </c>
      <c r="B80" s="69"/>
      <c r="C80" s="41" t="s">
        <v>127</v>
      </c>
      <c r="D80" s="41">
        <f>D81+D82+D83+D84+D86+D85</f>
        <v>23663.73</v>
      </c>
      <c r="E80" s="41">
        <f>D80/G80</f>
        <v>3.39</v>
      </c>
      <c r="F80" s="41">
        <f>E80/12</f>
        <v>0.28</v>
      </c>
      <c r="G80" s="10">
        <v>6989.4</v>
      </c>
      <c r="H80" s="10">
        <v>1.07</v>
      </c>
      <c r="I80" s="34">
        <f t="shared" si="0"/>
        <v>0.3</v>
      </c>
    </row>
    <row r="81" spans="1:9" s="13" customFormat="1" ht="17.25" customHeight="1">
      <c r="A81" s="74" t="s">
        <v>36</v>
      </c>
      <c r="B81" s="69" t="s">
        <v>9</v>
      </c>
      <c r="C81" s="50"/>
      <c r="D81" s="50">
        <v>0</v>
      </c>
      <c r="E81" s="51"/>
      <c r="F81" s="52"/>
      <c r="G81" s="10">
        <v>6989.4</v>
      </c>
      <c r="H81" s="10">
        <v>1.07</v>
      </c>
      <c r="I81" s="34">
        <f t="shared" si="0"/>
        <v>0</v>
      </c>
    </row>
    <row r="82" spans="1:9" s="13" customFormat="1" ht="42" customHeight="1">
      <c r="A82" s="74" t="s">
        <v>107</v>
      </c>
      <c r="B82" s="69" t="s">
        <v>17</v>
      </c>
      <c r="C82" s="50"/>
      <c r="D82" s="50">
        <v>17737.17</v>
      </c>
      <c r="E82" s="51"/>
      <c r="F82" s="52"/>
      <c r="G82" s="10">
        <v>6989.4</v>
      </c>
      <c r="H82" s="10">
        <v>1.07</v>
      </c>
      <c r="I82" s="34">
        <f t="shared" si="0"/>
        <v>0</v>
      </c>
    </row>
    <row r="83" spans="1:9" s="13" customFormat="1" ht="45" customHeight="1">
      <c r="A83" s="74" t="s">
        <v>108</v>
      </c>
      <c r="B83" s="69" t="s">
        <v>17</v>
      </c>
      <c r="C83" s="50"/>
      <c r="D83" s="50">
        <v>1093.4</v>
      </c>
      <c r="E83" s="51"/>
      <c r="F83" s="54"/>
      <c r="G83" s="10">
        <v>6989.4</v>
      </c>
      <c r="H83" s="10"/>
      <c r="I83" s="34"/>
    </row>
    <row r="84" spans="1:9" s="13" customFormat="1" ht="25.5">
      <c r="A84" s="74" t="s">
        <v>50</v>
      </c>
      <c r="B84" s="69" t="s">
        <v>12</v>
      </c>
      <c r="C84" s="50"/>
      <c r="D84" s="50">
        <v>0</v>
      </c>
      <c r="E84" s="51"/>
      <c r="F84" s="54"/>
      <c r="G84" s="10">
        <v>6989.4</v>
      </c>
      <c r="H84" s="10">
        <v>1.07</v>
      </c>
      <c r="I84" s="34">
        <f t="shared" si="0"/>
        <v>0</v>
      </c>
    </row>
    <row r="85" spans="1:9" s="13" customFormat="1" ht="21" customHeight="1">
      <c r="A85" s="74" t="s">
        <v>109</v>
      </c>
      <c r="B85" s="70" t="s">
        <v>110</v>
      </c>
      <c r="C85" s="63"/>
      <c r="D85" s="63">
        <v>4833.16</v>
      </c>
      <c r="E85" s="53"/>
      <c r="F85" s="54"/>
      <c r="G85" s="10">
        <v>6989.4</v>
      </c>
      <c r="H85" s="10"/>
      <c r="I85" s="34"/>
    </row>
    <row r="86" spans="1:9" s="13" customFormat="1" ht="59.25" customHeight="1">
      <c r="A86" s="74" t="s">
        <v>111</v>
      </c>
      <c r="B86" s="70" t="s">
        <v>64</v>
      </c>
      <c r="C86" s="63"/>
      <c r="D86" s="63">
        <v>0</v>
      </c>
      <c r="E86" s="53"/>
      <c r="F86" s="54"/>
      <c r="G86" s="10">
        <v>6989.4</v>
      </c>
      <c r="H86" s="10"/>
      <c r="I86" s="34"/>
    </row>
    <row r="87" spans="1:9" s="13" customFormat="1" ht="21" customHeight="1">
      <c r="A87" s="71" t="s">
        <v>40</v>
      </c>
      <c r="B87" s="69"/>
      <c r="C87" s="41" t="s">
        <v>128</v>
      </c>
      <c r="D87" s="41">
        <f>D88</f>
        <v>1311.87</v>
      </c>
      <c r="E87" s="41">
        <f>D87/G87</f>
        <v>0.19</v>
      </c>
      <c r="F87" s="42">
        <f>E87/12</f>
        <v>0.02</v>
      </c>
      <c r="G87" s="10">
        <v>6989.4</v>
      </c>
      <c r="H87" s="10">
        <v>1.07</v>
      </c>
      <c r="I87" s="34">
        <f t="shared" si="0"/>
        <v>0.02</v>
      </c>
    </row>
    <row r="88" spans="1:9" s="13" customFormat="1" ht="18.75" customHeight="1">
      <c r="A88" s="74" t="s">
        <v>37</v>
      </c>
      <c r="B88" s="70" t="s">
        <v>17</v>
      </c>
      <c r="C88" s="50"/>
      <c r="D88" s="50">
        <v>1311.87</v>
      </c>
      <c r="E88" s="51"/>
      <c r="F88" s="52"/>
      <c r="G88" s="10">
        <v>6989.4</v>
      </c>
      <c r="H88" s="10">
        <v>1.07</v>
      </c>
      <c r="I88" s="34">
        <f t="shared" si="0"/>
        <v>0</v>
      </c>
    </row>
    <row r="89" spans="1:9" s="13" customFormat="1" ht="15">
      <c r="A89" s="71" t="s">
        <v>43</v>
      </c>
      <c r="B89" s="69"/>
      <c r="C89" s="40" t="s">
        <v>129</v>
      </c>
      <c r="D89" s="40">
        <f>D90+D91</f>
        <v>58520</v>
      </c>
      <c r="E89" s="41">
        <f>D89/G89</f>
        <v>8.37</v>
      </c>
      <c r="F89" s="49">
        <f>E89/12</f>
        <v>0.7</v>
      </c>
      <c r="G89" s="10">
        <v>6989.4</v>
      </c>
      <c r="H89" s="10"/>
      <c r="I89" s="34"/>
    </row>
    <row r="90" spans="1:9" s="13" customFormat="1" ht="41.25" customHeight="1">
      <c r="A90" s="95" t="s">
        <v>112</v>
      </c>
      <c r="B90" s="70" t="s">
        <v>22</v>
      </c>
      <c r="C90" s="44"/>
      <c r="D90" s="44">
        <v>34320</v>
      </c>
      <c r="E90" s="45"/>
      <c r="F90" s="64"/>
      <c r="G90" s="10">
        <v>6989.4</v>
      </c>
      <c r="H90" s="10"/>
      <c r="I90" s="34"/>
    </row>
    <row r="91" spans="1:9" s="13" customFormat="1" ht="23.25" customHeight="1">
      <c r="A91" s="95" t="s">
        <v>152</v>
      </c>
      <c r="B91" s="70" t="s">
        <v>64</v>
      </c>
      <c r="C91" s="63"/>
      <c r="D91" s="63">
        <v>24200</v>
      </c>
      <c r="E91" s="53"/>
      <c r="F91" s="51"/>
      <c r="G91" s="10">
        <v>6989.4</v>
      </c>
      <c r="H91" s="10"/>
      <c r="I91" s="34"/>
    </row>
    <row r="92" spans="1:9" s="10" customFormat="1" ht="15">
      <c r="A92" s="71" t="s">
        <v>42</v>
      </c>
      <c r="B92" s="72"/>
      <c r="C92" s="41" t="s">
        <v>130</v>
      </c>
      <c r="D92" s="41">
        <f>D93+D94+D95+D96</f>
        <v>17493.99</v>
      </c>
      <c r="E92" s="41">
        <f>D92/G92</f>
        <v>2.5</v>
      </c>
      <c r="F92" s="41">
        <f>E92/12</f>
        <v>0.21</v>
      </c>
      <c r="G92" s="10">
        <v>6989.4</v>
      </c>
      <c r="H92" s="10">
        <v>1.07</v>
      </c>
      <c r="I92" s="34">
        <f t="shared" si="0"/>
        <v>0.22</v>
      </c>
    </row>
    <row r="93" spans="1:9" s="13" customFormat="1" ht="15">
      <c r="A93" s="74" t="s">
        <v>68</v>
      </c>
      <c r="B93" s="69" t="s">
        <v>47</v>
      </c>
      <c r="C93" s="50"/>
      <c r="D93" s="50">
        <v>14578.2</v>
      </c>
      <c r="E93" s="51"/>
      <c r="F93" s="52"/>
      <c r="G93" s="10">
        <v>6989.4</v>
      </c>
      <c r="H93" s="10">
        <v>1.07</v>
      </c>
      <c r="I93" s="34">
        <f t="shared" si="0"/>
        <v>0</v>
      </c>
    </row>
    <row r="94" spans="1:9" s="13" customFormat="1" ht="15">
      <c r="A94" s="74" t="s">
        <v>48</v>
      </c>
      <c r="B94" s="69" t="s">
        <v>47</v>
      </c>
      <c r="C94" s="50"/>
      <c r="D94" s="50">
        <v>2915.79</v>
      </c>
      <c r="E94" s="51"/>
      <c r="F94" s="52"/>
      <c r="G94" s="10">
        <v>6989.4</v>
      </c>
      <c r="H94" s="10">
        <v>1.07</v>
      </c>
      <c r="I94" s="34">
        <f t="shared" si="0"/>
        <v>0</v>
      </c>
    </row>
    <row r="95" spans="1:9" s="13" customFormat="1" ht="25.5" customHeight="1">
      <c r="A95" s="74" t="s">
        <v>49</v>
      </c>
      <c r="B95" s="69" t="s">
        <v>17</v>
      </c>
      <c r="C95" s="50"/>
      <c r="D95" s="50">
        <v>0</v>
      </c>
      <c r="E95" s="51"/>
      <c r="F95" s="52"/>
      <c r="G95" s="10">
        <v>6989.4</v>
      </c>
      <c r="H95" s="10">
        <v>1.07</v>
      </c>
      <c r="I95" s="34">
        <f t="shared" si="0"/>
        <v>0</v>
      </c>
    </row>
    <row r="96" spans="1:9" s="13" customFormat="1" ht="25.5" customHeight="1">
      <c r="A96" s="74" t="s">
        <v>59</v>
      </c>
      <c r="B96" s="69" t="s">
        <v>47</v>
      </c>
      <c r="C96" s="50"/>
      <c r="D96" s="50">
        <v>0</v>
      </c>
      <c r="E96" s="51"/>
      <c r="F96" s="52"/>
      <c r="G96" s="10">
        <v>6989.4</v>
      </c>
      <c r="H96" s="10">
        <v>1.07</v>
      </c>
      <c r="I96" s="34">
        <f t="shared" si="0"/>
        <v>0</v>
      </c>
    </row>
    <row r="97" spans="1:9" s="10" customFormat="1" ht="166.5" customHeight="1">
      <c r="A97" s="75" t="s">
        <v>153</v>
      </c>
      <c r="B97" s="72" t="s">
        <v>12</v>
      </c>
      <c r="C97" s="49"/>
      <c r="D97" s="49">
        <v>50000</v>
      </c>
      <c r="E97" s="49">
        <f aca="true" t="shared" si="1" ref="E97:E102">D97/G97</f>
        <v>7.15</v>
      </c>
      <c r="F97" s="48">
        <f aca="true" t="shared" si="2" ref="F97:F102">E97/12</f>
        <v>0.6</v>
      </c>
      <c r="G97" s="10">
        <v>6989.4</v>
      </c>
      <c r="H97" s="10">
        <v>1.07</v>
      </c>
      <c r="I97" s="34">
        <f t="shared" si="0"/>
        <v>0.64</v>
      </c>
    </row>
    <row r="98" spans="1:9" s="10" customFormat="1" ht="29.25" customHeight="1">
      <c r="A98" s="120" t="s">
        <v>160</v>
      </c>
      <c r="B98" s="72" t="s">
        <v>161</v>
      </c>
      <c r="C98" s="49"/>
      <c r="D98" s="49">
        <v>50000</v>
      </c>
      <c r="E98" s="49">
        <f t="shared" si="1"/>
        <v>7.15</v>
      </c>
      <c r="F98" s="49">
        <f t="shared" si="2"/>
        <v>0.6</v>
      </c>
      <c r="G98" s="10">
        <v>6989.4</v>
      </c>
      <c r="I98" s="34"/>
    </row>
    <row r="99" spans="1:9" s="10" customFormat="1" ht="21.75" customHeight="1">
      <c r="A99" s="119" t="s">
        <v>156</v>
      </c>
      <c r="B99" s="72" t="s">
        <v>9</v>
      </c>
      <c r="C99" s="49"/>
      <c r="D99" s="49">
        <f>29300.67+5776.24</f>
        <v>35076.91</v>
      </c>
      <c r="E99" s="49">
        <f t="shared" si="1"/>
        <v>5.02</v>
      </c>
      <c r="F99" s="49">
        <f t="shared" si="2"/>
        <v>0.42</v>
      </c>
      <c r="G99" s="10">
        <v>6989.4</v>
      </c>
      <c r="I99" s="34"/>
    </row>
    <row r="100" spans="1:9" s="10" customFormat="1" ht="21.75" customHeight="1">
      <c r="A100" s="119" t="s">
        <v>157</v>
      </c>
      <c r="B100" s="72" t="s">
        <v>9</v>
      </c>
      <c r="C100" s="49"/>
      <c r="D100" s="49">
        <f>(-16725.83+470169.02)+5776.24</f>
        <v>459219.43</v>
      </c>
      <c r="E100" s="49">
        <f t="shared" si="1"/>
        <v>65.7</v>
      </c>
      <c r="F100" s="49">
        <f t="shared" si="2"/>
        <v>5.48</v>
      </c>
      <c r="G100" s="10">
        <v>6989.4</v>
      </c>
      <c r="I100" s="34"/>
    </row>
    <row r="101" spans="1:9" s="10" customFormat="1" ht="21.75" customHeight="1">
      <c r="A101" s="119" t="s">
        <v>158</v>
      </c>
      <c r="B101" s="72" t="s">
        <v>9</v>
      </c>
      <c r="C101" s="49"/>
      <c r="D101" s="49">
        <v>47640.38</v>
      </c>
      <c r="E101" s="49">
        <f t="shared" si="1"/>
        <v>6.82</v>
      </c>
      <c r="F101" s="49">
        <f t="shared" si="2"/>
        <v>0.57</v>
      </c>
      <c r="G101" s="10">
        <v>6989.4</v>
      </c>
      <c r="I101" s="34"/>
    </row>
    <row r="102" spans="1:9" s="10" customFormat="1" ht="21.75" customHeight="1">
      <c r="A102" s="119" t="s">
        <v>159</v>
      </c>
      <c r="B102" s="72" t="s">
        <v>9</v>
      </c>
      <c r="C102" s="49"/>
      <c r="D102" s="49">
        <v>23389.58</v>
      </c>
      <c r="E102" s="49">
        <f t="shared" si="1"/>
        <v>3.35</v>
      </c>
      <c r="F102" s="49">
        <f t="shared" si="2"/>
        <v>0.28</v>
      </c>
      <c r="G102" s="10">
        <v>6989.4</v>
      </c>
      <c r="I102" s="34"/>
    </row>
    <row r="103" spans="1:9" s="13" customFormat="1" ht="19.5" thickBot="1">
      <c r="A103" s="117" t="s">
        <v>62</v>
      </c>
      <c r="B103" s="118" t="s">
        <v>11</v>
      </c>
      <c r="C103" s="55"/>
      <c r="D103" s="55">
        <f>E103*G103</f>
        <v>172777.97</v>
      </c>
      <c r="E103" s="55">
        <f>12*F103</f>
        <v>24.72</v>
      </c>
      <c r="F103" s="49">
        <v>2.06</v>
      </c>
      <c r="G103" s="10">
        <v>6989.4</v>
      </c>
      <c r="H103" s="10"/>
      <c r="I103" s="34"/>
    </row>
    <row r="104" spans="1:9" s="10" customFormat="1" ht="19.5" thickBot="1">
      <c r="A104" s="76" t="s">
        <v>32</v>
      </c>
      <c r="B104" s="77"/>
      <c r="C104" s="61"/>
      <c r="D104" s="121">
        <f>D103+D97+D92+D89+D87+D80+D75+D70+D54+D53+D52+D51+D50+D49+D43+D42+D41+D30+D16+D102+D101+D100+D99+D98</f>
        <v>2252110.46</v>
      </c>
      <c r="E104" s="121">
        <f>E103+E97+E92+E89+E87+E80+E75+E70+E54+E53+E52+E51+E50+E49+E43+E42+E41+E30+E16+E102+E101+E100+E99+E98</f>
        <v>322.22</v>
      </c>
      <c r="F104" s="121">
        <f>F103+F97+F92+F89+F87+F80+F75+F70+F54+F53+F52+F51+F50+F49+F43+F42+F41+F30+F16+F102+F101+F100+F99+F98</f>
        <v>26.87</v>
      </c>
      <c r="G104" s="10">
        <v>6989.4</v>
      </c>
      <c r="H104" s="10">
        <v>1.07</v>
      </c>
      <c r="I104" s="34">
        <f t="shared" si="0"/>
        <v>28.75</v>
      </c>
    </row>
    <row r="105" spans="1:9" s="15" customFormat="1" ht="19.5" hidden="1">
      <c r="A105" s="78" t="s">
        <v>28</v>
      </c>
      <c r="B105" s="57" t="s">
        <v>11</v>
      </c>
      <c r="C105" s="56"/>
      <c r="D105" s="56"/>
      <c r="E105" s="57" t="s">
        <v>29</v>
      </c>
      <c r="F105" s="58"/>
      <c r="G105" s="10">
        <v>6989.4</v>
      </c>
      <c r="H105" s="10">
        <v>1.07</v>
      </c>
      <c r="I105" s="34">
        <f t="shared" si="0"/>
        <v>0</v>
      </c>
    </row>
    <row r="106" spans="1:9" s="17" customFormat="1" ht="15">
      <c r="A106" s="79"/>
      <c r="B106" s="72"/>
      <c r="C106" s="49"/>
      <c r="D106" s="49"/>
      <c r="E106" s="49"/>
      <c r="F106" s="49"/>
      <c r="G106" s="10">
        <v>6989.4</v>
      </c>
      <c r="H106" s="10"/>
      <c r="I106" s="34"/>
    </row>
    <row r="107" spans="1:9" s="17" customFormat="1" ht="15">
      <c r="A107" s="27"/>
      <c r="B107" s="28"/>
      <c r="C107" s="28"/>
      <c r="D107" s="59"/>
      <c r="E107" s="59"/>
      <c r="F107" s="59"/>
      <c r="G107" s="10">
        <v>6989.4</v>
      </c>
      <c r="I107" s="30"/>
    </row>
    <row r="108" spans="1:9" s="17" customFormat="1" ht="15" hidden="1">
      <c r="A108" s="27"/>
      <c r="B108" s="28"/>
      <c r="C108" s="28"/>
      <c r="D108" s="59"/>
      <c r="E108" s="59"/>
      <c r="F108" s="59"/>
      <c r="G108" s="10">
        <v>6989.4</v>
      </c>
      <c r="I108" s="30"/>
    </row>
    <row r="109" spans="1:9" s="17" customFormat="1" ht="15" hidden="1">
      <c r="A109" s="27"/>
      <c r="B109" s="28"/>
      <c r="C109" s="28"/>
      <c r="D109" s="59"/>
      <c r="E109" s="59"/>
      <c r="F109" s="59"/>
      <c r="G109" s="10">
        <v>6989.4</v>
      </c>
      <c r="I109" s="30"/>
    </row>
    <row r="110" spans="1:9" s="17" customFormat="1" ht="15" hidden="1">
      <c r="A110" s="27"/>
      <c r="B110" s="28"/>
      <c r="C110" s="28"/>
      <c r="D110" s="59"/>
      <c r="E110" s="59"/>
      <c r="F110" s="59"/>
      <c r="G110" s="10">
        <v>6989.4</v>
      </c>
      <c r="I110" s="30"/>
    </row>
    <row r="111" spans="1:9" s="17" customFormat="1" ht="15" hidden="1">
      <c r="A111" s="27"/>
      <c r="B111" s="28"/>
      <c r="C111" s="28"/>
      <c r="D111" s="59"/>
      <c r="E111" s="59"/>
      <c r="F111" s="59"/>
      <c r="G111" s="10">
        <v>6989.4</v>
      </c>
      <c r="I111" s="30"/>
    </row>
    <row r="112" spans="1:9" s="17" customFormat="1" ht="15">
      <c r="A112" s="27"/>
      <c r="B112" s="28"/>
      <c r="C112" s="28"/>
      <c r="D112" s="59"/>
      <c r="E112" s="59"/>
      <c r="F112" s="59"/>
      <c r="G112" s="10">
        <v>6989.4</v>
      </c>
      <c r="I112" s="30"/>
    </row>
    <row r="113" spans="1:9" s="17" customFormat="1" ht="15.75" thickBot="1">
      <c r="A113" s="16"/>
      <c r="D113" s="60"/>
      <c r="E113" s="60"/>
      <c r="F113" s="60"/>
      <c r="G113" s="10">
        <v>6989.4</v>
      </c>
      <c r="I113" s="30"/>
    </row>
    <row r="114" spans="1:9" s="102" customFormat="1" ht="38.25" thickBot="1">
      <c r="A114" s="98" t="s">
        <v>132</v>
      </c>
      <c r="B114" s="99"/>
      <c r="C114" s="100"/>
      <c r="D114" s="101">
        <f>SUM(D115:D129)</f>
        <v>2979869.8</v>
      </c>
      <c r="E114" s="101">
        <f>SUM(E115:E129)</f>
        <v>426.32</v>
      </c>
      <c r="F114" s="101">
        <f>SUM(F115:F129)</f>
        <v>35.53</v>
      </c>
      <c r="G114" s="102">
        <v>6989.4</v>
      </c>
      <c r="H114" s="102">
        <v>1.07</v>
      </c>
      <c r="I114" s="103"/>
    </row>
    <row r="115" spans="1:9" s="17" customFormat="1" ht="15">
      <c r="A115" s="82" t="s">
        <v>133</v>
      </c>
      <c r="B115" s="83"/>
      <c r="C115" s="84"/>
      <c r="D115" s="113">
        <v>465863.81</v>
      </c>
      <c r="E115" s="113">
        <f>D115/G115</f>
        <v>66.65</v>
      </c>
      <c r="F115" s="113">
        <f>E115/12</f>
        <v>5.55</v>
      </c>
      <c r="G115" s="10">
        <v>6989.4</v>
      </c>
      <c r="H115" s="10"/>
      <c r="I115" s="30"/>
    </row>
    <row r="116" spans="1:9" s="17" customFormat="1" ht="15">
      <c r="A116" s="82" t="s">
        <v>134</v>
      </c>
      <c r="B116" s="83"/>
      <c r="C116" s="84"/>
      <c r="D116" s="113">
        <v>72415.2</v>
      </c>
      <c r="E116" s="113">
        <f aca="true" t="shared" si="3" ref="E116:E129">D116/G116</f>
        <v>10.36</v>
      </c>
      <c r="F116" s="113">
        <f aca="true" t="shared" si="4" ref="F116:F129">E116/12</f>
        <v>0.86</v>
      </c>
      <c r="G116" s="10">
        <v>6989.4</v>
      </c>
      <c r="H116" s="10"/>
      <c r="I116" s="30"/>
    </row>
    <row r="117" spans="1:9" s="17" customFormat="1" ht="15">
      <c r="A117" s="85" t="s">
        <v>135</v>
      </c>
      <c r="B117" s="83"/>
      <c r="C117" s="86"/>
      <c r="D117" s="114">
        <v>22678.01</v>
      </c>
      <c r="E117" s="113">
        <f t="shared" si="3"/>
        <v>3.24</v>
      </c>
      <c r="F117" s="113">
        <f t="shared" si="4"/>
        <v>0.27</v>
      </c>
      <c r="G117" s="10">
        <v>6989.4</v>
      </c>
      <c r="H117" s="10"/>
      <c r="I117" s="30"/>
    </row>
    <row r="118" spans="1:9" s="60" customFormat="1" ht="15">
      <c r="A118" s="74" t="s">
        <v>136</v>
      </c>
      <c r="B118" s="70"/>
      <c r="C118" s="97"/>
      <c r="D118" s="115">
        <v>39149.15</v>
      </c>
      <c r="E118" s="113">
        <f t="shared" si="3"/>
        <v>5.6</v>
      </c>
      <c r="F118" s="113">
        <f t="shared" si="4"/>
        <v>0.47</v>
      </c>
      <c r="G118" s="10">
        <v>6989.4</v>
      </c>
      <c r="H118" s="80"/>
      <c r="I118" s="81"/>
    </row>
    <row r="119" spans="1:9" s="60" customFormat="1" ht="15">
      <c r="A119" s="74" t="s">
        <v>137</v>
      </c>
      <c r="B119" s="70"/>
      <c r="C119" s="97"/>
      <c r="D119" s="115">
        <v>84574.09</v>
      </c>
      <c r="E119" s="113">
        <f t="shared" si="3"/>
        <v>12.1</v>
      </c>
      <c r="F119" s="113">
        <f t="shared" si="4"/>
        <v>1.01</v>
      </c>
      <c r="G119" s="10">
        <v>6989.4</v>
      </c>
      <c r="H119" s="80"/>
      <c r="I119" s="81"/>
    </row>
    <row r="120" spans="1:9" s="60" customFormat="1" ht="15">
      <c r="A120" s="74" t="s">
        <v>138</v>
      </c>
      <c r="B120" s="70"/>
      <c r="C120" s="97"/>
      <c r="D120" s="115">
        <v>732170.23</v>
      </c>
      <c r="E120" s="113">
        <f t="shared" si="3"/>
        <v>104.75</v>
      </c>
      <c r="F120" s="113">
        <f t="shared" si="4"/>
        <v>8.73</v>
      </c>
      <c r="G120" s="10">
        <v>6989.4</v>
      </c>
      <c r="H120" s="80"/>
      <c r="I120" s="81"/>
    </row>
    <row r="121" spans="1:9" s="60" customFormat="1" ht="15">
      <c r="A121" s="74" t="s">
        <v>139</v>
      </c>
      <c r="B121" s="70"/>
      <c r="C121" s="97"/>
      <c r="D121" s="115">
        <v>15965.44</v>
      </c>
      <c r="E121" s="113">
        <f t="shared" si="3"/>
        <v>2.28</v>
      </c>
      <c r="F121" s="113">
        <f t="shared" si="4"/>
        <v>0.19</v>
      </c>
      <c r="G121" s="10">
        <v>6989.4</v>
      </c>
      <c r="H121" s="80"/>
      <c r="I121" s="81"/>
    </row>
    <row r="122" spans="1:9" s="60" customFormat="1" ht="15">
      <c r="A122" s="74" t="s">
        <v>140</v>
      </c>
      <c r="B122" s="70"/>
      <c r="C122" s="97"/>
      <c r="D122" s="115">
        <v>13210.26</v>
      </c>
      <c r="E122" s="113">
        <f t="shared" si="3"/>
        <v>1.89</v>
      </c>
      <c r="F122" s="113">
        <f t="shared" si="4"/>
        <v>0.16</v>
      </c>
      <c r="G122" s="10">
        <v>6989.4</v>
      </c>
      <c r="H122" s="80"/>
      <c r="I122" s="81"/>
    </row>
    <row r="123" spans="1:9" s="60" customFormat="1" ht="25.5">
      <c r="A123" s="74" t="s">
        <v>141</v>
      </c>
      <c r="B123" s="70"/>
      <c r="C123" s="97"/>
      <c r="D123" s="115">
        <v>56555.02</v>
      </c>
      <c r="E123" s="113">
        <f t="shared" si="3"/>
        <v>8.09</v>
      </c>
      <c r="F123" s="113">
        <f t="shared" si="4"/>
        <v>0.67</v>
      </c>
      <c r="G123" s="10">
        <v>6989.4</v>
      </c>
      <c r="H123" s="80"/>
      <c r="I123" s="81"/>
    </row>
    <row r="124" spans="1:9" s="60" customFormat="1" ht="15">
      <c r="A124" s="74" t="s">
        <v>142</v>
      </c>
      <c r="B124" s="70"/>
      <c r="C124" s="97"/>
      <c r="D124" s="115">
        <v>68385</v>
      </c>
      <c r="E124" s="113">
        <f t="shared" si="3"/>
        <v>9.78</v>
      </c>
      <c r="F124" s="113">
        <f t="shared" si="4"/>
        <v>0.82</v>
      </c>
      <c r="G124" s="10">
        <v>6989.4</v>
      </c>
      <c r="H124" s="80"/>
      <c r="I124" s="81"/>
    </row>
    <row r="125" spans="1:9" s="60" customFormat="1" ht="15">
      <c r="A125" s="74" t="s">
        <v>143</v>
      </c>
      <c r="B125" s="70"/>
      <c r="C125" s="97"/>
      <c r="D125" s="115">
        <v>292682.18</v>
      </c>
      <c r="E125" s="113">
        <f t="shared" si="3"/>
        <v>41.88</v>
      </c>
      <c r="F125" s="113">
        <f t="shared" si="4"/>
        <v>3.49</v>
      </c>
      <c r="G125" s="10">
        <v>6989.4</v>
      </c>
      <c r="H125" s="80"/>
      <c r="I125" s="81"/>
    </row>
    <row r="126" spans="1:9" s="60" customFormat="1" ht="15">
      <c r="A126" s="74" t="s">
        <v>144</v>
      </c>
      <c r="B126" s="70"/>
      <c r="C126" s="97"/>
      <c r="D126" s="115">
        <v>29534.93</v>
      </c>
      <c r="E126" s="113">
        <f t="shared" si="3"/>
        <v>4.23</v>
      </c>
      <c r="F126" s="113">
        <f t="shared" si="4"/>
        <v>0.35</v>
      </c>
      <c r="G126" s="10">
        <v>6989.4</v>
      </c>
      <c r="H126" s="80"/>
      <c r="I126" s="81"/>
    </row>
    <row r="127" spans="1:9" s="60" customFormat="1" ht="15">
      <c r="A127" s="74" t="s">
        <v>145</v>
      </c>
      <c r="B127" s="70"/>
      <c r="C127" s="97"/>
      <c r="D127" s="115">
        <v>86387.68</v>
      </c>
      <c r="E127" s="113">
        <f t="shared" si="3"/>
        <v>12.36</v>
      </c>
      <c r="F127" s="113">
        <f t="shared" si="4"/>
        <v>1.03</v>
      </c>
      <c r="G127" s="10">
        <v>6989.4</v>
      </c>
      <c r="H127" s="80"/>
      <c r="I127" s="81"/>
    </row>
    <row r="128" spans="1:9" s="60" customFormat="1" ht="15">
      <c r="A128" s="74" t="s">
        <v>146</v>
      </c>
      <c r="B128" s="70"/>
      <c r="C128" s="97"/>
      <c r="D128" s="115">
        <v>163286.8</v>
      </c>
      <c r="E128" s="113">
        <f t="shared" si="3"/>
        <v>23.36</v>
      </c>
      <c r="F128" s="113">
        <f t="shared" si="4"/>
        <v>1.95</v>
      </c>
      <c r="G128" s="10">
        <v>6989.4</v>
      </c>
      <c r="H128" s="80"/>
      <c r="I128" s="81"/>
    </row>
    <row r="129" spans="1:9" s="17" customFormat="1" ht="15">
      <c r="A129" s="91" t="s">
        <v>131</v>
      </c>
      <c r="B129" s="104"/>
      <c r="C129" s="105"/>
      <c r="D129" s="116">
        <v>837012</v>
      </c>
      <c r="E129" s="113">
        <f t="shared" si="3"/>
        <v>119.75</v>
      </c>
      <c r="F129" s="113">
        <f t="shared" si="4"/>
        <v>9.98</v>
      </c>
      <c r="G129" s="10">
        <v>6989.4</v>
      </c>
      <c r="H129" s="10">
        <v>1.07</v>
      </c>
      <c r="I129" s="30"/>
    </row>
    <row r="130" spans="1:9" s="17" customFormat="1" ht="15.75" thickBot="1">
      <c r="A130" s="88"/>
      <c r="B130" s="89"/>
      <c r="C130" s="90"/>
      <c r="D130" s="90"/>
      <c r="E130" s="90"/>
      <c r="F130" s="96"/>
      <c r="G130" s="10"/>
      <c r="H130" s="10">
        <v>1.07</v>
      </c>
      <c r="I130" s="30"/>
    </row>
    <row r="131" spans="1:9" s="111" customFormat="1" ht="20.25" thickBot="1">
      <c r="A131" s="106" t="s">
        <v>51</v>
      </c>
      <c r="B131" s="107"/>
      <c r="C131" s="108"/>
      <c r="D131" s="101">
        <f>D104+D114</f>
        <v>5231980.26</v>
      </c>
      <c r="E131" s="109">
        <f>E104+E114</f>
        <v>748.54</v>
      </c>
      <c r="F131" s="110">
        <f>F104+F114</f>
        <v>62.4</v>
      </c>
      <c r="I131" s="112"/>
    </row>
    <row r="132" spans="1:9" s="17" customFormat="1" ht="12.75">
      <c r="A132" s="16"/>
      <c r="F132" s="18"/>
      <c r="I132" s="30"/>
    </row>
    <row r="133" spans="1:9" s="17" customFormat="1" ht="12.75" hidden="1">
      <c r="A133" s="16"/>
      <c r="F133" s="18"/>
      <c r="I133" s="30"/>
    </row>
    <row r="134" spans="1:9" s="17" customFormat="1" ht="12.75" hidden="1">
      <c r="A134" s="16"/>
      <c r="F134" s="18"/>
      <c r="I134" s="30"/>
    </row>
    <row r="135" spans="1:9" s="17" customFormat="1" ht="12.75" hidden="1">
      <c r="A135" s="16"/>
      <c r="F135" s="18"/>
      <c r="I135" s="30"/>
    </row>
    <row r="136" spans="1:9" s="17" customFormat="1" ht="12.75">
      <c r="A136" s="16"/>
      <c r="F136" s="18"/>
      <c r="I136" s="30"/>
    </row>
    <row r="137" spans="1:9" s="17" customFormat="1" ht="12.75">
      <c r="A137" s="16"/>
      <c r="F137" s="18"/>
      <c r="I137" s="30"/>
    </row>
    <row r="138" spans="1:9" s="17" customFormat="1" ht="12.75">
      <c r="A138" s="16"/>
      <c r="F138" s="18"/>
      <c r="I138" s="30"/>
    </row>
    <row r="139" spans="1:9" s="17" customFormat="1" ht="12.75">
      <c r="A139" s="16"/>
      <c r="F139" s="18"/>
      <c r="I139" s="30"/>
    </row>
    <row r="140" spans="1:9" s="15" customFormat="1" ht="19.5">
      <c r="A140" s="19"/>
      <c r="B140" s="20"/>
      <c r="C140" s="21"/>
      <c r="D140" s="21"/>
      <c r="E140" s="21"/>
      <c r="F140" s="22"/>
      <c r="I140" s="36"/>
    </row>
    <row r="141" spans="1:9" s="17" customFormat="1" ht="14.25">
      <c r="A141" s="127" t="s">
        <v>30</v>
      </c>
      <c r="B141" s="127"/>
      <c r="C141" s="127"/>
      <c r="D141" s="127"/>
      <c r="I141" s="30"/>
    </row>
    <row r="142" spans="6:9" s="17" customFormat="1" ht="12.75">
      <c r="F142" s="18"/>
      <c r="I142" s="30"/>
    </row>
    <row r="143" spans="1:9" s="17" customFormat="1" ht="12.75">
      <c r="A143" s="16" t="s">
        <v>31</v>
      </c>
      <c r="F143" s="18"/>
      <c r="I143" s="30"/>
    </row>
    <row r="144" spans="6:9" s="17" customFormat="1" ht="12.75">
      <c r="F144" s="18"/>
      <c r="I144" s="30"/>
    </row>
    <row r="145" spans="6:9" s="17" customFormat="1" ht="12.75">
      <c r="F145" s="18"/>
      <c r="I145" s="30"/>
    </row>
    <row r="146" spans="6:9" s="17" customFormat="1" ht="12.75">
      <c r="F146" s="18"/>
      <c r="I146" s="30"/>
    </row>
    <row r="147" spans="6:9" s="17" customFormat="1" ht="12.75">
      <c r="F147" s="18"/>
      <c r="I147" s="30"/>
    </row>
    <row r="148" spans="6:9" s="17" customFormat="1" ht="12.75">
      <c r="F148" s="18"/>
      <c r="I148" s="30"/>
    </row>
    <row r="149" spans="6:9" s="17" customFormat="1" ht="12.75">
      <c r="F149" s="18"/>
      <c r="I149" s="30"/>
    </row>
    <row r="150" spans="6:9" s="17" customFormat="1" ht="12.75">
      <c r="F150" s="18"/>
      <c r="I150" s="30"/>
    </row>
    <row r="151" spans="6:9" s="17" customFormat="1" ht="12.75">
      <c r="F151" s="18"/>
      <c r="I151" s="30"/>
    </row>
    <row r="152" spans="6:9" s="17" customFormat="1" ht="12.75">
      <c r="F152" s="18"/>
      <c r="I152" s="30"/>
    </row>
    <row r="153" spans="6:9" s="17" customFormat="1" ht="12.75">
      <c r="F153" s="18"/>
      <c r="I153" s="30"/>
    </row>
    <row r="154" spans="6:9" s="17" customFormat="1" ht="12.75">
      <c r="F154" s="18"/>
      <c r="I154" s="30"/>
    </row>
    <row r="155" spans="6:9" s="17" customFormat="1" ht="12.75">
      <c r="F155" s="18"/>
      <c r="I155" s="30"/>
    </row>
    <row r="156" spans="6:9" s="17" customFormat="1" ht="12.75">
      <c r="F156" s="18"/>
      <c r="I156" s="30"/>
    </row>
    <row r="157" spans="6:9" s="17" customFormat="1" ht="12.75">
      <c r="F157" s="18"/>
      <c r="I157" s="30"/>
    </row>
    <row r="158" spans="6:9" s="17" customFormat="1" ht="12.75">
      <c r="F158" s="18"/>
      <c r="I158" s="30"/>
    </row>
    <row r="159" spans="6:9" s="17" customFormat="1" ht="12.75">
      <c r="F159" s="18"/>
      <c r="I159" s="30"/>
    </row>
    <row r="160" spans="6:9" s="17" customFormat="1" ht="12.75">
      <c r="F160" s="18"/>
      <c r="I160" s="30"/>
    </row>
    <row r="161" spans="6:9" s="17" customFormat="1" ht="12.75">
      <c r="F161" s="18"/>
      <c r="I161" s="30"/>
    </row>
  </sheetData>
  <sheetProtection/>
  <mergeCells count="13">
    <mergeCell ref="A1:F1"/>
    <mergeCell ref="B2:F2"/>
    <mergeCell ref="B3:F3"/>
    <mergeCell ref="B4:F4"/>
    <mergeCell ref="A6:F6"/>
    <mergeCell ref="A7:F7"/>
    <mergeCell ref="A141:D141"/>
    <mergeCell ref="A8:F8"/>
    <mergeCell ref="A9:F9"/>
    <mergeCell ref="A10:F10"/>
    <mergeCell ref="A11:F11"/>
    <mergeCell ref="A12:F12"/>
    <mergeCell ref="A15:F15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6"/>
  <sheetViews>
    <sheetView zoomScalePageLayoutView="0" workbookViewId="0" topLeftCell="A103">
      <selection activeCell="E139" sqref="E13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6.75390625" style="1" customWidth="1"/>
    <col min="5" max="5" width="13.875" style="1" customWidth="1"/>
    <col min="6" max="6" width="20.875" style="23" customWidth="1"/>
    <col min="7" max="7" width="15.375" style="1" customWidth="1"/>
    <col min="8" max="8" width="15.375" style="1" hidden="1" customWidth="1"/>
    <col min="9" max="9" width="15.375" style="32" hidden="1" customWidth="1"/>
    <col min="10" max="12" width="15.375" style="1" customWidth="1"/>
    <col min="13" max="16384" width="9.125" style="1" customWidth="1"/>
  </cols>
  <sheetData>
    <row r="1" spans="1:6" ht="16.5" customHeight="1">
      <c r="A1" s="139" t="s">
        <v>0</v>
      </c>
      <c r="B1" s="140"/>
      <c r="C1" s="140"/>
      <c r="D1" s="140"/>
      <c r="E1" s="140"/>
      <c r="F1" s="140"/>
    </row>
    <row r="2" spans="2:6" ht="12.75" customHeight="1">
      <c r="B2" s="141" t="s">
        <v>1</v>
      </c>
      <c r="C2" s="141"/>
      <c r="D2" s="141"/>
      <c r="E2" s="140"/>
      <c r="F2" s="140"/>
    </row>
    <row r="3" spans="1:6" ht="18" customHeight="1">
      <c r="A3" s="39" t="s">
        <v>147</v>
      </c>
      <c r="B3" s="141" t="s">
        <v>2</v>
      </c>
      <c r="C3" s="141"/>
      <c r="D3" s="141"/>
      <c r="E3" s="140"/>
      <c r="F3" s="140"/>
    </row>
    <row r="4" spans="2:6" ht="14.25" customHeight="1">
      <c r="B4" s="141" t="s">
        <v>33</v>
      </c>
      <c r="C4" s="141"/>
      <c r="D4" s="141"/>
      <c r="E4" s="140"/>
      <c r="F4" s="140"/>
    </row>
    <row r="5" spans="2:6" ht="14.25" customHeight="1">
      <c r="B5" s="38"/>
      <c r="C5" s="38"/>
      <c r="D5" s="38"/>
      <c r="E5" s="37"/>
      <c r="F5" s="37"/>
    </row>
    <row r="6" spans="1:6" ht="25.5" customHeight="1">
      <c r="A6" s="142"/>
      <c r="B6" s="142"/>
      <c r="C6" s="142"/>
      <c r="D6" s="142"/>
      <c r="E6" s="142"/>
      <c r="F6" s="142"/>
    </row>
    <row r="7" spans="1:7" ht="35.25" customHeight="1">
      <c r="A7" s="143"/>
      <c r="B7" s="143"/>
      <c r="C7" s="143"/>
      <c r="D7" s="143"/>
      <c r="E7" s="143"/>
      <c r="F7" s="143"/>
      <c r="G7" s="2"/>
    </row>
    <row r="8" spans="1:7" ht="23.25" customHeight="1">
      <c r="A8" s="128" t="s">
        <v>149</v>
      </c>
      <c r="B8" s="128"/>
      <c r="C8" s="128"/>
      <c r="D8" s="128"/>
      <c r="E8" s="128"/>
      <c r="F8" s="128"/>
      <c r="G8" s="2"/>
    </row>
    <row r="9" spans="1:9" s="3" customFormat="1" ht="22.5" customHeight="1">
      <c r="A9" s="129" t="s">
        <v>3</v>
      </c>
      <c r="B9" s="129"/>
      <c r="C9" s="129"/>
      <c r="D9" s="129"/>
      <c r="E9" s="130"/>
      <c r="F9" s="130"/>
      <c r="I9" s="33"/>
    </row>
    <row r="10" spans="1:6" s="4" customFormat="1" ht="18.75" customHeight="1">
      <c r="A10" s="129" t="s">
        <v>70</v>
      </c>
      <c r="B10" s="129"/>
      <c r="C10" s="129"/>
      <c r="D10" s="129"/>
      <c r="E10" s="130"/>
      <c r="F10" s="130"/>
    </row>
    <row r="11" spans="1:6" s="5" customFormat="1" ht="17.25" customHeight="1">
      <c r="A11" s="131" t="s">
        <v>60</v>
      </c>
      <c r="B11" s="131"/>
      <c r="C11" s="131"/>
      <c r="D11" s="131"/>
      <c r="E11" s="132"/>
      <c r="F11" s="132"/>
    </row>
    <row r="12" spans="1:6" s="4" customFormat="1" ht="30" customHeight="1" thickBot="1">
      <c r="A12" s="133" t="s">
        <v>52</v>
      </c>
      <c r="B12" s="133"/>
      <c r="C12" s="133"/>
      <c r="D12" s="133"/>
      <c r="E12" s="134"/>
      <c r="F12" s="134"/>
    </row>
    <row r="13" spans="1:9" s="10" customFormat="1" ht="139.5" customHeight="1" thickBot="1">
      <c r="A13" s="6" t="s">
        <v>4</v>
      </c>
      <c r="B13" s="7" t="s">
        <v>5</v>
      </c>
      <c r="C13" s="8" t="s">
        <v>71</v>
      </c>
      <c r="D13" s="8" t="s">
        <v>34</v>
      </c>
      <c r="E13" s="8" t="s">
        <v>6</v>
      </c>
      <c r="F13" s="9" t="s">
        <v>7</v>
      </c>
      <c r="I13" s="34"/>
    </row>
    <row r="14" spans="1:9" s="13" customFormat="1" ht="12.75">
      <c r="A14" s="11">
        <v>1</v>
      </c>
      <c r="B14" s="12">
        <v>2</v>
      </c>
      <c r="C14" s="24">
        <v>3</v>
      </c>
      <c r="D14" s="24">
        <v>4</v>
      </c>
      <c r="E14" s="25">
        <v>5</v>
      </c>
      <c r="F14" s="26">
        <v>6</v>
      </c>
      <c r="I14" s="31"/>
    </row>
    <row r="15" spans="1:9" s="13" customFormat="1" ht="49.5" customHeight="1">
      <c r="A15" s="135" t="s">
        <v>8</v>
      </c>
      <c r="B15" s="136"/>
      <c r="C15" s="136"/>
      <c r="D15" s="136"/>
      <c r="E15" s="137"/>
      <c r="F15" s="138"/>
      <c r="I15" s="31"/>
    </row>
    <row r="16" spans="1:9" s="10" customFormat="1" ht="21" customHeight="1">
      <c r="A16" s="65" t="s">
        <v>65</v>
      </c>
      <c r="B16" s="72" t="s">
        <v>9</v>
      </c>
      <c r="C16" s="40" t="s">
        <v>113</v>
      </c>
      <c r="D16" s="40">
        <f>E16*G16</f>
        <v>313684.27</v>
      </c>
      <c r="E16" s="41">
        <f>F16*12</f>
        <v>44.88</v>
      </c>
      <c r="F16" s="42">
        <f>F27+F29</f>
        <v>3.74</v>
      </c>
      <c r="G16" s="10">
        <v>6989.4</v>
      </c>
      <c r="H16" s="10">
        <v>1.07</v>
      </c>
      <c r="I16" s="34">
        <f>F16*H16</f>
        <v>4</v>
      </c>
    </row>
    <row r="17" spans="1:9" s="10" customFormat="1" ht="24.75" customHeight="1">
      <c r="A17" s="92" t="s">
        <v>53</v>
      </c>
      <c r="B17" s="93" t="s">
        <v>54</v>
      </c>
      <c r="C17" s="40"/>
      <c r="D17" s="40"/>
      <c r="E17" s="41"/>
      <c r="F17" s="43"/>
      <c r="G17" s="10">
        <v>6989.4</v>
      </c>
      <c r="I17" s="34"/>
    </row>
    <row r="18" spans="1:9" s="10" customFormat="1" ht="18.75">
      <c r="A18" s="92" t="s">
        <v>55</v>
      </c>
      <c r="B18" s="93" t="s">
        <v>54</v>
      </c>
      <c r="C18" s="40"/>
      <c r="D18" s="40"/>
      <c r="E18" s="41"/>
      <c r="F18" s="43"/>
      <c r="G18" s="10">
        <v>6989.4</v>
      </c>
      <c r="I18" s="34"/>
    </row>
    <row r="19" spans="1:9" s="10" customFormat="1" ht="117.75" customHeight="1">
      <c r="A19" s="92" t="s">
        <v>72</v>
      </c>
      <c r="B19" s="93" t="s">
        <v>22</v>
      </c>
      <c r="C19" s="40"/>
      <c r="D19" s="40"/>
      <c r="E19" s="41"/>
      <c r="F19" s="43"/>
      <c r="G19" s="10">
        <v>6989.4</v>
      </c>
      <c r="I19" s="34"/>
    </row>
    <row r="20" spans="1:9" s="10" customFormat="1" ht="18.75">
      <c r="A20" s="92" t="s">
        <v>73</v>
      </c>
      <c r="B20" s="93" t="s">
        <v>54</v>
      </c>
      <c r="C20" s="40"/>
      <c r="D20" s="40"/>
      <c r="E20" s="41"/>
      <c r="F20" s="43"/>
      <c r="G20" s="10">
        <v>6989.4</v>
      </c>
      <c r="I20" s="34"/>
    </row>
    <row r="21" spans="1:9" s="10" customFormat="1" ht="18.75">
      <c r="A21" s="92" t="s">
        <v>74</v>
      </c>
      <c r="B21" s="93" t="s">
        <v>54</v>
      </c>
      <c r="C21" s="40"/>
      <c r="D21" s="40"/>
      <c r="E21" s="41"/>
      <c r="F21" s="43"/>
      <c r="G21" s="10">
        <v>6989.4</v>
      </c>
      <c r="I21" s="34"/>
    </row>
    <row r="22" spans="1:9" s="10" customFormat="1" ht="29.25" customHeight="1">
      <c r="A22" s="92" t="s">
        <v>75</v>
      </c>
      <c r="B22" s="93" t="s">
        <v>12</v>
      </c>
      <c r="C22" s="44"/>
      <c r="D22" s="44"/>
      <c r="E22" s="45"/>
      <c r="F22" s="47"/>
      <c r="G22" s="10">
        <v>6989.4</v>
      </c>
      <c r="I22" s="34"/>
    </row>
    <row r="23" spans="1:9" s="10" customFormat="1" ht="15">
      <c r="A23" s="92" t="s">
        <v>76</v>
      </c>
      <c r="B23" s="93" t="s">
        <v>14</v>
      </c>
      <c r="C23" s="44"/>
      <c r="D23" s="44"/>
      <c r="E23" s="45"/>
      <c r="F23" s="47"/>
      <c r="G23" s="10">
        <v>6989.4</v>
      </c>
      <c r="I23" s="34"/>
    </row>
    <row r="24" spans="1:9" s="10" customFormat="1" ht="15">
      <c r="A24" s="92" t="s">
        <v>154</v>
      </c>
      <c r="B24" s="93" t="s">
        <v>54</v>
      </c>
      <c r="C24" s="44"/>
      <c r="D24" s="44"/>
      <c r="E24" s="45"/>
      <c r="F24" s="47"/>
      <c r="G24" s="10">
        <v>6989.4</v>
      </c>
      <c r="I24" s="34"/>
    </row>
    <row r="25" spans="1:9" s="10" customFormat="1" ht="15">
      <c r="A25" s="92" t="s">
        <v>155</v>
      </c>
      <c r="B25" s="93" t="s">
        <v>54</v>
      </c>
      <c r="C25" s="44"/>
      <c r="D25" s="44"/>
      <c r="E25" s="45"/>
      <c r="F25" s="47"/>
      <c r="I25" s="34"/>
    </row>
    <row r="26" spans="1:9" s="10" customFormat="1" ht="15">
      <c r="A26" s="92" t="s">
        <v>77</v>
      </c>
      <c r="B26" s="93" t="s">
        <v>17</v>
      </c>
      <c r="C26" s="44"/>
      <c r="D26" s="44"/>
      <c r="E26" s="45"/>
      <c r="F26" s="47"/>
      <c r="G26" s="10">
        <v>6989.4</v>
      </c>
      <c r="I26" s="34"/>
    </row>
    <row r="27" spans="1:9" s="10" customFormat="1" ht="15">
      <c r="A27" s="65" t="s">
        <v>66</v>
      </c>
      <c r="B27" s="66"/>
      <c r="C27" s="40"/>
      <c r="D27" s="40"/>
      <c r="E27" s="41"/>
      <c r="F27" s="42">
        <v>3.61</v>
      </c>
      <c r="G27" s="10">
        <v>6989.4</v>
      </c>
      <c r="I27" s="34"/>
    </row>
    <row r="28" spans="1:9" s="10" customFormat="1" ht="15">
      <c r="A28" s="67" t="s">
        <v>63</v>
      </c>
      <c r="B28" s="68" t="s">
        <v>54</v>
      </c>
      <c r="C28" s="44"/>
      <c r="D28" s="44"/>
      <c r="E28" s="45"/>
      <c r="F28" s="46">
        <v>0.13</v>
      </c>
      <c r="G28" s="10">
        <v>6989.4</v>
      </c>
      <c r="I28" s="34"/>
    </row>
    <row r="29" spans="1:9" s="10" customFormat="1" ht="18.75">
      <c r="A29" s="65" t="s">
        <v>66</v>
      </c>
      <c r="B29" s="66"/>
      <c r="C29" s="40"/>
      <c r="D29" s="40"/>
      <c r="E29" s="41"/>
      <c r="F29" s="43">
        <f>F28</f>
        <v>0.13</v>
      </c>
      <c r="G29" s="10">
        <v>6989.4</v>
      </c>
      <c r="I29" s="34"/>
    </row>
    <row r="30" spans="1:9" s="29" customFormat="1" ht="30">
      <c r="A30" s="65" t="s">
        <v>10</v>
      </c>
      <c r="B30" s="66" t="s">
        <v>11</v>
      </c>
      <c r="C30" s="40" t="s">
        <v>114</v>
      </c>
      <c r="D30" s="40">
        <f>E30*G30</f>
        <v>242392.39</v>
      </c>
      <c r="E30" s="41">
        <f>F30*12</f>
        <v>34.68</v>
      </c>
      <c r="F30" s="43">
        <v>2.89</v>
      </c>
      <c r="G30" s="10">
        <v>6989.4</v>
      </c>
      <c r="H30" s="10">
        <v>1.07</v>
      </c>
      <c r="I30" s="34">
        <f>F30*H30</f>
        <v>3.09</v>
      </c>
    </row>
    <row r="31" spans="1:9" s="29" customFormat="1" ht="18.75">
      <c r="A31" s="92" t="s">
        <v>78</v>
      </c>
      <c r="B31" s="93" t="s">
        <v>11</v>
      </c>
      <c r="C31" s="40"/>
      <c r="D31" s="40"/>
      <c r="E31" s="41"/>
      <c r="F31" s="43"/>
      <c r="G31" s="10">
        <v>6989.4</v>
      </c>
      <c r="I31" s="35"/>
    </row>
    <row r="32" spans="1:9" s="29" customFormat="1" ht="18.75">
      <c r="A32" s="92" t="s">
        <v>79</v>
      </c>
      <c r="B32" s="93" t="s">
        <v>80</v>
      </c>
      <c r="C32" s="40"/>
      <c r="D32" s="40"/>
      <c r="E32" s="41"/>
      <c r="F32" s="43"/>
      <c r="G32" s="10">
        <v>6989.4</v>
      </c>
      <c r="I32" s="35"/>
    </row>
    <row r="33" spans="1:9" s="29" customFormat="1" ht="18.75">
      <c r="A33" s="92" t="s">
        <v>81</v>
      </c>
      <c r="B33" s="93" t="s">
        <v>82</v>
      </c>
      <c r="C33" s="40"/>
      <c r="D33" s="40"/>
      <c r="E33" s="41"/>
      <c r="F33" s="43"/>
      <c r="G33" s="10">
        <v>6989.4</v>
      </c>
      <c r="I33" s="35"/>
    </row>
    <row r="34" spans="1:9" s="29" customFormat="1" ht="18.75">
      <c r="A34" s="92" t="s">
        <v>56</v>
      </c>
      <c r="B34" s="93" t="s">
        <v>11</v>
      </c>
      <c r="C34" s="40"/>
      <c r="D34" s="40"/>
      <c r="E34" s="41"/>
      <c r="F34" s="43"/>
      <c r="G34" s="10">
        <v>6989.4</v>
      </c>
      <c r="I34" s="35"/>
    </row>
    <row r="35" spans="1:9" s="29" customFormat="1" ht="25.5">
      <c r="A35" s="92" t="s">
        <v>57</v>
      </c>
      <c r="B35" s="93" t="s">
        <v>12</v>
      </c>
      <c r="C35" s="40"/>
      <c r="D35" s="40"/>
      <c r="E35" s="41"/>
      <c r="F35" s="43"/>
      <c r="G35" s="10">
        <v>6989.4</v>
      </c>
      <c r="I35" s="35"/>
    </row>
    <row r="36" spans="1:9" s="29" customFormat="1" ht="18.75">
      <c r="A36" s="92" t="s">
        <v>83</v>
      </c>
      <c r="B36" s="93" t="s">
        <v>11</v>
      </c>
      <c r="C36" s="40"/>
      <c r="D36" s="40"/>
      <c r="E36" s="41"/>
      <c r="F36" s="43"/>
      <c r="G36" s="10">
        <v>6989.4</v>
      </c>
      <c r="I36" s="35"/>
    </row>
    <row r="37" spans="1:9" s="29" customFormat="1" ht="18.75">
      <c r="A37" s="92" t="s">
        <v>84</v>
      </c>
      <c r="B37" s="93" t="s">
        <v>11</v>
      </c>
      <c r="C37" s="40"/>
      <c r="D37" s="40"/>
      <c r="E37" s="41"/>
      <c r="F37" s="43"/>
      <c r="G37" s="10">
        <v>6989.4</v>
      </c>
      <c r="I37" s="35"/>
    </row>
    <row r="38" spans="1:9" s="29" customFormat="1" ht="25.5">
      <c r="A38" s="92" t="s">
        <v>85</v>
      </c>
      <c r="B38" s="93" t="s">
        <v>58</v>
      </c>
      <c r="C38" s="40"/>
      <c r="D38" s="40"/>
      <c r="E38" s="41"/>
      <c r="F38" s="43"/>
      <c r="G38" s="10">
        <v>6989.4</v>
      </c>
      <c r="I38" s="35"/>
    </row>
    <row r="39" spans="1:9" s="10" customFormat="1" ht="25.5">
      <c r="A39" s="92" t="s">
        <v>86</v>
      </c>
      <c r="B39" s="93" t="s">
        <v>12</v>
      </c>
      <c r="C39" s="40"/>
      <c r="D39" s="40"/>
      <c r="E39" s="41"/>
      <c r="F39" s="43"/>
      <c r="G39" s="10">
        <v>6989.4</v>
      </c>
      <c r="I39" s="34"/>
    </row>
    <row r="40" spans="1:9" s="29" customFormat="1" ht="31.5" customHeight="1">
      <c r="A40" s="92" t="s">
        <v>87</v>
      </c>
      <c r="B40" s="93" t="s">
        <v>11</v>
      </c>
      <c r="C40" s="40"/>
      <c r="D40" s="40"/>
      <c r="E40" s="41"/>
      <c r="F40" s="43"/>
      <c r="G40" s="10">
        <v>6989.4</v>
      </c>
      <c r="I40" s="35"/>
    </row>
    <row r="41" spans="1:7" s="14" customFormat="1" ht="18.75">
      <c r="A41" s="71" t="s">
        <v>13</v>
      </c>
      <c r="B41" s="72" t="s">
        <v>14</v>
      </c>
      <c r="C41" s="40" t="s">
        <v>113</v>
      </c>
      <c r="D41" s="40">
        <f>E41*G41</f>
        <v>75485.52</v>
      </c>
      <c r="E41" s="41">
        <f>F41*12</f>
        <v>10.8</v>
      </c>
      <c r="F41" s="62">
        <v>0.9</v>
      </c>
      <c r="G41" s="10">
        <v>6989.4</v>
      </c>
    </row>
    <row r="42" spans="1:7" s="10" customFormat="1" ht="18.75">
      <c r="A42" s="71" t="s">
        <v>15</v>
      </c>
      <c r="B42" s="72" t="s">
        <v>16</v>
      </c>
      <c r="C42" s="40" t="s">
        <v>113</v>
      </c>
      <c r="D42" s="40">
        <f>E42*G42</f>
        <v>245747.3</v>
      </c>
      <c r="E42" s="41">
        <f>F42*12</f>
        <v>35.16</v>
      </c>
      <c r="F42" s="62">
        <v>2.93</v>
      </c>
      <c r="G42" s="10">
        <v>6989.4</v>
      </c>
    </row>
    <row r="43" spans="1:7" s="10" customFormat="1" ht="18.75">
      <c r="A43" s="71" t="s">
        <v>88</v>
      </c>
      <c r="B43" s="72" t="s">
        <v>11</v>
      </c>
      <c r="C43" s="40" t="s">
        <v>122</v>
      </c>
      <c r="D43" s="40">
        <v>0</v>
      </c>
      <c r="E43" s="41">
        <f>D43/G43</f>
        <v>0</v>
      </c>
      <c r="F43" s="62">
        <f>E43/12</f>
        <v>0</v>
      </c>
      <c r="G43" s="10">
        <v>6989.4</v>
      </c>
    </row>
    <row r="44" spans="1:7" s="10" customFormat="1" ht="21.75" customHeight="1">
      <c r="A44" s="92" t="s">
        <v>89</v>
      </c>
      <c r="B44" s="93" t="s">
        <v>22</v>
      </c>
      <c r="C44" s="40"/>
      <c r="D44" s="40"/>
      <c r="E44" s="41"/>
      <c r="F44" s="62"/>
      <c r="G44" s="10">
        <v>6989.4</v>
      </c>
    </row>
    <row r="45" spans="1:7" s="10" customFormat="1" ht="18.75">
      <c r="A45" s="92" t="s">
        <v>90</v>
      </c>
      <c r="B45" s="93" t="s">
        <v>17</v>
      </c>
      <c r="C45" s="40"/>
      <c r="D45" s="40"/>
      <c r="E45" s="41"/>
      <c r="F45" s="62"/>
      <c r="G45" s="10">
        <v>6989.4</v>
      </c>
    </row>
    <row r="46" spans="1:7" s="10" customFormat="1" ht="18.75">
      <c r="A46" s="92" t="s">
        <v>91</v>
      </c>
      <c r="B46" s="93" t="s">
        <v>92</v>
      </c>
      <c r="C46" s="40"/>
      <c r="D46" s="40"/>
      <c r="E46" s="41"/>
      <c r="F46" s="62"/>
      <c r="G46" s="10">
        <v>6989.4</v>
      </c>
    </row>
    <row r="47" spans="1:7" s="10" customFormat="1" ht="18.75">
      <c r="A47" s="92" t="s">
        <v>93</v>
      </c>
      <c r="B47" s="93" t="s">
        <v>94</v>
      </c>
      <c r="C47" s="40"/>
      <c r="D47" s="40"/>
      <c r="E47" s="41"/>
      <c r="F47" s="62"/>
      <c r="G47" s="10">
        <v>6989.4</v>
      </c>
    </row>
    <row r="48" spans="1:7" s="10" customFormat="1" ht="18.75">
      <c r="A48" s="92" t="s">
        <v>95</v>
      </c>
      <c r="B48" s="93" t="s">
        <v>92</v>
      </c>
      <c r="C48" s="40"/>
      <c r="D48" s="40"/>
      <c r="E48" s="41"/>
      <c r="F48" s="62"/>
      <c r="G48" s="10">
        <v>6989.4</v>
      </c>
    </row>
    <row r="49" spans="1:9" s="29" customFormat="1" ht="30">
      <c r="A49" s="71" t="s">
        <v>96</v>
      </c>
      <c r="B49" s="72" t="s">
        <v>9</v>
      </c>
      <c r="C49" s="40" t="s">
        <v>116</v>
      </c>
      <c r="D49" s="40">
        <v>2439.99</v>
      </c>
      <c r="E49" s="41">
        <f>D49/G49</f>
        <v>0.35</v>
      </c>
      <c r="F49" s="48">
        <f>E49/12</f>
        <v>0.03</v>
      </c>
      <c r="G49" s="10">
        <v>6989.4</v>
      </c>
      <c r="H49" s="10">
        <v>1.07</v>
      </c>
      <c r="I49" s="34">
        <f aca="true" t="shared" si="0" ref="I49:I104">F49*H49</f>
        <v>0.03</v>
      </c>
    </row>
    <row r="50" spans="1:9" s="13" customFormat="1" ht="45">
      <c r="A50" s="71" t="s">
        <v>117</v>
      </c>
      <c r="B50" s="72" t="s">
        <v>9</v>
      </c>
      <c r="C50" s="40" t="s">
        <v>118</v>
      </c>
      <c r="D50" s="40">
        <v>20333.41</v>
      </c>
      <c r="E50" s="41">
        <f>D50/G50</f>
        <v>2.91</v>
      </c>
      <c r="F50" s="48">
        <f>E50/12</f>
        <v>0.24</v>
      </c>
      <c r="G50" s="10">
        <v>6989.4</v>
      </c>
      <c r="H50" s="10">
        <v>1.07</v>
      </c>
      <c r="I50" s="34">
        <f t="shared" si="0"/>
        <v>0.26</v>
      </c>
    </row>
    <row r="51" spans="1:9" s="10" customFormat="1" ht="15">
      <c r="A51" s="71" t="s">
        <v>24</v>
      </c>
      <c r="B51" s="72" t="s">
        <v>25</v>
      </c>
      <c r="C51" s="40" t="s">
        <v>123</v>
      </c>
      <c r="D51" s="40">
        <f>E51*G51</f>
        <v>6709.82</v>
      </c>
      <c r="E51" s="41">
        <f>12*F51</f>
        <v>0.96</v>
      </c>
      <c r="F51" s="48">
        <v>0.08</v>
      </c>
      <c r="G51" s="10">
        <v>6989.4</v>
      </c>
      <c r="H51" s="10">
        <v>1.07</v>
      </c>
      <c r="I51" s="34">
        <f t="shared" si="0"/>
        <v>0.09</v>
      </c>
    </row>
    <row r="52" spans="1:9" s="10" customFormat="1" ht="15">
      <c r="A52" s="71" t="s">
        <v>26</v>
      </c>
      <c r="B52" s="73" t="s">
        <v>27</v>
      </c>
      <c r="C52" s="49" t="s">
        <v>123</v>
      </c>
      <c r="D52" s="40">
        <f>E52*G52</f>
        <v>4193.64</v>
      </c>
      <c r="E52" s="41">
        <f>12*F52</f>
        <v>0.6</v>
      </c>
      <c r="F52" s="122">
        <v>0.05</v>
      </c>
      <c r="G52" s="10">
        <v>6989.4</v>
      </c>
      <c r="H52" s="10">
        <v>1.07</v>
      </c>
      <c r="I52" s="34">
        <f t="shared" si="0"/>
        <v>0.05</v>
      </c>
    </row>
    <row r="53" spans="1:9" s="14" customFormat="1" ht="30">
      <c r="A53" s="71" t="s">
        <v>23</v>
      </c>
      <c r="B53" s="72"/>
      <c r="C53" s="49"/>
      <c r="D53" s="40">
        <v>0</v>
      </c>
      <c r="E53" s="41">
        <f>D53/G53</f>
        <v>0</v>
      </c>
      <c r="F53" s="48">
        <f>E53/12</f>
        <v>0</v>
      </c>
      <c r="G53" s="10">
        <v>6989.4</v>
      </c>
      <c r="H53" s="10">
        <v>1.07</v>
      </c>
      <c r="I53" s="34">
        <f t="shared" si="0"/>
        <v>0</v>
      </c>
    </row>
    <row r="54" spans="1:9" s="14" customFormat="1" ht="23.25" customHeight="1">
      <c r="A54" s="71" t="s">
        <v>35</v>
      </c>
      <c r="B54" s="72"/>
      <c r="C54" s="41" t="s">
        <v>124</v>
      </c>
      <c r="D54" s="41">
        <f>D55+D56+D57+D58+D59+D60+D61+D62+D63+D66+D64+D67+D68+D69+D65</f>
        <v>55324.15</v>
      </c>
      <c r="E54" s="41">
        <f>D54/G54</f>
        <v>7.92</v>
      </c>
      <c r="F54" s="41">
        <f>E54/12</f>
        <v>0.66</v>
      </c>
      <c r="G54" s="10">
        <v>6989.4</v>
      </c>
      <c r="H54" s="10">
        <v>1.07</v>
      </c>
      <c r="I54" s="34">
        <f t="shared" si="0"/>
        <v>0.71</v>
      </c>
    </row>
    <row r="55" spans="1:9" s="13" customFormat="1" ht="15">
      <c r="A55" s="74" t="s">
        <v>41</v>
      </c>
      <c r="B55" s="69" t="s">
        <v>17</v>
      </c>
      <c r="C55" s="50"/>
      <c r="D55" s="50">
        <v>778.15</v>
      </c>
      <c r="E55" s="51"/>
      <c r="F55" s="52"/>
      <c r="G55" s="10">
        <v>6989.4</v>
      </c>
      <c r="H55" s="10">
        <v>1.07</v>
      </c>
      <c r="I55" s="34">
        <f t="shared" si="0"/>
        <v>0</v>
      </c>
    </row>
    <row r="56" spans="1:9" s="13" customFormat="1" ht="15">
      <c r="A56" s="74" t="s">
        <v>18</v>
      </c>
      <c r="B56" s="69" t="s">
        <v>22</v>
      </c>
      <c r="C56" s="50"/>
      <c r="D56" s="50">
        <v>2744.46</v>
      </c>
      <c r="E56" s="51"/>
      <c r="F56" s="52"/>
      <c r="G56" s="10">
        <v>6989.4</v>
      </c>
      <c r="H56" s="10">
        <v>1.07</v>
      </c>
      <c r="I56" s="34">
        <f t="shared" si="0"/>
        <v>0</v>
      </c>
    </row>
    <row r="57" spans="1:9" s="13" customFormat="1" ht="15">
      <c r="A57" s="74" t="s">
        <v>67</v>
      </c>
      <c r="B57" s="70" t="s">
        <v>17</v>
      </c>
      <c r="C57" s="50"/>
      <c r="D57" s="50">
        <v>4890.37</v>
      </c>
      <c r="E57" s="51"/>
      <c r="F57" s="52"/>
      <c r="G57" s="10">
        <v>6989.4</v>
      </c>
      <c r="H57" s="10"/>
      <c r="I57" s="34"/>
    </row>
    <row r="58" spans="1:9" s="13" customFormat="1" ht="15">
      <c r="A58" s="74" t="s">
        <v>151</v>
      </c>
      <c r="B58" s="70" t="s">
        <v>69</v>
      </c>
      <c r="C58" s="50"/>
      <c r="D58" s="50">
        <v>0</v>
      </c>
      <c r="E58" s="51"/>
      <c r="F58" s="52"/>
      <c r="G58" s="10">
        <v>6989.4</v>
      </c>
      <c r="H58" s="10">
        <v>1.07</v>
      </c>
      <c r="I58" s="34">
        <f t="shared" si="0"/>
        <v>0</v>
      </c>
    </row>
    <row r="59" spans="1:9" s="13" customFormat="1" ht="15">
      <c r="A59" s="74" t="s">
        <v>46</v>
      </c>
      <c r="B59" s="69" t="s">
        <v>17</v>
      </c>
      <c r="C59" s="50"/>
      <c r="D59" s="50">
        <v>5230</v>
      </c>
      <c r="E59" s="51"/>
      <c r="F59" s="52"/>
      <c r="G59" s="10">
        <v>6989.4</v>
      </c>
      <c r="H59" s="10">
        <v>1.07</v>
      </c>
      <c r="I59" s="34">
        <f t="shared" si="0"/>
        <v>0</v>
      </c>
    </row>
    <row r="60" spans="1:9" s="13" customFormat="1" ht="15">
      <c r="A60" s="74" t="s">
        <v>19</v>
      </c>
      <c r="B60" s="69" t="s">
        <v>17</v>
      </c>
      <c r="C60" s="50"/>
      <c r="D60" s="50">
        <v>11658.46</v>
      </c>
      <c r="E60" s="51"/>
      <c r="F60" s="52"/>
      <c r="G60" s="10">
        <v>6989.4</v>
      </c>
      <c r="H60" s="10">
        <v>1.07</v>
      </c>
      <c r="I60" s="34">
        <f t="shared" si="0"/>
        <v>0</v>
      </c>
    </row>
    <row r="61" spans="1:9" s="13" customFormat="1" ht="15">
      <c r="A61" s="74" t="s">
        <v>20</v>
      </c>
      <c r="B61" s="69" t="s">
        <v>17</v>
      </c>
      <c r="C61" s="50"/>
      <c r="D61" s="50">
        <v>1097.78</v>
      </c>
      <c r="E61" s="51"/>
      <c r="F61" s="52"/>
      <c r="G61" s="10">
        <v>6989.4</v>
      </c>
      <c r="H61" s="10">
        <v>1.07</v>
      </c>
      <c r="I61" s="34">
        <f t="shared" si="0"/>
        <v>0</v>
      </c>
    </row>
    <row r="62" spans="1:9" s="13" customFormat="1" ht="15">
      <c r="A62" s="74" t="s">
        <v>44</v>
      </c>
      <c r="B62" s="69" t="s">
        <v>17</v>
      </c>
      <c r="C62" s="50"/>
      <c r="D62" s="50">
        <v>2614.95</v>
      </c>
      <c r="E62" s="51"/>
      <c r="F62" s="52"/>
      <c r="G62" s="10">
        <v>6989.4</v>
      </c>
      <c r="H62" s="10">
        <v>1.07</v>
      </c>
      <c r="I62" s="34">
        <f t="shared" si="0"/>
        <v>0</v>
      </c>
    </row>
    <row r="63" spans="1:9" s="13" customFormat="1" ht="15">
      <c r="A63" s="74" t="s">
        <v>45</v>
      </c>
      <c r="B63" s="69" t="s">
        <v>22</v>
      </c>
      <c r="C63" s="50"/>
      <c r="D63" s="50">
        <v>0</v>
      </c>
      <c r="E63" s="51"/>
      <c r="F63" s="52"/>
      <c r="G63" s="10">
        <v>6989.4</v>
      </c>
      <c r="H63" s="10">
        <v>1.07</v>
      </c>
      <c r="I63" s="34">
        <f t="shared" si="0"/>
        <v>0</v>
      </c>
    </row>
    <row r="64" spans="1:9" s="13" customFormat="1" ht="25.5">
      <c r="A64" s="74" t="s">
        <v>21</v>
      </c>
      <c r="B64" s="69" t="s">
        <v>17</v>
      </c>
      <c r="C64" s="50"/>
      <c r="D64" s="50">
        <v>7025.09</v>
      </c>
      <c r="E64" s="51"/>
      <c r="F64" s="52"/>
      <c r="G64" s="10">
        <v>6989.4</v>
      </c>
      <c r="H64" s="10">
        <v>1.07</v>
      </c>
      <c r="I64" s="34">
        <f t="shared" si="0"/>
        <v>0</v>
      </c>
    </row>
    <row r="65" spans="1:9" s="13" customFormat="1" ht="18.75" customHeight="1">
      <c r="A65" s="74" t="s">
        <v>150</v>
      </c>
      <c r="B65" s="70" t="s">
        <v>17</v>
      </c>
      <c r="C65" s="50"/>
      <c r="D65" s="50">
        <v>1389.13</v>
      </c>
      <c r="E65" s="51"/>
      <c r="F65" s="52"/>
      <c r="G65" s="10"/>
      <c r="H65" s="10"/>
      <c r="I65" s="34"/>
    </row>
    <row r="66" spans="1:9" s="13" customFormat="1" ht="15.75" customHeight="1">
      <c r="A66" s="74" t="s">
        <v>61</v>
      </c>
      <c r="B66" s="69" t="s">
        <v>17</v>
      </c>
      <c r="C66" s="50"/>
      <c r="D66" s="50">
        <v>17895.76</v>
      </c>
      <c r="E66" s="51"/>
      <c r="F66" s="52"/>
      <c r="G66" s="10">
        <v>6989.4</v>
      </c>
      <c r="H66" s="10">
        <v>1.07</v>
      </c>
      <c r="I66" s="34">
        <f t="shared" si="0"/>
        <v>0</v>
      </c>
    </row>
    <row r="67" spans="1:9" s="13" customFormat="1" ht="25.5">
      <c r="A67" s="74" t="s">
        <v>115</v>
      </c>
      <c r="B67" s="70" t="s">
        <v>99</v>
      </c>
      <c r="C67" s="63"/>
      <c r="D67" s="50">
        <v>0</v>
      </c>
      <c r="E67" s="51"/>
      <c r="F67" s="52"/>
      <c r="G67" s="10">
        <v>6989.4</v>
      </c>
      <c r="H67" s="10">
        <v>1.07</v>
      </c>
      <c r="I67" s="34">
        <f t="shared" si="0"/>
        <v>0</v>
      </c>
    </row>
    <row r="68" spans="1:9" s="13" customFormat="1" ht="25.5">
      <c r="A68" s="74" t="s">
        <v>121</v>
      </c>
      <c r="B68" s="70" t="s">
        <v>69</v>
      </c>
      <c r="C68" s="63"/>
      <c r="D68" s="50">
        <v>0</v>
      </c>
      <c r="E68" s="51"/>
      <c r="F68" s="52"/>
      <c r="G68" s="10"/>
      <c r="H68" s="10"/>
      <c r="I68" s="34"/>
    </row>
    <row r="69" spans="1:9" s="13" customFormat="1" ht="21" customHeight="1">
      <c r="A69" s="74" t="s">
        <v>98</v>
      </c>
      <c r="B69" s="94" t="s">
        <v>17</v>
      </c>
      <c r="C69" s="50"/>
      <c r="D69" s="50">
        <f>E69*G69</f>
        <v>0</v>
      </c>
      <c r="E69" s="51"/>
      <c r="F69" s="52"/>
      <c r="G69" s="10">
        <v>6989.4</v>
      </c>
      <c r="H69" s="10">
        <v>1.07</v>
      </c>
      <c r="I69" s="34">
        <f t="shared" si="0"/>
        <v>0</v>
      </c>
    </row>
    <row r="70" spans="1:9" s="13" customFormat="1" ht="30">
      <c r="A70" s="71" t="s">
        <v>38</v>
      </c>
      <c r="B70" s="70"/>
      <c r="C70" s="40" t="s">
        <v>125</v>
      </c>
      <c r="D70" s="40">
        <f>D71+D72+D73+D74</f>
        <v>0</v>
      </c>
      <c r="E70" s="41">
        <f>D70/G70</f>
        <v>0</v>
      </c>
      <c r="F70" s="42">
        <f>E70/12</f>
        <v>0</v>
      </c>
      <c r="G70" s="10">
        <v>6989.4</v>
      </c>
      <c r="H70" s="10"/>
      <c r="I70" s="34"/>
    </row>
    <row r="71" spans="1:9" s="13" customFormat="1" ht="25.5">
      <c r="A71" s="74" t="s">
        <v>119</v>
      </c>
      <c r="B71" s="69" t="s">
        <v>120</v>
      </c>
      <c r="C71" s="63"/>
      <c r="D71" s="44">
        <v>0</v>
      </c>
      <c r="E71" s="41"/>
      <c r="F71" s="42"/>
      <c r="G71" s="10"/>
      <c r="H71" s="10"/>
      <c r="I71" s="34"/>
    </row>
    <row r="72" spans="1:9" s="13" customFormat="1" ht="25.5">
      <c r="A72" s="74" t="s">
        <v>97</v>
      </c>
      <c r="B72" s="70" t="s">
        <v>99</v>
      </c>
      <c r="C72" s="63"/>
      <c r="D72" s="44">
        <v>0</v>
      </c>
      <c r="E72" s="41"/>
      <c r="F72" s="42"/>
      <c r="G72" s="10">
        <v>6989.4</v>
      </c>
      <c r="H72" s="10"/>
      <c r="I72" s="34"/>
    </row>
    <row r="73" spans="1:9" s="13" customFormat="1" ht="15">
      <c r="A73" s="95" t="s">
        <v>100</v>
      </c>
      <c r="B73" s="70" t="s">
        <v>69</v>
      </c>
      <c r="C73" s="63"/>
      <c r="D73" s="44">
        <v>0</v>
      </c>
      <c r="E73" s="41"/>
      <c r="F73" s="42"/>
      <c r="G73" s="10">
        <v>6989.4</v>
      </c>
      <c r="H73" s="10"/>
      <c r="I73" s="34"/>
    </row>
    <row r="74" spans="1:9" s="13" customFormat="1" ht="15">
      <c r="A74" s="74" t="s">
        <v>101</v>
      </c>
      <c r="B74" s="70" t="s">
        <v>17</v>
      </c>
      <c r="C74" s="63"/>
      <c r="D74" s="44">
        <v>0</v>
      </c>
      <c r="E74" s="41"/>
      <c r="F74" s="42"/>
      <c r="G74" s="10">
        <v>6989.4</v>
      </c>
      <c r="H74" s="10"/>
      <c r="I74" s="34"/>
    </row>
    <row r="75" spans="1:9" s="13" customFormat="1" ht="30">
      <c r="A75" s="71" t="s">
        <v>39</v>
      </c>
      <c r="B75" s="69"/>
      <c r="C75" s="41" t="s">
        <v>126</v>
      </c>
      <c r="D75" s="41">
        <f>D78</f>
        <v>0</v>
      </c>
      <c r="E75" s="41">
        <f>D75/G75</f>
        <v>0</v>
      </c>
      <c r="F75" s="42">
        <f>E75/12</f>
        <v>0</v>
      </c>
      <c r="G75" s="10">
        <v>6989.4</v>
      </c>
      <c r="H75" s="10">
        <v>1.07</v>
      </c>
      <c r="I75" s="34">
        <f t="shared" si="0"/>
        <v>0</v>
      </c>
    </row>
    <row r="76" spans="1:9" s="13" customFormat="1" ht="15">
      <c r="A76" s="74" t="s">
        <v>102</v>
      </c>
      <c r="B76" s="69" t="s">
        <v>17</v>
      </c>
      <c r="C76" s="63"/>
      <c r="D76" s="44">
        <v>0</v>
      </c>
      <c r="E76" s="41"/>
      <c r="F76" s="42"/>
      <c r="G76" s="10">
        <v>6989.4</v>
      </c>
      <c r="H76" s="10"/>
      <c r="I76" s="34"/>
    </row>
    <row r="77" spans="1:9" s="13" customFormat="1" ht="15">
      <c r="A77" s="95" t="s">
        <v>103</v>
      </c>
      <c r="B77" s="70" t="s">
        <v>69</v>
      </c>
      <c r="C77" s="63"/>
      <c r="D77" s="44">
        <v>0</v>
      </c>
      <c r="E77" s="41"/>
      <c r="F77" s="42"/>
      <c r="G77" s="10">
        <v>6989.4</v>
      </c>
      <c r="H77" s="10"/>
      <c r="I77" s="34"/>
    </row>
    <row r="78" spans="1:9" s="13" customFormat="1" ht="15">
      <c r="A78" s="74" t="s">
        <v>104</v>
      </c>
      <c r="B78" s="70" t="s">
        <v>17</v>
      </c>
      <c r="C78" s="50"/>
      <c r="D78" s="87">
        <v>0</v>
      </c>
      <c r="E78" s="51"/>
      <c r="F78" s="52"/>
      <c r="G78" s="10">
        <v>6989.4</v>
      </c>
      <c r="H78" s="10">
        <v>1.07</v>
      </c>
      <c r="I78" s="34">
        <f t="shared" si="0"/>
        <v>0</v>
      </c>
    </row>
    <row r="79" spans="1:9" s="13" customFormat="1" ht="25.5">
      <c r="A79" s="74" t="s">
        <v>105</v>
      </c>
      <c r="B79" s="70" t="s">
        <v>17</v>
      </c>
      <c r="C79" s="50"/>
      <c r="D79" s="50">
        <f>E79*G79</f>
        <v>0</v>
      </c>
      <c r="E79" s="51"/>
      <c r="F79" s="54"/>
      <c r="G79" s="10">
        <v>6989.4</v>
      </c>
      <c r="H79" s="10">
        <v>1.07</v>
      </c>
      <c r="I79" s="34">
        <f t="shared" si="0"/>
        <v>0</v>
      </c>
    </row>
    <row r="80" spans="1:9" s="13" customFormat="1" ht="15">
      <c r="A80" s="71" t="s">
        <v>106</v>
      </c>
      <c r="B80" s="69"/>
      <c r="C80" s="41" t="s">
        <v>127</v>
      </c>
      <c r="D80" s="41">
        <f>D81+D82+D83+D84+D86+D85</f>
        <v>23663.73</v>
      </c>
      <c r="E80" s="41">
        <f>D80/G80</f>
        <v>3.39</v>
      </c>
      <c r="F80" s="41">
        <f>E80/12</f>
        <v>0.28</v>
      </c>
      <c r="G80" s="10">
        <v>6989.4</v>
      </c>
      <c r="H80" s="10">
        <v>1.07</v>
      </c>
      <c r="I80" s="34">
        <f t="shared" si="0"/>
        <v>0.3</v>
      </c>
    </row>
    <row r="81" spans="1:9" s="13" customFormat="1" ht="17.25" customHeight="1">
      <c r="A81" s="74" t="s">
        <v>36</v>
      </c>
      <c r="B81" s="69" t="s">
        <v>9</v>
      </c>
      <c r="C81" s="50"/>
      <c r="D81" s="50">
        <v>0</v>
      </c>
      <c r="E81" s="51"/>
      <c r="F81" s="52"/>
      <c r="G81" s="10">
        <v>6989.4</v>
      </c>
      <c r="H81" s="10">
        <v>1.07</v>
      </c>
      <c r="I81" s="34">
        <f t="shared" si="0"/>
        <v>0</v>
      </c>
    </row>
    <row r="82" spans="1:9" s="13" customFormat="1" ht="42" customHeight="1">
      <c r="A82" s="74" t="s">
        <v>107</v>
      </c>
      <c r="B82" s="69" t="s">
        <v>17</v>
      </c>
      <c r="C82" s="50"/>
      <c r="D82" s="50">
        <v>17737.17</v>
      </c>
      <c r="E82" s="51"/>
      <c r="F82" s="52"/>
      <c r="G82" s="10">
        <v>6989.4</v>
      </c>
      <c r="H82" s="10">
        <v>1.07</v>
      </c>
      <c r="I82" s="34">
        <f t="shared" si="0"/>
        <v>0</v>
      </c>
    </row>
    <row r="83" spans="1:9" s="13" customFormat="1" ht="45" customHeight="1">
      <c r="A83" s="74" t="s">
        <v>108</v>
      </c>
      <c r="B83" s="69" t="s">
        <v>17</v>
      </c>
      <c r="C83" s="50"/>
      <c r="D83" s="50">
        <v>1093.4</v>
      </c>
      <c r="E83" s="51"/>
      <c r="F83" s="54"/>
      <c r="G83" s="10">
        <v>6989.4</v>
      </c>
      <c r="H83" s="10"/>
      <c r="I83" s="34"/>
    </row>
    <row r="84" spans="1:9" s="13" customFormat="1" ht="25.5">
      <c r="A84" s="74" t="s">
        <v>50</v>
      </c>
      <c r="B84" s="69" t="s">
        <v>12</v>
      </c>
      <c r="C84" s="50"/>
      <c r="D84" s="50">
        <v>0</v>
      </c>
      <c r="E84" s="51"/>
      <c r="F84" s="54"/>
      <c r="G84" s="10">
        <v>6989.4</v>
      </c>
      <c r="H84" s="10">
        <v>1.07</v>
      </c>
      <c r="I84" s="34">
        <f t="shared" si="0"/>
        <v>0</v>
      </c>
    </row>
    <row r="85" spans="1:9" s="13" customFormat="1" ht="21" customHeight="1">
      <c r="A85" s="74" t="s">
        <v>109</v>
      </c>
      <c r="B85" s="70" t="s">
        <v>110</v>
      </c>
      <c r="C85" s="63"/>
      <c r="D85" s="63">
        <v>4833.16</v>
      </c>
      <c r="E85" s="53"/>
      <c r="F85" s="54"/>
      <c r="G85" s="10">
        <v>6989.4</v>
      </c>
      <c r="H85" s="10"/>
      <c r="I85" s="34"/>
    </row>
    <row r="86" spans="1:9" s="13" customFormat="1" ht="59.25" customHeight="1">
      <c r="A86" s="74" t="s">
        <v>111</v>
      </c>
      <c r="B86" s="70" t="s">
        <v>64</v>
      </c>
      <c r="C86" s="63"/>
      <c r="D86" s="63">
        <v>0</v>
      </c>
      <c r="E86" s="53"/>
      <c r="F86" s="54"/>
      <c r="G86" s="10">
        <v>6989.4</v>
      </c>
      <c r="H86" s="10"/>
      <c r="I86" s="34"/>
    </row>
    <row r="87" spans="1:9" s="13" customFormat="1" ht="21" customHeight="1">
      <c r="A87" s="71" t="s">
        <v>40</v>
      </c>
      <c r="B87" s="69"/>
      <c r="C87" s="41" t="s">
        <v>128</v>
      </c>
      <c r="D87" s="41">
        <f>D88</f>
        <v>1311.87</v>
      </c>
      <c r="E87" s="41">
        <f>D87/G87</f>
        <v>0.19</v>
      </c>
      <c r="F87" s="42">
        <f>E87/12</f>
        <v>0.02</v>
      </c>
      <c r="G87" s="10">
        <v>6989.4</v>
      </c>
      <c r="H87" s="10">
        <v>1.07</v>
      </c>
      <c r="I87" s="34">
        <f t="shared" si="0"/>
        <v>0.02</v>
      </c>
    </row>
    <row r="88" spans="1:9" s="13" customFormat="1" ht="18.75" customHeight="1">
      <c r="A88" s="74" t="s">
        <v>37</v>
      </c>
      <c r="B88" s="70" t="s">
        <v>17</v>
      </c>
      <c r="C88" s="50"/>
      <c r="D88" s="50">
        <v>1311.87</v>
      </c>
      <c r="E88" s="51"/>
      <c r="F88" s="52"/>
      <c r="G88" s="10">
        <v>6989.4</v>
      </c>
      <c r="H88" s="10">
        <v>1.07</v>
      </c>
      <c r="I88" s="34">
        <f t="shared" si="0"/>
        <v>0</v>
      </c>
    </row>
    <row r="89" spans="1:9" s="13" customFormat="1" ht="15">
      <c r="A89" s="71" t="s">
        <v>43</v>
      </c>
      <c r="B89" s="69"/>
      <c r="C89" s="40" t="s">
        <v>129</v>
      </c>
      <c r="D89" s="40">
        <f>D90+D91</f>
        <v>0</v>
      </c>
      <c r="E89" s="41">
        <f>D89/G89</f>
        <v>0</v>
      </c>
      <c r="F89" s="49">
        <f>E89/12</f>
        <v>0</v>
      </c>
      <c r="G89" s="10">
        <v>6989.4</v>
      </c>
      <c r="H89" s="10"/>
      <c r="I89" s="34"/>
    </row>
    <row r="90" spans="1:9" s="13" customFormat="1" ht="41.25" customHeight="1">
      <c r="A90" s="95" t="s">
        <v>112</v>
      </c>
      <c r="B90" s="70" t="s">
        <v>22</v>
      </c>
      <c r="C90" s="44"/>
      <c r="D90" s="44">
        <v>0</v>
      </c>
      <c r="E90" s="45"/>
      <c r="F90" s="64"/>
      <c r="G90" s="10">
        <v>6989.4</v>
      </c>
      <c r="H90" s="10"/>
      <c r="I90" s="34"/>
    </row>
    <row r="91" spans="1:9" s="13" customFormat="1" ht="23.25" customHeight="1">
      <c r="A91" s="95" t="s">
        <v>152</v>
      </c>
      <c r="B91" s="70" t="s">
        <v>64</v>
      </c>
      <c r="C91" s="63"/>
      <c r="D91" s="63">
        <v>0</v>
      </c>
      <c r="E91" s="53"/>
      <c r="F91" s="51"/>
      <c r="G91" s="10">
        <v>6989.4</v>
      </c>
      <c r="H91" s="10"/>
      <c r="I91" s="34"/>
    </row>
    <row r="92" spans="1:9" s="10" customFormat="1" ht="15">
      <c r="A92" s="71" t="s">
        <v>42</v>
      </c>
      <c r="B92" s="72"/>
      <c r="C92" s="41" t="s">
        <v>130</v>
      </c>
      <c r="D92" s="41">
        <f>D93+D94+D95+D96</f>
        <v>0</v>
      </c>
      <c r="E92" s="41">
        <f>D92/G92</f>
        <v>0</v>
      </c>
      <c r="F92" s="41">
        <f>E92/12</f>
        <v>0</v>
      </c>
      <c r="G92" s="10">
        <v>6989.4</v>
      </c>
      <c r="H92" s="10">
        <v>1.07</v>
      </c>
      <c r="I92" s="34">
        <f t="shared" si="0"/>
        <v>0</v>
      </c>
    </row>
    <row r="93" spans="1:9" s="13" customFormat="1" ht="15">
      <c r="A93" s="74" t="s">
        <v>68</v>
      </c>
      <c r="B93" s="69" t="s">
        <v>47</v>
      </c>
      <c r="C93" s="50"/>
      <c r="D93" s="50">
        <v>0</v>
      </c>
      <c r="E93" s="51"/>
      <c r="F93" s="52"/>
      <c r="G93" s="10">
        <v>6989.4</v>
      </c>
      <c r="H93" s="10">
        <v>1.07</v>
      </c>
      <c r="I93" s="34">
        <f t="shared" si="0"/>
        <v>0</v>
      </c>
    </row>
    <row r="94" spans="1:9" s="13" customFormat="1" ht="15">
      <c r="A94" s="74" t="s">
        <v>48</v>
      </c>
      <c r="B94" s="69" t="s">
        <v>47</v>
      </c>
      <c r="C94" s="50"/>
      <c r="D94" s="50">
        <v>0</v>
      </c>
      <c r="E94" s="51"/>
      <c r="F94" s="52"/>
      <c r="G94" s="10">
        <v>6989.4</v>
      </c>
      <c r="H94" s="10">
        <v>1.07</v>
      </c>
      <c r="I94" s="34">
        <f t="shared" si="0"/>
        <v>0</v>
      </c>
    </row>
    <row r="95" spans="1:9" s="13" customFormat="1" ht="25.5" customHeight="1">
      <c r="A95" s="74" t="s">
        <v>49</v>
      </c>
      <c r="B95" s="69" t="s">
        <v>17</v>
      </c>
      <c r="C95" s="50"/>
      <c r="D95" s="50">
        <v>0</v>
      </c>
      <c r="E95" s="51"/>
      <c r="F95" s="52"/>
      <c r="G95" s="10">
        <v>6989.4</v>
      </c>
      <c r="H95" s="10">
        <v>1.07</v>
      </c>
      <c r="I95" s="34">
        <f t="shared" si="0"/>
        <v>0</v>
      </c>
    </row>
    <row r="96" spans="1:9" s="13" customFormat="1" ht="25.5" customHeight="1">
      <c r="A96" s="74" t="s">
        <v>59</v>
      </c>
      <c r="B96" s="69" t="s">
        <v>47</v>
      </c>
      <c r="C96" s="50"/>
      <c r="D96" s="50">
        <v>0</v>
      </c>
      <c r="E96" s="51"/>
      <c r="F96" s="52"/>
      <c r="G96" s="10">
        <v>6989.4</v>
      </c>
      <c r="H96" s="10">
        <v>1.07</v>
      </c>
      <c r="I96" s="34">
        <f t="shared" si="0"/>
        <v>0</v>
      </c>
    </row>
    <row r="97" spans="1:9" s="10" customFormat="1" ht="222.75" customHeight="1">
      <c r="A97" s="75" t="s">
        <v>164</v>
      </c>
      <c r="B97" s="72" t="s">
        <v>12</v>
      </c>
      <c r="C97" s="49"/>
      <c r="D97" s="49">
        <v>100000</v>
      </c>
      <c r="E97" s="49">
        <f>D97/G97</f>
        <v>14.31</v>
      </c>
      <c r="F97" s="48">
        <f>E97/12</f>
        <v>1.19</v>
      </c>
      <c r="G97" s="10">
        <v>6989.4</v>
      </c>
      <c r="H97" s="10">
        <v>1.07</v>
      </c>
      <c r="I97" s="34">
        <f t="shared" si="0"/>
        <v>1.27</v>
      </c>
    </row>
    <row r="98" spans="1:9" s="10" customFormat="1" ht="21.75" customHeight="1">
      <c r="A98" s="119" t="s">
        <v>156</v>
      </c>
      <c r="B98" s="72" t="s">
        <v>9</v>
      </c>
      <c r="C98" s="49"/>
      <c r="D98" s="49">
        <f>29300.67+5776.24</f>
        <v>35076.91</v>
      </c>
      <c r="E98" s="49">
        <f>D98/G98</f>
        <v>5.02</v>
      </c>
      <c r="F98" s="49">
        <f>E98/12</f>
        <v>0.42</v>
      </c>
      <c r="G98" s="10">
        <v>6989.4</v>
      </c>
      <c r="I98" s="34"/>
    </row>
    <row r="99" spans="1:9" s="10" customFormat="1" ht="21.75" customHeight="1">
      <c r="A99" s="119" t="s">
        <v>157</v>
      </c>
      <c r="B99" s="72" t="s">
        <v>9</v>
      </c>
      <c r="C99" s="49"/>
      <c r="D99" s="49">
        <f>(-16725.83+470169.02)+5776.24</f>
        <v>459219.43</v>
      </c>
      <c r="E99" s="49">
        <f>D99/G99</f>
        <v>65.7</v>
      </c>
      <c r="F99" s="49">
        <f>E99/12</f>
        <v>5.48</v>
      </c>
      <c r="G99" s="10">
        <v>6989.4</v>
      </c>
      <c r="I99" s="34"/>
    </row>
    <row r="100" spans="1:9" s="10" customFormat="1" ht="21.75" customHeight="1">
      <c r="A100" s="119" t="s">
        <v>158</v>
      </c>
      <c r="B100" s="72" t="s">
        <v>9</v>
      </c>
      <c r="C100" s="49"/>
      <c r="D100" s="49">
        <v>47640.38</v>
      </c>
      <c r="E100" s="49">
        <f>D100/G100</f>
        <v>6.82</v>
      </c>
      <c r="F100" s="49">
        <f>E100/12</f>
        <v>0.57</v>
      </c>
      <c r="G100" s="10">
        <v>6989.4</v>
      </c>
      <c r="I100" s="34"/>
    </row>
    <row r="101" spans="1:9" s="10" customFormat="1" ht="21.75" customHeight="1">
      <c r="A101" s="119" t="s">
        <v>159</v>
      </c>
      <c r="B101" s="72" t="s">
        <v>9</v>
      </c>
      <c r="C101" s="49"/>
      <c r="D101" s="49">
        <v>23389.58</v>
      </c>
      <c r="E101" s="49">
        <f>D101/G101</f>
        <v>3.35</v>
      </c>
      <c r="F101" s="49">
        <f>E101/12</f>
        <v>0.28</v>
      </c>
      <c r="G101" s="10">
        <v>6989.4</v>
      </c>
      <c r="I101" s="34"/>
    </row>
    <row r="102" spans="1:9" s="13" customFormat="1" ht="19.5" thickBot="1">
      <c r="A102" s="117" t="s">
        <v>62</v>
      </c>
      <c r="B102" s="118" t="s">
        <v>11</v>
      </c>
      <c r="C102" s="55"/>
      <c r="D102" s="55">
        <f>E102*G102</f>
        <v>172777.97</v>
      </c>
      <c r="E102" s="55">
        <f>12*F102</f>
        <v>24.72</v>
      </c>
      <c r="F102" s="49">
        <v>2.06</v>
      </c>
      <c r="G102" s="10">
        <v>6989.4</v>
      </c>
      <c r="H102" s="10"/>
      <c r="I102" s="34"/>
    </row>
    <row r="103" spans="1:9" s="10" customFormat="1" ht="19.5" thickBot="1">
      <c r="A103" s="76" t="s">
        <v>32</v>
      </c>
      <c r="B103" s="77"/>
      <c r="C103" s="61"/>
      <c r="D103" s="121">
        <f>D102+D97+D92+D89+D87+D80+D75+D70+D54+D53+D52+D51+D50+D49+D43+D42+D41+D30+D16+D101+D100+D99+D98</f>
        <v>1829390.36</v>
      </c>
      <c r="E103" s="121">
        <f>E102+E97+E92+E89+E87+E80+E75+E70+E54+E53+E52+E51+E50+E49+E43+E42+E41+E30+E16+E101+E100+E99+E98</f>
        <v>261.76</v>
      </c>
      <c r="F103" s="121">
        <f>F102+F97+F92+F89+F87+F80+F75+F70+F54+F53+F52+F51+F50+F49+F43+F42+F41+F30+F16+F101+F100+F99+F98</f>
        <v>21.82</v>
      </c>
      <c r="G103" s="10">
        <v>6989.4</v>
      </c>
      <c r="H103" s="10">
        <v>1.07</v>
      </c>
      <c r="I103" s="34">
        <f t="shared" si="0"/>
        <v>23.35</v>
      </c>
    </row>
    <row r="104" spans="1:9" s="15" customFormat="1" ht="19.5" hidden="1">
      <c r="A104" s="78" t="s">
        <v>28</v>
      </c>
      <c r="B104" s="57" t="s">
        <v>11</v>
      </c>
      <c r="C104" s="56"/>
      <c r="D104" s="56"/>
      <c r="E104" s="57" t="s">
        <v>29</v>
      </c>
      <c r="F104" s="58"/>
      <c r="G104" s="10">
        <v>6989.4</v>
      </c>
      <c r="H104" s="10">
        <v>1.07</v>
      </c>
      <c r="I104" s="34">
        <f t="shared" si="0"/>
        <v>0</v>
      </c>
    </row>
    <row r="105" spans="1:9" s="17" customFormat="1" ht="15">
      <c r="A105" s="79"/>
      <c r="B105" s="72"/>
      <c r="C105" s="49"/>
      <c r="D105" s="49"/>
      <c r="E105" s="49"/>
      <c r="F105" s="49"/>
      <c r="G105" s="10">
        <v>6989.4</v>
      </c>
      <c r="H105" s="10"/>
      <c r="I105" s="34"/>
    </row>
    <row r="106" spans="1:9" s="17" customFormat="1" ht="15">
      <c r="A106" s="27"/>
      <c r="B106" s="28"/>
      <c r="C106" s="28"/>
      <c r="D106" s="59"/>
      <c r="E106" s="59"/>
      <c r="F106" s="59"/>
      <c r="G106" s="10">
        <v>6989.4</v>
      </c>
      <c r="I106" s="30"/>
    </row>
    <row r="107" spans="1:9" s="17" customFormat="1" ht="15" hidden="1">
      <c r="A107" s="27"/>
      <c r="B107" s="28"/>
      <c r="C107" s="28"/>
      <c r="D107" s="59"/>
      <c r="E107" s="59"/>
      <c r="F107" s="59"/>
      <c r="G107" s="10">
        <v>6989.4</v>
      </c>
      <c r="I107" s="30"/>
    </row>
    <row r="108" spans="1:9" s="17" customFormat="1" ht="15" hidden="1">
      <c r="A108" s="27"/>
      <c r="B108" s="28"/>
      <c r="C108" s="28"/>
      <c r="D108" s="59"/>
      <c r="E108" s="59"/>
      <c r="F108" s="59"/>
      <c r="G108" s="10">
        <v>6989.4</v>
      </c>
      <c r="I108" s="30"/>
    </row>
    <row r="109" spans="1:9" s="17" customFormat="1" ht="15" hidden="1">
      <c r="A109" s="27"/>
      <c r="B109" s="28"/>
      <c r="C109" s="28"/>
      <c r="D109" s="59"/>
      <c r="E109" s="59"/>
      <c r="F109" s="59"/>
      <c r="G109" s="10">
        <v>6989.4</v>
      </c>
      <c r="I109" s="30"/>
    </row>
    <row r="110" spans="1:9" s="17" customFormat="1" ht="15" hidden="1">
      <c r="A110" s="27"/>
      <c r="B110" s="28"/>
      <c r="C110" s="28"/>
      <c r="D110" s="59"/>
      <c r="E110" s="59"/>
      <c r="F110" s="59"/>
      <c r="G110" s="10">
        <v>6989.4</v>
      </c>
      <c r="I110" s="30"/>
    </row>
    <row r="111" spans="1:9" s="17" customFormat="1" ht="15">
      <c r="A111" s="27"/>
      <c r="B111" s="28"/>
      <c r="C111" s="28"/>
      <c r="D111" s="59"/>
      <c r="E111" s="59"/>
      <c r="F111" s="59"/>
      <c r="G111" s="10">
        <v>6989.4</v>
      </c>
      <c r="I111" s="30"/>
    </row>
    <row r="112" spans="1:9" s="17" customFormat="1" ht="15.75" thickBot="1">
      <c r="A112" s="16"/>
      <c r="D112" s="60"/>
      <c r="E112" s="60"/>
      <c r="F112" s="60"/>
      <c r="G112" s="10">
        <v>6989.4</v>
      </c>
      <c r="I112" s="30"/>
    </row>
    <row r="113" spans="1:9" s="102" customFormat="1" ht="38.25" thickBot="1">
      <c r="A113" s="98" t="s">
        <v>132</v>
      </c>
      <c r="B113" s="99"/>
      <c r="C113" s="100"/>
      <c r="D113" s="101">
        <f>SUM(D114:D114)</f>
        <v>292682.18</v>
      </c>
      <c r="E113" s="101">
        <f>SUM(E114:E114)</f>
        <v>41.88</v>
      </c>
      <c r="F113" s="101">
        <f>SUM(F114:F114)</f>
        <v>3.49</v>
      </c>
      <c r="G113" s="102">
        <v>6989.4</v>
      </c>
      <c r="H113" s="102">
        <v>1.07</v>
      </c>
      <c r="I113" s="103"/>
    </row>
    <row r="114" spans="1:9" s="60" customFormat="1" ht="19.5" customHeight="1">
      <c r="A114" s="74" t="s">
        <v>143</v>
      </c>
      <c r="B114" s="70"/>
      <c r="C114" s="97"/>
      <c r="D114" s="115">
        <v>292682.18</v>
      </c>
      <c r="E114" s="113">
        <f>D114/G114</f>
        <v>41.88</v>
      </c>
      <c r="F114" s="113">
        <f>E114/12</f>
        <v>3.49</v>
      </c>
      <c r="G114" s="10">
        <v>6989.4</v>
      </c>
      <c r="H114" s="80"/>
      <c r="I114" s="81"/>
    </row>
    <row r="115" spans="1:9" s="17" customFormat="1" ht="15.75" thickBot="1">
      <c r="A115" s="88"/>
      <c r="B115" s="89"/>
      <c r="C115" s="90"/>
      <c r="D115" s="90"/>
      <c r="E115" s="90"/>
      <c r="F115" s="96"/>
      <c r="G115" s="10"/>
      <c r="H115" s="10">
        <v>1.07</v>
      </c>
      <c r="I115" s="30"/>
    </row>
    <row r="116" spans="1:9" s="111" customFormat="1" ht="20.25" thickBot="1">
      <c r="A116" s="106" t="s">
        <v>162</v>
      </c>
      <c r="B116" s="107"/>
      <c r="C116" s="108"/>
      <c r="D116" s="101">
        <f>D103+D113</f>
        <v>2122072.54</v>
      </c>
      <c r="E116" s="109">
        <f>E103+E113</f>
        <v>303.64</v>
      </c>
      <c r="F116" s="110">
        <f>F103+F113</f>
        <v>25.31</v>
      </c>
      <c r="I116" s="112"/>
    </row>
    <row r="117" spans="1:9" s="17" customFormat="1" ht="14.25">
      <c r="A117" s="123"/>
      <c r="F117" s="18"/>
      <c r="I117" s="30"/>
    </row>
    <row r="118" spans="1:9" s="17" customFormat="1" ht="24" customHeight="1">
      <c r="A118" s="71" t="s">
        <v>88</v>
      </c>
      <c r="B118" s="72" t="s">
        <v>11</v>
      </c>
      <c r="C118" s="49" t="s">
        <v>122</v>
      </c>
      <c r="D118" s="49">
        <f>319250.56*1.086</f>
        <v>346706.11</v>
      </c>
      <c r="E118" s="49">
        <f>D118/G118</f>
        <v>49.6</v>
      </c>
      <c r="F118" s="62">
        <f>E118/12</f>
        <v>4.13</v>
      </c>
      <c r="G118" s="17">
        <v>6989.4</v>
      </c>
      <c r="I118" s="30"/>
    </row>
    <row r="119" spans="1:9" s="17" customFormat="1" ht="14.25">
      <c r="A119" s="123"/>
      <c r="F119" s="18"/>
      <c r="I119" s="30"/>
    </row>
    <row r="120" spans="1:9" s="17" customFormat="1" ht="13.5" thickBot="1">
      <c r="A120" s="124"/>
      <c r="F120" s="18"/>
      <c r="I120" s="30"/>
    </row>
    <row r="121" spans="1:9" s="17" customFormat="1" ht="20.25" thickBot="1">
      <c r="A121" s="106" t="s">
        <v>163</v>
      </c>
      <c r="B121" s="125"/>
      <c r="C121" s="125"/>
      <c r="D121" s="126">
        <f>D116+D118</f>
        <v>2468778.65</v>
      </c>
      <c r="E121" s="126">
        <f>E116+E118</f>
        <v>353.24</v>
      </c>
      <c r="F121" s="126">
        <f>F116+F118</f>
        <v>29.44</v>
      </c>
      <c r="I121" s="30"/>
    </row>
    <row r="122" spans="1:9" s="17" customFormat="1" ht="12.75">
      <c r="A122" s="16"/>
      <c r="F122" s="18"/>
      <c r="I122" s="30"/>
    </row>
    <row r="123" spans="1:9" s="17" customFormat="1" ht="12.75">
      <c r="A123" s="16"/>
      <c r="F123" s="18"/>
      <c r="I123" s="30"/>
    </row>
    <row r="124" spans="1:9" s="17" customFormat="1" ht="12.75">
      <c r="A124" s="16"/>
      <c r="F124" s="18"/>
      <c r="I124" s="30"/>
    </row>
    <row r="125" spans="1:9" s="15" customFormat="1" ht="19.5">
      <c r="A125" s="19"/>
      <c r="B125" s="20"/>
      <c r="C125" s="21"/>
      <c r="D125" s="21"/>
      <c r="E125" s="21"/>
      <c r="F125" s="22"/>
      <c r="I125" s="36"/>
    </row>
    <row r="126" spans="1:9" s="17" customFormat="1" ht="14.25">
      <c r="A126" s="127" t="s">
        <v>30</v>
      </c>
      <c r="B126" s="127"/>
      <c r="C126" s="127"/>
      <c r="D126" s="127"/>
      <c r="I126" s="30"/>
    </row>
    <row r="127" spans="6:9" s="17" customFormat="1" ht="12.75">
      <c r="F127" s="18"/>
      <c r="I127" s="30"/>
    </row>
    <row r="128" spans="1:9" s="17" customFormat="1" ht="12.75">
      <c r="A128" s="16" t="s">
        <v>31</v>
      </c>
      <c r="F128" s="18"/>
      <c r="I128" s="30"/>
    </row>
    <row r="129" spans="6:9" s="17" customFormat="1" ht="12.75">
      <c r="F129" s="18"/>
      <c r="I129" s="30"/>
    </row>
    <row r="130" spans="6:9" s="17" customFormat="1" ht="12.75">
      <c r="F130" s="18"/>
      <c r="I130" s="30"/>
    </row>
    <row r="131" spans="6:9" s="17" customFormat="1" ht="12.75">
      <c r="F131" s="18"/>
      <c r="I131" s="30"/>
    </row>
    <row r="132" spans="6:9" s="17" customFormat="1" ht="12.75">
      <c r="F132" s="18"/>
      <c r="I132" s="30"/>
    </row>
    <row r="133" spans="6:9" s="17" customFormat="1" ht="12.75">
      <c r="F133" s="18"/>
      <c r="I133" s="30"/>
    </row>
    <row r="134" spans="6:9" s="17" customFormat="1" ht="12.75">
      <c r="F134" s="18"/>
      <c r="I134" s="30"/>
    </row>
    <row r="135" spans="6:9" s="17" customFormat="1" ht="12.75">
      <c r="F135" s="18"/>
      <c r="I135" s="30"/>
    </row>
    <row r="136" spans="6:9" s="17" customFormat="1" ht="12.75">
      <c r="F136" s="18"/>
      <c r="I136" s="30"/>
    </row>
    <row r="137" spans="6:9" s="17" customFormat="1" ht="12.75">
      <c r="F137" s="18"/>
      <c r="I137" s="30"/>
    </row>
    <row r="138" spans="6:9" s="17" customFormat="1" ht="12.75">
      <c r="F138" s="18"/>
      <c r="I138" s="30"/>
    </row>
    <row r="139" spans="6:9" s="17" customFormat="1" ht="12.75">
      <c r="F139" s="18"/>
      <c r="I139" s="30"/>
    </row>
    <row r="140" spans="6:9" s="17" customFormat="1" ht="12.75">
      <c r="F140" s="18"/>
      <c r="I140" s="30"/>
    </row>
    <row r="141" spans="6:9" s="17" customFormat="1" ht="12.75">
      <c r="F141" s="18"/>
      <c r="I141" s="30"/>
    </row>
    <row r="142" spans="6:9" s="17" customFormat="1" ht="12.75">
      <c r="F142" s="18"/>
      <c r="I142" s="30"/>
    </row>
    <row r="143" spans="6:9" s="17" customFormat="1" ht="12.75">
      <c r="F143" s="18"/>
      <c r="I143" s="30"/>
    </row>
    <row r="144" spans="6:9" s="17" customFormat="1" ht="12.75">
      <c r="F144" s="18"/>
      <c r="I144" s="30"/>
    </row>
    <row r="145" spans="6:9" s="17" customFormat="1" ht="12.75">
      <c r="F145" s="18"/>
      <c r="I145" s="30"/>
    </row>
    <row r="146" spans="6:9" s="17" customFormat="1" ht="12.75">
      <c r="F146" s="18"/>
      <c r="I146" s="30"/>
    </row>
  </sheetData>
  <sheetProtection/>
  <mergeCells count="13">
    <mergeCell ref="A1:F1"/>
    <mergeCell ref="B2:F2"/>
    <mergeCell ref="B3:F3"/>
    <mergeCell ref="B4:F4"/>
    <mergeCell ref="A6:F6"/>
    <mergeCell ref="A7:F7"/>
    <mergeCell ref="A126:D126"/>
    <mergeCell ref="A8:F8"/>
    <mergeCell ref="A9:F9"/>
    <mergeCell ref="A10:F10"/>
    <mergeCell ref="A11:F11"/>
    <mergeCell ref="A12:F12"/>
    <mergeCell ref="A15:F15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4"/>
  <sheetViews>
    <sheetView tabSelected="1" zoomScalePageLayoutView="0" workbookViewId="0" topLeftCell="A100">
      <selection activeCell="C101" sqref="C10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6.75390625" style="1" customWidth="1"/>
    <col min="5" max="5" width="13.875" style="1" customWidth="1"/>
    <col min="6" max="6" width="20.875" style="23" customWidth="1"/>
    <col min="7" max="7" width="15.375" style="1" customWidth="1"/>
    <col min="8" max="8" width="15.375" style="1" hidden="1" customWidth="1"/>
    <col min="9" max="9" width="15.375" style="32" hidden="1" customWidth="1"/>
    <col min="10" max="12" width="15.375" style="1" customWidth="1"/>
    <col min="13" max="16384" width="9.125" style="1" customWidth="1"/>
  </cols>
  <sheetData>
    <row r="1" spans="1:6" ht="16.5" customHeight="1">
      <c r="A1" s="139" t="s">
        <v>0</v>
      </c>
      <c r="B1" s="140"/>
      <c r="C1" s="140"/>
      <c r="D1" s="140"/>
      <c r="E1" s="140"/>
      <c r="F1" s="140"/>
    </row>
    <row r="2" spans="2:6" ht="12.75" customHeight="1">
      <c r="B2" s="141" t="s">
        <v>1</v>
      </c>
      <c r="C2" s="141"/>
      <c r="D2" s="141"/>
      <c r="E2" s="140"/>
      <c r="F2" s="140"/>
    </row>
    <row r="3" spans="1:6" ht="18" customHeight="1">
      <c r="A3" s="39" t="s">
        <v>147</v>
      </c>
      <c r="B3" s="141" t="s">
        <v>2</v>
      </c>
      <c r="C3" s="141"/>
      <c r="D3" s="141"/>
      <c r="E3" s="140"/>
      <c r="F3" s="140"/>
    </row>
    <row r="4" spans="2:6" ht="14.25" customHeight="1">
      <c r="B4" s="141" t="s">
        <v>33</v>
      </c>
      <c r="C4" s="141"/>
      <c r="D4" s="141"/>
      <c r="E4" s="140"/>
      <c r="F4" s="140"/>
    </row>
    <row r="5" spans="2:6" ht="14.25" customHeight="1">
      <c r="B5" s="38"/>
      <c r="C5" s="38"/>
      <c r="D5" s="38"/>
      <c r="E5" s="37"/>
      <c r="F5" s="37"/>
    </row>
    <row r="6" spans="1:6" ht="25.5" customHeight="1">
      <c r="A6" s="142"/>
      <c r="B6" s="142"/>
      <c r="C6" s="142"/>
      <c r="D6" s="142"/>
      <c r="E6" s="142"/>
      <c r="F6" s="142"/>
    </row>
    <row r="7" spans="1:7" ht="35.25" customHeight="1">
      <c r="A7" s="143"/>
      <c r="B7" s="143"/>
      <c r="C7" s="143"/>
      <c r="D7" s="143"/>
      <c r="E7" s="143"/>
      <c r="F7" s="143"/>
      <c r="G7" s="2"/>
    </row>
    <row r="8" spans="1:7" ht="23.25" customHeight="1">
      <c r="A8" s="128" t="s">
        <v>149</v>
      </c>
      <c r="B8" s="128"/>
      <c r="C8" s="128"/>
      <c r="D8" s="128"/>
      <c r="E8" s="128"/>
      <c r="F8" s="128"/>
      <c r="G8" s="2"/>
    </row>
    <row r="9" spans="1:9" s="3" customFormat="1" ht="22.5" customHeight="1">
      <c r="A9" s="129" t="s">
        <v>3</v>
      </c>
      <c r="B9" s="129"/>
      <c r="C9" s="129"/>
      <c r="D9" s="129"/>
      <c r="E9" s="130"/>
      <c r="F9" s="130"/>
      <c r="I9" s="33"/>
    </row>
    <row r="10" spans="1:6" s="4" customFormat="1" ht="18.75" customHeight="1">
      <c r="A10" s="129" t="s">
        <v>70</v>
      </c>
      <c r="B10" s="129"/>
      <c r="C10" s="129"/>
      <c r="D10" s="129"/>
      <c r="E10" s="130"/>
      <c r="F10" s="130"/>
    </row>
    <row r="11" spans="1:6" s="5" customFormat="1" ht="17.25" customHeight="1">
      <c r="A11" s="131" t="s">
        <v>60</v>
      </c>
      <c r="B11" s="131"/>
      <c r="C11" s="131"/>
      <c r="D11" s="131"/>
      <c r="E11" s="132"/>
      <c r="F11" s="132"/>
    </row>
    <row r="12" spans="1:6" s="4" customFormat="1" ht="30" customHeight="1" thickBot="1">
      <c r="A12" s="133" t="s">
        <v>52</v>
      </c>
      <c r="B12" s="133"/>
      <c r="C12" s="133"/>
      <c r="D12" s="133"/>
      <c r="E12" s="134"/>
      <c r="F12" s="134"/>
    </row>
    <row r="13" spans="1:9" s="10" customFormat="1" ht="139.5" customHeight="1" thickBot="1">
      <c r="A13" s="6" t="s">
        <v>4</v>
      </c>
      <c r="B13" s="7" t="s">
        <v>5</v>
      </c>
      <c r="C13" s="8" t="s">
        <v>71</v>
      </c>
      <c r="D13" s="8" t="s">
        <v>34</v>
      </c>
      <c r="E13" s="8" t="s">
        <v>6</v>
      </c>
      <c r="F13" s="9" t="s">
        <v>7</v>
      </c>
      <c r="I13" s="34"/>
    </row>
    <row r="14" spans="1:9" s="13" customFormat="1" ht="12.75">
      <c r="A14" s="11">
        <v>1</v>
      </c>
      <c r="B14" s="12">
        <v>2</v>
      </c>
      <c r="C14" s="24">
        <v>3</v>
      </c>
      <c r="D14" s="24">
        <v>4</v>
      </c>
      <c r="E14" s="25">
        <v>5</v>
      </c>
      <c r="F14" s="26">
        <v>6</v>
      </c>
      <c r="I14" s="31"/>
    </row>
    <row r="15" spans="1:9" s="13" customFormat="1" ht="49.5" customHeight="1">
      <c r="A15" s="135" t="s">
        <v>8</v>
      </c>
      <c r="B15" s="136"/>
      <c r="C15" s="136"/>
      <c r="D15" s="136"/>
      <c r="E15" s="137"/>
      <c r="F15" s="138"/>
      <c r="I15" s="31"/>
    </row>
    <row r="16" spans="1:9" s="10" customFormat="1" ht="21" customHeight="1">
      <c r="A16" s="65" t="s">
        <v>65</v>
      </c>
      <c r="B16" s="72" t="s">
        <v>9</v>
      </c>
      <c r="C16" s="40" t="s">
        <v>113</v>
      </c>
      <c r="D16" s="40">
        <f>E16*G16</f>
        <v>313684.27</v>
      </c>
      <c r="E16" s="41">
        <f>F16*12</f>
        <v>44.88</v>
      </c>
      <c r="F16" s="42">
        <f>F27+F29</f>
        <v>3.74</v>
      </c>
      <c r="G16" s="10">
        <v>6989.4</v>
      </c>
      <c r="H16" s="10">
        <v>1.07</v>
      </c>
      <c r="I16" s="34">
        <f>F16*H16</f>
        <v>4</v>
      </c>
    </row>
    <row r="17" spans="1:9" s="10" customFormat="1" ht="24.75" customHeight="1">
      <c r="A17" s="92" t="s">
        <v>53</v>
      </c>
      <c r="B17" s="93" t="s">
        <v>54</v>
      </c>
      <c r="C17" s="40"/>
      <c r="D17" s="40"/>
      <c r="E17" s="41"/>
      <c r="F17" s="43"/>
      <c r="G17" s="10">
        <v>6989.4</v>
      </c>
      <c r="I17" s="34"/>
    </row>
    <row r="18" spans="1:9" s="10" customFormat="1" ht="18.75">
      <c r="A18" s="92" t="s">
        <v>55</v>
      </c>
      <c r="B18" s="93" t="s">
        <v>54</v>
      </c>
      <c r="C18" s="40"/>
      <c r="D18" s="40"/>
      <c r="E18" s="41"/>
      <c r="F18" s="43"/>
      <c r="G18" s="10">
        <v>6989.4</v>
      </c>
      <c r="I18" s="34"/>
    </row>
    <row r="19" spans="1:9" s="10" customFormat="1" ht="117.75" customHeight="1">
      <c r="A19" s="92" t="s">
        <v>72</v>
      </c>
      <c r="B19" s="93" t="s">
        <v>22</v>
      </c>
      <c r="C19" s="40"/>
      <c r="D19" s="40"/>
      <c r="E19" s="41"/>
      <c r="F19" s="43"/>
      <c r="G19" s="10">
        <v>6989.4</v>
      </c>
      <c r="I19" s="34"/>
    </row>
    <row r="20" spans="1:9" s="10" customFormat="1" ht="18.75">
      <c r="A20" s="92" t="s">
        <v>73</v>
      </c>
      <c r="B20" s="93" t="s">
        <v>54</v>
      </c>
      <c r="C20" s="40"/>
      <c r="D20" s="40"/>
      <c r="E20" s="41"/>
      <c r="F20" s="43"/>
      <c r="G20" s="10">
        <v>6989.4</v>
      </c>
      <c r="I20" s="34"/>
    </row>
    <row r="21" spans="1:9" s="10" customFormat="1" ht="18.75">
      <c r="A21" s="92" t="s">
        <v>74</v>
      </c>
      <c r="B21" s="93" t="s">
        <v>54</v>
      </c>
      <c r="C21" s="40"/>
      <c r="D21" s="40"/>
      <c r="E21" s="41"/>
      <c r="F21" s="43"/>
      <c r="G21" s="10">
        <v>6989.4</v>
      </c>
      <c r="I21" s="34"/>
    </row>
    <row r="22" spans="1:9" s="10" customFormat="1" ht="29.25" customHeight="1">
      <c r="A22" s="92" t="s">
        <v>75</v>
      </c>
      <c r="B22" s="93" t="s">
        <v>12</v>
      </c>
      <c r="C22" s="44"/>
      <c r="D22" s="44"/>
      <c r="E22" s="45"/>
      <c r="F22" s="47"/>
      <c r="G22" s="10">
        <v>6989.4</v>
      </c>
      <c r="I22" s="34"/>
    </row>
    <row r="23" spans="1:9" s="10" customFormat="1" ht="15">
      <c r="A23" s="92" t="s">
        <v>76</v>
      </c>
      <c r="B23" s="93" t="s">
        <v>14</v>
      </c>
      <c r="C23" s="44"/>
      <c r="D23" s="44"/>
      <c r="E23" s="45"/>
      <c r="F23" s="47"/>
      <c r="G23" s="10">
        <v>6989.4</v>
      </c>
      <c r="I23" s="34"/>
    </row>
    <row r="24" spans="1:9" s="10" customFormat="1" ht="15">
      <c r="A24" s="92" t="s">
        <v>154</v>
      </c>
      <c r="B24" s="93" t="s">
        <v>54</v>
      </c>
      <c r="C24" s="44"/>
      <c r="D24" s="44"/>
      <c r="E24" s="45"/>
      <c r="F24" s="47"/>
      <c r="G24" s="10">
        <v>6989.4</v>
      </c>
      <c r="I24" s="34"/>
    </row>
    <row r="25" spans="1:9" s="10" customFormat="1" ht="15">
      <c r="A25" s="92" t="s">
        <v>155</v>
      </c>
      <c r="B25" s="93" t="s">
        <v>54</v>
      </c>
      <c r="C25" s="44"/>
      <c r="D25" s="44"/>
      <c r="E25" s="45"/>
      <c r="F25" s="47"/>
      <c r="I25" s="34"/>
    </row>
    <row r="26" spans="1:9" s="10" customFormat="1" ht="15">
      <c r="A26" s="92" t="s">
        <v>77</v>
      </c>
      <c r="B26" s="93" t="s">
        <v>17</v>
      </c>
      <c r="C26" s="44"/>
      <c r="D26" s="44"/>
      <c r="E26" s="45"/>
      <c r="F26" s="47"/>
      <c r="G26" s="10">
        <v>6989.4</v>
      </c>
      <c r="I26" s="34"/>
    </row>
    <row r="27" spans="1:9" s="10" customFormat="1" ht="15">
      <c r="A27" s="65" t="s">
        <v>66</v>
      </c>
      <c r="B27" s="66"/>
      <c r="C27" s="40"/>
      <c r="D27" s="40"/>
      <c r="E27" s="41"/>
      <c r="F27" s="42">
        <v>3.61</v>
      </c>
      <c r="G27" s="10">
        <v>6989.4</v>
      </c>
      <c r="I27" s="34"/>
    </row>
    <row r="28" spans="1:9" s="10" customFormat="1" ht="15">
      <c r="A28" s="67" t="s">
        <v>63</v>
      </c>
      <c r="B28" s="68" t="s">
        <v>54</v>
      </c>
      <c r="C28" s="44"/>
      <c r="D28" s="44"/>
      <c r="E28" s="45"/>
      <c r="F28" s="46">
        <v>0.13</v>
      </c>
      <c r="G28" s="10">
        <v>6989.4</v>
      </c>
      <c r="I28" s="34"/>
    </row>
    <row r="29" spans="1:9" s="10" customFormat="1" ht="18.75">
      <c r="A29" s="65" t="s">
        <v>66</v>
      </c>
      <c r="B29" s="66"/>
      <c r="C29" s="40"/>
      <c r="D29" s="40"/>
      <c r="E29" s="41"/>
      <c r="F29" s="43">
        <f>F28</f>
        <v>0.13</v>
      </c>
      <c r="G29" s="10">
        <v>6989.4</v>
      </c>
      <c r="I29" s="34"/>
    </row>
    <row r="30" spans="1:9" s="29" customFormat="1" ht="30">
      <c r="A30" s="65" t="s">
        <v>10</v>
      </c>
      <c r="B30" s="66" t="s">
        <v>11</v>
      </c>
      <c r="C30" s="40" t="s">
        <v>114</v>
      </c>
      <c r="D30" s="40">
        <f>E30*G30</f>
        <v>242392.39</v>
      </c>
      <c r="E30" s="41">
        <f>F30*12</f>
        <v>34.68</v>
      </c>
      <c r="F30" s="43">
        <v>2.89</v>
      </c>
      <c r="G30" s="10">
        <v>6989.4</v>
      </c>
      <c r="H30" s="10">
        <v>1.07</v>
      </c>
      <c r="I30" s="34">
        <f>F30*H30</f>
        <v>3.09</v>
      </c>
    </row>
    <row r="31" spans="1:9" s="29" customFormat="1" ht="18.75">
      <c r="A31" s="92" t="s">
        <v>78</v>
      </c>
      <c r="B31" s="93" t="s">
        <v>11</v>
      </c>
      <c r="C31" s="40"/>
      <c r="D31" s="40"/>
      <c r="E31" s="41"/>
      <c r="F31" s="43"/>
      <c r="G31" s="10">
        <v>6989.4</v>
      </c>
      <c r="I31" s="35"/>
    </row>
    <row r="32" spans="1:9" s="29" customFormat="1" ht="18.75">
      <c r="A32" s="92" t="s">
        <v>79</v>
      </c>
      <c r="B32" s="93" t="s">
        <v>80</v>
      </c>
      <c r="C32" s="40"/>
      <c r="D32" s="40"/>
      <c r="E32" s="41"/>
      <c r="F32" s="43"/>
      <c r="G32" s="10">
        <v>6989.4</v>
      </c>
      <c r="I32" s="35"/>
    </row>
    <row r="33" spans="1:9" s="29" customFormat="1" ht="18.75">
      <c r="A33" s="92" t="s">
        <v>81</v>
      </c>
      <c r="B33" s="93" t="s">
        <v>82</v>
      </c>
      <c r="C33" s="40"/>
      <c r="D33" s="40"/>
      <c r="E33" s="41"/>
      <c r="F33" s="43"/>
      <c r="G33" s="10">
        <v>6989.4</v>
      </c>
      <c r="I33" s="35"/>
    </row>
    <row r="34" spans="1:9" s="29" customFormat="1" ht="18.75">
      <c r="A34" s="92" t="s">
        <v>56</v>
      </c>
      <c r="B34" s="93" t="s">
        <v>11</v>
      </c>
      <c r="C34" s="40"/>
      <c r="D34" s="40"/>
      <c r="E34" s="41"/>
      <c r="F34" s="43"/>
      <c r="G34" s="10">
        <v>6989.4</v>
      </c>
      <c r="I34" s="35"/>
    </row>
    <row r="35" spans="1:9" s="29" customFormat="1" ht="25.5">
      <c r="A35" s="92" t="s">
        <v>57</v>
      </c>
      <c r="B35" s="93" t="s">
        <v>12</v>
      </c>
      <c r="C35" s="40"/>
      <c r="D35" s="40"/>
      <c r="E35" s="41"/>
      <c r="F35" s="43"/>
      <c r="G35" s="10">
        <v>6989.4</v>
      </c>
      <c r="I35" s="35"/>
    </row>
    <row r="36" spans="1:9" s="29" customFormat="1" ht="18.75">
      <c r="A36" s="92" t="s">
        <v>83</v>
      </c>
      <c r="B36" s="93" t="s">
        <v>11</v>
      </c>
      <c r="C36" s="40"/>
      <c r="D36" s="40"/>
      <c r="E36" s="41"/>
      <c r="F36" s="43"/>
      <c r="G36" s="10">
        <v>6989.4</v>
      </c>
      <c r="I36" s="35"/>
    </row>
    <row r="37" spans="1:9" s="29" customFormat="1" ht="18.75">
      <c r="A37" s="92" t="s">
        <v>84</v>
      </c>
      <c r="B37" s="93" t="s">
        <v>11</v>
      </c>
      <c r="C37" s="40"/>
      <c r="D37" s="40"/>
      <c r="E37" s="41"/>
      <c r="F37" s="43"/>
      <c r="G37" s="10">
        <v>6989.4</v>
      </c>
      <c r="I37" s="35"/>
    </row>
    <row r="38" spans="1:9" s="29" customFormat="1" ht="25.5">
      <c r="A38" s="92" t="s">
        <v>85</v>
      </c>
      <c r="B38" s="93" t="s">
        <v>58</v>
      </c>
      <c r="C38" s="40"/>
      <c r="D38" s="40"/>
      <c r="E38" s="41"/>
      <c r="F38" s="43"/>
      <c r="G38" s="10">
        <v>6989.4</v>
      </c>
      <c r="I38" s="35"/>
    </row>
    <row r="39" spans="1:9" s="10" customFormat="1" ht="25.5">
      <c r="A39" s="92" t="s">
        <v>86</v>
      </c>
      <c r="B39" s="93" t="s">
        <v>12</v>
      </c>
      <c r="C39" s="40"/>
      <c r="D39" s="40"/>
      <c r="E39" s="41"/>
      <c r="F39" s="43"/>
      <c r="G39" s="10">
        <v>6989.4</v>
      </c>
      <c r="I39" s="34"/>
    </row>
    <row r="40" spans="1:9" s="29" customFormat="1" ht="31.5" customHeight="1">
      <c r="A40" s="92" t="s">
        <v>87</v>
      </c>
      <c r="B40" s="93" t="s">
        <v>11</v>
      </c>
      <c r="C40" s="40"/>
      <c r="D40" s="40"/>
      <c r="E40" s="41"/>
      <c r="F40" s="43"/>
      <c r="G40" s="10">
        <v>6989.4</v>
      </c>
      <c r="I40" s="35"/>
    </row>
    <row r="41" spans="1:7" s="14" customFormat="1" ht="18.75">
      <c r="A41" s="71" t="s">
        <v>13</v>
      </c>
      <c r="B41" s="72" t="s">
        <v>14</v>
      </c>
      <c r="C41" s="40" t="s">
        <v>113</v>
      </c>
      <c r="D41" s="40">
        <f>E41*G41</f>
        <v>75485.52</v>
      </c>
      <c r="E41" s="41">
        <f>F41*12</f>
        <v>10.8</v>
      </c>
      <c r="F41" s="62">
        <v>0.9</v>
      </c>
      <c r="G41" s="10">
        <v>6989.4</v>
      </c>
    </row>
    <row r="42" spans="1:7" s="10" customFormat="1" ht="18.75">
      <c r="A42" s="71" t="s">
        <v>15</v>
      </c>
      <c r="B42" s="72" t="s">
        <v>16</v>
      </c>
      <c r="C42" s="40" t="s">
        <v>113</v>
      </c>
      <c r="D42" s="40">
        <f>E42*G42</f>
        <v>245747.3</v>
      </c>
      <c r="E42" s="41">
        <f>F42*12</f>
        <v>35.16</v>
      </c>
      <c r="F42" s="62">
        <v>2.93</v>
      </c>
      <c r="G42" s="10">
        <v>6989.4</v>
      </c>
    </row>
    <row r="43" spans="1:7" s="10" customFormat="1" ht="18.75">
      <c r="A43" s="71" t="s">
        <v>88</v>
      </c>
      <c r="B43" s="72" t="s">
        <v>11</v>
      </c>
      <c r="C43" s="40" t="s">
        <v>122</v>
      </c>
      <c r="D43" s="40">
        <v>0</v>
      </c>
      <c r="E43" s="41">
        <f>D43/G43</f>
        <v>0</v>
      </c>
      <c r="F43" s="62">
        <f>E43/12</f>
        <v>0</v>
      </c>
      <c r="G43" s="10">
        <v>6989.4</v>
      </c>
    </row>
    <row r="44" spans="1:7" s="10" customFormat="1" ht="21.75" customHeight="1">
      <c r="A44" s="92" t="s">
        <v>89</v>
      </c>
      <c r="B44" s="93" t="s">
        <v>22</v>
      </c>
      <c r="C44" s="40"/>
      <c r="D44" s="40"/>
      <c r="E44" s="41"/>
      <c r="F44" s="62"/>
      <c r="G44" s="10">
        <v>6989.4</v>
      </c>
    </row>
    <row r="45" spans="1:7" s="10" customFormat="1" ht="18.75">
      <c r="A45" s="92" t="s">
        <v>90</v>
      </c>
      <c r="B45" s="93" t="s">
        <v>17</v>
      </c>
      <c r="C45" s="40"/>
      <c r="D45" s="40"/>
      <c r="E45" s="41"/>
      <c r="F45" s="62"/>
      <c r="G45" s="10">
        <v>6989.4</v>
      </c>
    </row>
    <row r="46" spans="1:7" s="10" customFormat="1" ht="18.75">
      <c r="A46" s="92" t="s">
        <v>91</v>
      </c>
      <c r="B46" s="93" t="s">
        <v>92</v>
      </c>
      <c r="C46" s="40"/>
      <c r="D46" s="40"/>
      <c r="E46" s="41"/>
      <c r="F46" s="62"/>
      <c r="G46" s="10">
        <v>6989.4</v>
      </c>
    </row>
    <row r="47" spans="1:7" s="10" customFormat="1" ht="18.75">
      <c r="A47" s="92" t="s">
        <v>93</v>
      </c>
      <c r="B47" s="93" t="s">
        <v>94</v>
      </c>
      <c r="C47" s="40"/>
      <c r="D47" s="40"/>
      <c r="E47" s="41"/>
      <c r="F47" s="62"/>
      <c r="G47" s="10">
        <v>6989.4</v>
      </c>
    </row>
    <row r="48" spans="1:7" s="10" customFormat="1" ht="18.75">
      <c r="A48" s="92" t="s">
        <v>95</v>
      </c>
      <c r="B48" s="93" t="s">
        <v>92</v>
      </c>
      <c r="C48" s="40"/>
      <c r="D48" s="40"/>
      <c r="E48" s="41"/>
      <c r="F48" s="62"/>
      <c r="G48" s="10">
        <v>6989.4</v>
      </c>
    </row>
    <row r="49" spans="1:9" s="29" customFormat="1" ht="30">
      <c r="A49" s="71" t="s">
        <v>96</v>
      </c>
      <c r="B49" s="72" t="s">
        <v>9</v>
      </c>
      <c r="C49" s="40" t="s">
        <v>116</v>
      </c>
      <c r="D49" s="40">
        <v>2439.99</v>
      </c>
      <c r="E49" s="41">
        <f>D49/G49</f>
        <v>0.35</v>
      </c>
      <c r="F49" s="48">
        <f>E49/12</f>
        <v>0.03</v>
      </c>
      <c r="G49" s="10">
        <v>6989.4</v>
      </c>
      <c r="H49" s="10">
        <v>1.07</v>
      </c>
      <c r="I49" s="34">
        <f aca="true" t="shared" si="0" ref="I49:I104">F49*H49</f>
        <v>0.03</v>
      </c>
    </row>
    <row r="50" spans="1:9" s="13" customFormat="1" ht="45">
      <c r="A50" s="71" t="s">
        <v>117</v>
      </c>
      <c r="B50" s="72" t="s">
        <v>9</v>
      </c>
      <c r="C50" s="40" t="s">
        <v>118</v>
      </c>
      <c r="D50" s="40">
        <v>20333.41</v>
      </c>
      <c r="E50" s="41">
        <f>D50/G50</f>
        <v>2.91</v>
      </c>
      <c r="F50" s="48">
        <f>E50/12</f>
        <v>0.24</v>
      </c>
      <c r="G50" s="10">
        <v>6989.4</v>
      </c>
      <c r="H50" s="10">
        <v>1.07</v>
      </c>
      <c r="I50" s="34">
        <f t="shared" si="0"/>
        <v>0.26</v>
      </c>
    </row>
    <row r="51" spans="1:9" s="10" customFormat="1" ht="15">
      <c r="A51" s="71" t="s">
        <v>24</v>
      </c>
      <c r="B51" s="72" t="s">
        <v>25</v>
      </c>
      <c r="C51" s="40" t="s">
        <v>123</v>
      </c>
      <c r="D51" s="40">
        <f>E51*G51</f>
        <v>6709.82</v>
      </c>
      <c r="E51" s="41">
        <f>12*F51</f>
        <v>0.96</v>
      </c>
      <c r="F51" s="48">
        <v>0.08</v>
      </c>
      <c r="G51" s="10">
        <v>6989.4</v>
      </c>
      <c r="H51" s="10">
        <v>1.07</v>
      </c>
      <c r="I51" s="34">
        <f t="shared" si="0"/>
        <v>0.09</v>
      </c>
    </row>
    <row r="52" spans="1:9" s="10" customFormat="1" ht="15">
      <c r="A52" s="71" t="s">
        <v>26</v>
      </c>
      <c r="B52" s="73" t="s">
        <v>27</v>
      </c>
      <c r="C52" s="49" t="s">
        <v>123</v>
      </c>
      <c r="D52" s="40">
        <f>E52*G52</f>
        <v>4193.64</v>
      </c>
      <c r="E52" s="41">
        <f>12*F52</f>
        <v>0.6</v>
      </c>
      <c r="F52" s="122">
        <v>0.05</v>
      </c>
      <c r="G52" s="10">
        <v>6989.4</v>
      </c>
      <c r="H52" s="10">
        <v>1.07</v>
      </c>
      <c r="I52" s="34">
        <f t="shared" si="0"/>
        <v>0.05</v>
      </c>
    </row>
    <row r="53" spans="1:9" s="14" customFormat="1" ht="30">
      <c r="A53" s="71" t="s">
        <v>23</v>
      </c>
      <c r="B53" s="72"/>
      <c r="C53" s="49"/>
      <c r="D53" s="40">
        <v>0</v>
      </c>
      <c r="E53" s="41">
        <f>D53/G53</f>
        <v>0</v>
      </c>
      <c r="F53" s="48">
        <f>E53/12</f>
        <v>0</v>
      </c>
      <c r="G53" s="10">
        <v>6989.4</v>
      </c>
      <c r="H53" s="10">
        <v>1.07</v>
      </c>
      <c r="I53" s="34">
        <f t="shared" si="0"/>
        <v>0</v>
      </c>
    </row>
    <row r="54" spans="1:9" s="14" customFormat="1" ht="23.25" customHeight="1">
      <c r="A54" s="71" t="s">
        <v>35</v>
      </c>
      <c r="B54" s="72"/>
      <c r="C54" s="41" t="s">
        <v>124</v>
      </c>
      <c r="D54" s="41">
        <f>D55+D56+D57+D58+D59+D60+D61+D62+D63+D66+D64+D67+D68+D69+D65</f>
        <v>55324.15</v>
      </c>
      <c r="E54" s="41">
        <f>D54/G54</f>
        <v>7.92</v>
      </c>
      <c r="F54" s="41">
        <f>E54/12</f>
        <v>0.66</v>
      </c>
      <c r="G54" s="10">
        <v>6989.4</v>
      </c>
      <c r="H54" s="10">
        <v>1.07</v>
      </c>
      <c r="I54" s="34">
        <f t="shared" si="0"/>
        <v>0.71</v>
      </c>
    </row>
    <row r="55" spans="1:9" s="13" customFormat="1" ht="15">
      <c r="A55" s="74" t="s">
        <v>41</v>
      </c>
      <c r="B55" s="69" t="s">
        <v>17</v>
      </c>
      <c r="C55" s="50"/>
      <c r="D55" s="50">
        <v>778.15</v>
      </c>
      <c r="E55" s="51"/>
      <c r="F55" s="52"/>
      <c r="G55" s="10">
        <v>6989.4</v>
      </c>
      <c r="H55" s="10">
        <v>1.07</v>
      </c>
      <c r="I55" s="34">
        <f t="shared" si="0"/>
        <v>0</v>
      </c>
    </row>
    <row r="56" spans="1:9" s="13" customFormat="1" ht="15">
      <c r="A56" s="74" t="s">
        <v>18</v>
      </c>
      <c r="B56" s="69" t="s">
        <v>22</v>
      </c>
      <c r="C56" s="50"/>
      <c r="D56" s="50">
        <v>2744.46</v>
      </c>
      <c r="E56" s="51"/>
      <c r="F56" s="52"/>
      <c r="G56" s="10">
        <v>6989.4</v>
      </c>
      <c r="H56" s="10">
        <v>1.07</v>
      </c>
      <c r="I56" s="34">
        <f t="shared" si="0"/>
        <v>0</v>
      </c>
    </row>
    <row r="57" spans="1:9" s="13" customFormat="1" ht="15">
      <c r="A57" s="74" t="s">
        <v>67</v>
      </c>
      <c r="B57" s="70" t="s">
        <v>17</v>
      </c>
      <c r="C57" s="50"/>
      <c r="D57" s="50">
        <v>4890.37</v>
      </c>
      <c r="E57" s="51"/>
      <c r="F57" s="52"/>
      <c r="G57" s="10">
        <v>6989.4</v>
      </c>
      <c r="H57" s="10"/>
      <c r="I57" s="34"/>
    </row>
    <row r="58" spans="1:9" s="13" customFormat="1" ht="15">
      <c r="A58" s="74" t="s">
        <v>151</v>
      </c>
      <c r="B58" s="70" t="s">
        <v>69</v>
      </c>
      <c r="C58" s="50"/>
      <c r="D58" s="50">
        <v>0</v>
      </c>
      <c r="E58" s="51"/>
      <c r="F58" s="52"/>
      <c r="G58" s="10">
        <v>6989.4</v>
      </c>
      <c r="H58" s="10">
        <v>1.07</v>
      </c>
      <c r="I58" s="34">
        <f t="shared" si="0"/>
        <v>0</v>
      </c>
    </row>
    <row r="59" spans="1:9" s="13" customFormat="1" ht="15">
      <c r="A59" s="74" t="s">
        <v>46</v>
      </c>
      <c r="B59" s="69" t="s">
        <v>17</v>
      </c>
      <c r="C59" s="50"/>
      <c r="D59" s="50">
        <v>5230</v>
      </c>
      <c r="E59" s="51"/>
      <c r="F59" s="52"/>
      <c r="G59" s="10">
        <v>6989.4</v>
      </c>
      <c r="H59" s="10">
        <v>1.07</v>
      </c>
      <c r="I59" s="34">
        <f t="shared" si="0"/>
        <v>0</v>
      </c>
    </row>
    <row r="60" spans="1:9" s="13" customFormat="1" ht="15">
      <c r="A60" s="74" t="s">
        <v>19</v>
      </c>
      <c r="B60" s="69" t="s">
        <v>17</v>
      </c>
      <c r="C60" s="50"/>
      <c r="D60" s="50">
        <v>11658.46</v>
      </c>
      <c r="E60" s="51"/>
      <c r="F60" s="52"/>
      <c r="G60" s="10">
        <v>6989.4</v>
      </c>
      <c r="H60" s="10">
        <v>1.07</v>
      </c>
      <c r="I60" s="34">
        <f t="shared" si="0"/>
        <v>0</v>
      </c>
    </row>
    <row r="61" spans="1:9" s="13" customFormat="1" ht="15">
      <c r="A61" s="74" t="s">
        <v>20</v>
      </c>
      <c r="B61" s="69" t="s">
        <v>17</v>
      </c>
      <c r="C61" s="50"/>
      <c r="D61" s="50">
        <v>1097.78</v>
      </c>
      <c r="E61" s="51"/>
      <c r="F61" s="52"/>
      <c r="G61" s="10">
        <v>6989.4</v>
      </c>
      <c r="H61" s="10">
        <v>1.07</v>
      </c>
      <c r="I61" s="34">
        <f t="shared" si="0"/>
        <v>0</v>
      </c>
    </row>
    <row r="62" spans="1:9" s="13" customFormat="1" ht="15">
      <c r="A62" s="74" t="s">
        <v>44</v>
      </c>
      <c r="B62" s="69" t="s">
        <v>17</v>
      </c>
      <c r="C62" s="50"/>
      <c r="D62" s="50">
        <v>2614.95</v>
      </c>
      <c r="E62" s="51"/>
      <c r="F62" s="52"/>
      <c r="G62" s="10">
        <v>6989.4</v>
      </c>
      <c r="H62" s="10">
        <v>1.07</v>
      </c>
      <c r="I62" s="34">
        <f t="shared" si="0"/>
        <v>0</v>
      </c>
    </row>
    <row r="63" spans="1:9" s="13" customFormat="1" ht="15">
      <c r="A63" s="74" t="s">
        <v>45</v>
      </c>
      <c r="B63" s="69" t="s">
        <v>22</v>
      </c>
      <c r="C63" s="50"/>
      <c r="D63" s="50">
        <v>0</v>
      </c>
      <c r="E63" s="51"/>
      <c r="F63" s="52"/>
      <c r="G63" s="10">
        <v>6989.4</v>
      </c>
      <c r="H63" s="10">
        <v>1.07</v>
      </c>
      <c r="I63" s="34">
        <f t="shared" si="0"/>
        <v>0</v>
      </c>
    </row>
    <row r="64" spans="1:9" s="13" customFormat="1" ht="25.5">
      <c r="A64" s="74" t="s">
        <v>21</v>
      </c>
      <c r="B64" s="69" t="s">
        <v>17</v>
      </c>
      <c r="C64" s="50"/>
      <c r="D64" s="50">
        <v>7025.09</v>
      </c>
      <c r="E64" s="51"/>
      <c r="F64" s="52"/>
      <c r="G64" s="10">
        <v>6989.4</v>
      </c>
      <c r="H64" s="10">
        <v>1.07</v>
      </c>
      <c r="I64" s="34">
        <f t="shared" si="0"/>
        <v>0</v>
      </c>
    </row>
    <row r="65" spans="1:9" s="13" customFormat="1" ht="18.75" customHeight="1">
      <c r="A65" s="74" t="s">
        <v>150</v>
      </c>
      <c r="B65" s="70" t="s">
        <v>17</v>
      </c>
      <c r="C65" s="50"/>
      <c r="D65" s="50">
        <v>1389.13</v>
      </c>
      <c r="E65" s="51"/>
      <c r="F65" s="52"/>
      <c r="G65" s="10"/>
      <c r="H65" s="10"/>
      <c r="I65" s="34"/>
    </row>
    <row r="66" spans="1:9" s="13" customFormat="1" ht="15.75" customHeight="1">
      <c r="A66" s="74" t="s">
        <v>61</v>
      </c>
      <c r="B66" s="69" t="s">
        <v>17</v>
      </c>
      <c r="C66" s="50"/>
      <c r="D66" s="50">
        <v>17895.76</v>
      </c>
      <c r="E66" s="51"/>
      <c r="F66" s="52"/>
      <c r="G66" s="10">
        <v>6989.4</v>
      </c>
      <c r="H66" s="10">
        <v>1.07</v>
      </c>
      <c r="I66" s="34">
        <f t="shared" si="0"/>
        <v>0</v>
      </c>
    </row>
    <row r="67" spans="1:9" s="13" customFormat="1" ht="25.5">
      <c r="A67" s="74" t="s">
        <v>115</v>
      </c>
      <c r="B67" s="70" t="s">
        <v>99</v>
      </c>
      <c r="C67" s="63"/>
      <c r="D67" s="50">
        <v>0</v>
      </c>
      <c r="E67" s="51"/>
      <c r="F67" s="52"/>
      <c r="G67" s="10">
        <v>6989.4</v>
      </c>
      <c r="H67" s="10">
        <v>1.07</v>
      </c>
      <c r="I67" s="34">
        <f t="shared" si="0"/>
        <v>0</v>
      </c>
    </row>
    <row r="68" spans="1:9" s="13" customFormat="1" ht="25.5">
      <c r="A68" s="74" t="s">
        <v>121</v>
      </c>
      <c r="B68" s="70" t="s">
        <v>69</v>
      </c>
      <c r="C68" s="63"/>
      <c r="D68" s="50">
        <v>0</v>
      </c>
      <c r="E68" s="51"/>
      <c r="F68" s="52"/>
      <c r="G68" s="10"/>
      <c r="H68" s="10"/>
      <c r="I68" s="34"/>
    </row>
    <row r="69" spans="1:9" s="13" customFormat="1" ht="21" customHeight="1">
      <c r="A69" s="74" t="s">
        <v>98</v>
      </c>
      <c r="B69" s="94" t="s">
        <v>17</v>
      </c>
      <c r="C69" s="50"/>
      <c r="D69" s="50">
        <f>E69*G69</f>
        <v>0</v>
      </c>
      <c r="E69" s="51"/>
      <c r="F69" s="52"/>
      <c r="G69" s="10">
        <v>6989.4</v>
      </c>
      <c r="H69" s="10">
        <v>1.07</v>
      </c>
      <c r="I69" s="34">
        <f t="shared" si="0"/>
        <v>0</v>
      </c>
    </row>
    <row r="70" spans="1:9" s="13" customFormat="1" ht="30">
      <c r="A70" s="71" t="s">
        <v>38</v>
      </c>
      <c r="B70" s="70"/>
      <c r="C70" s="40" t="s">
        <v>125</v>
      </c>
      <c r="D70" s="40">
        <f>D71+D72+D73+D74</f>
        <v>0</v>
      </c>
      <c r="E70" s="41">
        <f>D70/G70</f>
        <v>0</v>
      </c>
      <c r="F70" s="42">
        <f>E70/12</f>
        <v>0</v>
      </c>
      <c r="G70" s="10">
        <v>6989.4</v>
      </c>
      <c r="H70" s="10"/>
      <c r="I70" s="34"/>
    </row>
    <row r="71" spans="1:9" s="13" customFormat="1" ht="25.5">
      <c r="A71" s="74" t="s">
        <v>119</v>
      </c>
      <c r="B71" s="69" t="s">
        <v>120</v>
      </c>
      <c r="C71" s="63"/>
      <c r="D71" s="44">
        <v>0</v>
      </c>
      <c r="E71" s="41"/>
      <c r="F71" s="42"/>
      <c r="G71" s="10"/>
      <c r="H71" s="10"/>
      <c r="I71" s="34"/>
    </row>
    <row r="72" spans="1:9" s="13" customFormat="1" ht="25.5">
      <c r="A72" s="74" t="s">
        <v>97</v>
      </c>
      <c r="B72" s="70" t="s">
        <v>99</v>
      </c>
      <c r="C72" s="63"/>
      <c r="D72" s="44">
        <v>0</v>
      </c>
      <c r="E72" s="41"/>
      <c r="F72" s="42"/>
      <c r="G72" s="10">
        <v>6989.4</v>
      </c>
      <c r="H72" s="10"/>
      <c r="I72" s="34"/>
    </row>
    <row r="73" spans="1:9" s="13" customFormat="1" ht="15">
      <c r="A73" s="95" t="s">
        <v>100</v>
      </c>
      <c r="B73" s="70" t="s">
        <v>69</v>
      </c>
      <c r="C73" s="63"/>
      <c r="D73" s="44">
        <v>0</v>
      </c>
      <c r="E73" s="41"/>
      <c r="F73" s="42"/>
      <c r="G73" s="10">
        <v>6989.4</v>
      </c>
      <c r="H73" s="10"/>
      <c r="I73" s="34"/>
    </row>
    <row r="74" spans="1:9" s="13" customFormat="1" ht="15">
      <c r="A74" s="74" t="s">
        <v>101</v>
      </c>
      <c r="B74" s="70" t="s">
        <v>17</v>
      </c>
      <c r="C74" s="63"/>
      <c r="D74" s="44">
        <v>0</v>
      </c>
      <c r="E74" s="41"/>
      <c r="F74" s="42"/>
      <c r="G74" s="10">
        <v>6989.4</v>
      </c>
      <c r="H74" s="10"/>
      <c r="I74" s="34"/>
    </row>
    <row r="75" spans="1:9" s="13" customFormat="1" ht="30">
      <c r="A75" s="71" t="s">
        <v>39</v>
      </c>
      <c r="B75" s="69"/>
      <c r="C75" s="41" t="s">
        <v>126</v>
      </c>
      <c r="D75" s="41">
        <f>D78</f>
        <v>0</v>
      </c>
      <c r="E75" s="41">
        <f>D75/G75</f>
        <v>0</v>
      </c>
      <c r="F75" s="42">
        <f>E75/12</f>
        <v>0</v>
      </c>
      <c r="G75" s="10">
        <v>6989.4</v>
      </c>
      <c r="H75" s="10">
        <v>1.07</v>
      </c>
      <c r="I75" s="34">
        <f t="shared" si="0"/>
        <v>0</v>
      </c>
    </row>
    <row r="76" spans="1:9" s="13" customFormat="1" ht="15">
      <c r="A76" s="74" t="s">
        <v>102</v>
      </c>
      <c r="B76" s="69" t="s">
        <v>17</v>
      </c>
      <c r="C76" s="63"/>
      <c r="D76" s="44">
        <v>0</v>
      </c>
      <c r="E76" s="41"/>
      <c r="F76" s="42"/>
      <c r="G76" s="10">
        <v>6989.4</v>
      </c>
      <c r="H76" s="10"/>
      <c r="I76" s="34"/>
    </row>
    <row r="77" spans="1:9" s="13" customFormat="1" ht="15">
      <c r="A77" s="95" t="s">
        <v>103</v>
      </c>
      <c r="B77" s="70" t="s">
        <v>69</v>
      </c>
      <c r="C77" s="63"/>
      <c r="D77" s="44">
        <v>0</v>
      </c>
      <c r="E77" s="41"/>
      <c r="F77" s="42"/>
      <c r="G77" s="10">
        <v>6989.4</v>
      </c>
      <c r="H77" s="10"/>
      <c r="I77" s="34"/>
    </row>
    <row r="78" spans="1:9" s="13" customFormat="1" ht="15">
      <c r="A78" s="74" t="s">
        <v>104</v>
      </c>
      <c r="B78" s="70" t="s">
        <v>17</v>
      </c>
      <c r="C78" s="50"/>
      <c r="D78" s="87">
        <v>0</v>
      </c>
      <c r="E78" s="51"/>
      <c r="F78" s="52"/>
      <c r="G78" s="10">
        <v>6989.4</v>
      </c>
      <c r="H78" s="10">
        <v>1.07</v>
      </c>
      <c r="I78" s="34">
        <f t="shared" si="0"/>
        <v>0</v>
      </c>
    </row>
    <row r="79" spans="1:9" s="13" customFormat="1" ht="25.5">
      <c r="A79" s="74" t="s">
        <v>105</v>
      </c>
      <c r="B79" s="70" t="s">
        <v>17</v>
      </c>
      <c r="C79" s="50"/>
      <c r="D79" s="50">
        <f>E79*G79</f>
        <v>0</v>
      </c>
      <c r="E79" s="51"/>
      <c r="F79" s="54"/>
      <c r="G79" s="10">
        <v>6989.4</v>
      </c>
      <c r="H79" s="10">
        <v>1.07</v>
      </c>
      <c r="I79" s="34">
        <f t="shared" si="0"/>
        <v>0</v>
      </c>
    </row>
    <row r="80" spans="1:9" s="13" customFormat="1" ht="15">
      <c r="A80" s="71" t="s">
        <v>106</v>
      </c>
      <c r="B80" s="69"/>
      <c r="C80" s="41" t="s">
        <v>127</v>
      </c>
      <c r="D80" s="41">
        <f>D81+D82+D83+D84+D86+D85</f>
        <v>23663.73</v>
      </c>
      <c r="E80" s="41">
        <f>D80/G80</f>
        <v>3.39</v>
      </c>
      <c r="F80" s="41">
        <f>E80/12</f>
        <v>0.28</v>
      </c>
      <c r="G80" s="10">
        <v>6989.4</v>
      </c>
      <c r="H80" s="10">
        <v>1.07</v>
      </c>
      <c r="I80" s="34">
        <f t="shared" si="0"/>
        <v>0.3</v>
      </c>
    </row>
    <row r="81" spans="1:9" s="13" customFormat="1" ht="17.25" customHeight="1">
      <c r="A81" s="74" t="s">
        <v>36</v>
      </c>
      <c r="B81" s="69" t="s">
        <v>9</v>
      </c>
      <c r="C81" s="50"/>
      <c r="D81" s="50">
        <v>0</v>
      </c>
      <c r="E81" s="51"/>
      <c r="F81" s="52"/>
      <c r="G81" s="10">
        <v>6989.4</v>
      </c>
      <c r="H81" s="10">
        <v>1.07</v>
      </c>
      <c r="I81" s="34">
        <f t="shared" si="0"/>
        <v>0</v>
      </c>
    </row>
    <row r="82" spans="1:9" s="13" customFormat="1" ht="42" customHeight="1">
      <c r="A82" s="74" t="s">
        <v>107</v>
      </c>
      <c r="B82" s="69" t="s">
        <v>17</v>
      </c>
      <c r="C82" s="50"/>
      <c r="D82" s="50">
        <v>17737.17</v>
      </c>
      <c r="E82" s="51"/>
      <c r="F82" s="52"/>
      <c r="G82" s="10">
        <v>6989.4</v>
      </c>
      <c r="H82" s="10">
        <v>1.07</v>
      </c>
      <c r="I82" s="34">
        <f t="shared" si="0"/>
        <v>0</v>
      </c>
    </row>
    <row r="83" spans="1:9" s="13" customFormat="1" ht="45" customHeight="1">
      <c r="A83" s="74" t="s">
        <v>108</v>
      </c>
      <c r="B83" s="69" t="s">
        <v>17</v>
      </c>
      <c r="C83" s="50"/>
      <c r="D83" s="50">
        <v>1093.4</v>
      </c>
      <c r="E83" s="51"/>
      <c r="F83" s="54"/>
      <c r="G83" s="10">
        <v>6989.4</v>
      </c>
      <c r="H83" s="10"/>
      <c r="I83" s="34"/>
    </row>
    <row r="84" spans="1:9" s="13" customFormat="1" ht="25.5">
      <c r="A84" s="74" t="s">
        <v>50</v>
      </c>
      <c r="B84" s="69" t="s">
        <v>12</v>
      </c>
      <c r="C84" s="50"/>
      <c r="D84" s="50">
        <v>0</v>
      </c>
      <c r="E84" s="51"/>
      <c r="F84" s="54"/>
      <c r="G84" s="10">
        <v>6989.4</v>
      </c>
      <c r="H84" s="10">
        <v>1.07</v>
      </c>
      <c r="I84" s="34">
        <f t="shared" si="0"/>
        <v>0</v>
      </c>
    </row>
    <row r="85" spans="1:9" s="13" customFormat="1" ht="21" customHeight="1">
      <c r="A85" s="74" t="s">
        <v>109</v>
      </c>
      <c r="B85" s="70" t="s">
        <v>110</v>
      </c>
      <c r="C85" s="63"/>
      <c r="D85" s="63">
        <v>4833.16</v>
      </c>
      <c r="E85" s="53"/>
      <c r="F85" s="54"/>
      <c r="G85" s="10">
        <v>6989.4</v>
      </c>
      <c r="H85" s="10"/>
      <c r="I85" s="34"/>
    </row>
    <row r="86" spans="1:9" s="13" customFormat="1" ht="59.25" customHeight="1">
      <c r="A86" s="74" t="s">
        <v>111</v>
      </c>
      <c r="B86" s="70" t="s">
        <v>64</v>
      </c>
      <c r="C86" s="63"/>
      <c r="D86" s="63">
        <v>0</v>
      </c>
      <c r="E86" s="53"/>
      <c r="F86" s="54"/>
      <c r="G86" s="10">
        <v>6989.4</v>
      </c>
      <c r="H86" s="10"/>
      <c r="I86" s="34"/>
    </row>
    <row r="87" spans="1:9" s="13" customFormat="1" ht="21" customHeight="1">
      <c r="A87" s="71" t="s">
        <v>40</v>
      </c>
      <c r="B87" s="69"/>
      <c r="C87" s="41" t="s">
        <v>128</v>
      </c>
      <c r="D87" s="41">
        <f>D88</f>
        <v>1311.87</v>
      </c>
      <c r="E87" s="41">
        <f>D87/G87</f>
        <v>0.19</v>
      </c>
      <c r="F87" s="42">
        <f>E87/12</f>
        <v>0.02</v>
      </c>
      <c r="G87" s="10">
        <v>6989.4</v>
      </c>
      <c r="H87" s="10">
        <v>1.07</v>
      </c>
      <c r="I87" s="34">
        <f t="shared" si="0"/>
        <v>0.02</v>
      </c>
    </row>
    <row r="88" spans="1:9" s="13" customFormat="1" ht="18.75" customHeight="1">
      <c r="A88" s="74" t="s">
        <v>37</v>
      </c>
      <c r="B88" s="70" t="s">
        <v>17</v>
      </c>
      <c r="C88" s="50"/>
      <c r="D88" s="50">
        <v>1311.87</v>
      </c>
      <c r="E88" s="51"/>
      <c r="F88" s="52"/>
      <c r="G88" s="10">
        <v>6989.4</v>
      </c>
      <c r="H88" s="10">
        <v>1.07</v>
      </c>
      <c r="I88" s="34">
        <f t="shared" si="0"/>
        <v>0</v>
      </c>
    </row>
    <row r="89" spans="1:9" s="13" customFormat="1" ht="15">
      <c r="A89" s="71" t="s">
        <v>43</v>
      </c>
      <c r="B89" s="69"/>
      <c r="C89" s="40" t="s">
        <v>129</v>
      </c>
      <c r="D89" s="40">
        <f>D90+D91</f>
        <v>0</v>
      </c>
      <c r="E89" s="41">
        <f>D89/G89</f>
        <v>0</v>
      </c>
      <c r="F89" s="49">
        <f>E89/12</f>
        <v>0</v>
      </c>
      <c r="G89" s="10">
        <v>6989.4</v>
      </c>
      <c r="H89" s="10"/>
      <c r="I89" s="34"/>
    </row>
    <row r="90" spans="1:9" s="13" customFormat="1" ht="41.25" customHeight="1">
      <c r="A90" s="95" t="s">
        <v>112</v>
      </c>
      <c r="B90" s="70" t="s">
        <v>22</v>
      </c>
      <c r="C90" s="44"/>
      <c r="D90" s="44">
        <v>0</v>
      </c>
      <c r="E90" s="45"/>
      <c r="F90" s="64"/>
      <c r="G90" s="10">
        <v>6989.4</v>
      </c>
      <c r="H90" s="10"/>
      <c r="I90" s="34"/>
    </row>
    <row r="91" spans="1:9" s="13" customFormat="1" ht="23.25" customHeight="1">
      <c r="A91" s="95" t="s">
        <v>152</v>
      </c>
      <c r="B91" s="70" t="s">
        <v>64</v>
      </c>
      <c r="C91" s="63"/>
      <c r="D91" s="63">
        <v>0</v>
      </c>
      <c r="E91" s="53"/>
      <c r="F91" s="51"/>
      <c r="G91" s="10">
        <v>6989.4</v>
      </c>
      <c r="H91" s="10"/>
      <c r="I91" s="34"/>
    </row>
    <row r="92" spans="1:9" s="10" customFormat="1" ht="15">
      <c r="A92" s="71" t="s">
        <v>42</v>
      </c>
      <c r="B92" s="72"/>
      <c r="C92" s="41" t="s">
        <v>130</v>
      </c>
      <c r="D92" s="41">
        <f>D93+D94+D95+D96</f>
        <v>0</v>
      </c>
      <c r="E92" s="41">
        <f>D92/G92</f>
        <v>0</v>
      </c>
      <c r="F92" s="41">
        <f>E92/12</f>
        <v>0</v>
      </c>
      <c r="G92" s="10">
        <v>6989.4</v>
      </c>
      <c r="H92" s="10">
        <v>1.07</v>
      </c>
      <c r="I92" s="34">
        <f t="shared" si="0"/>
        <v>0</v>
      </c>
    </row>
    <row r="93" spans="1:9" s="13" customFormat="1" ht="15">
      <c r="A93" s="74" t="s">
        <v>68</v>
      </c>
      <c r="B93" s="69" t="s">
        <v>47</v>
      </c>
      <c r="C93" s="50"/>
      <c r="D93" s="50">
        <v>0</v>
      </c>
      <c r="E93" s="51"/>
      <c r="F93" s="52"/>
      <c r="G93" s="10">
        <v>6989.4</v>
      </c>
      <c r="H93" s="10">
        <v>1.07</v>
      </c>
      <c r="I93" s="34">
        <f t="shared" si="0"/>
        <v>0</v>
      </c>
    </row>
    <row r="94" spans="1:9" s="13" customFormat="1" ht="15">
      <c r="A94" s="74" t="s">
        <v>48</v>
      </c>
      <c r="B94" s="69" t="s">
        <v>47</v>
      </c>
      <c r="C94" s="50"/>
      <c r="D94" s="50">
        <v>0</v>
      </c>
      <c r="E94" s="51"/>
      <c r="F94" s="52"/>
      <c r="G94" s="10">
        <v>6989.4</v>
      </c>
      <c r="H94" s="10">
        <v>1.07</v>
      </c>
      <c r="I94" s="34">
        <f t="shared" si="0"/>
        <v>0</v>
      </c>
    </row>
    <row r="95" spans="1:9" s="13" customFormat="1" ht="25.5" customHeight="1">
      <c r="A95" s="74" t="s">
        <v>49</v>
      </c>
      <c r="B95" s="69" t="s">
        <v>17</v>
      </c>
      <c r="C95" s="50"/>
      <c r="D95" s="50">
        <v>0</v>
      </c>
      <c r="E95" s="51"/>
      <c r="F95" s="52"/>
      <c r="G95" s="10">
        <v>6989.4</v>
      </c>
      <c r="H95" s="10">
        <v>1.07</v>
      </c>
      <c r="I95" s="34">
        <f t="shared" si="0"/>
        <v>0</v>
      </c>
    </row>
    <row r="96" spans="1:9" s="13" customFormat="1" ht="25.5" customHeight="1">
      <c r="A96" s="74" t="s">
        <v>59</v>
      </c>
      <c r="B96" s="69" t="s">
        <v>47</v>
      </c>
      <c r="C96" s="50"/>
      <c r="D96" s="50">
        <v>0</v>
      </c>
      <c r="E96" s="51"/>
      <c r="F96" s="52"/>
      <c r="G96" s="10">
        <v>6989.4</v>
      </c>
      <c r="H96" s="10">
        <v>1.07</v>
      </c>
      <c r="I96" s="34">
        <f t="shared" si="0"/>
        <v>0</v>
      </c>
    </row>
    <row r="97" spans="1:9" s="10" customFormat="1" ht="222.75" customHeight="1">
      <c r="A97" s="75" t="s">
        <v>164</v>
      </c>
      <c r="B97" s="72" t="s">
        <v>12</v>
      </c>
      <c r="C97" s="49"/>
      <c r="D97" s="49">
        <v>100000</v>
      </c>
      <c r="E97" s="49">
        <f>D97/G97</f>
        <v>14.31</v>
      </c>
      <c r="F97" s="48">
        <f>E97/12</f>
        <v>1.19</v>
      </c>
      <c r="G97" s="10">
        <v>6989.4</v>
      </c>
      <c r="H97" s="10">
        <v>1.07</v>
      </c>
      <c r="I97" s="34">
        <f t="shared" si="0"/>
        <v>1.27</v>
      </c>
    </row>
    <row r="98" spans="1:9" s="10" customFormat="1" ht="21.75" customHeight="1">
      <c r="A98" s="119" t="s">
        <v>156</v>
      </c>
      <c r="B98" s="72" t="s">
        <v>9</v>
      </c>
      <c r="C98" s="49"/>
      <c r="D98" s="49">
        <f>29300.67+5776.24</f>
        <v>35076.91</v>
      </c>
      <c r="E98" s="49">
        <f>D98/G98</f>
        <v>5.02</v>
      </c>
      <c r="F98" s="49">
        <f>E98/12</f>
        <v>0.42</v>
      </c>
      <c r="G98" s="10">
        <v>6989.4</v>
      </c>
      <c r="I98" s="34"/>
    </row>
    <row r="99" spans="1:9" s="10" customFormat="1" ht="21.75" customHeight="1">
      <c r="A99" s="119" t="s">
        <v>157</v>
      </c>
      <c r="B99" s="72" t="s">
        <v>9</v>
      </c>
      <c r="C99" s="49"/>
      <c r="D99" s="49">
        <f>(-16725.83+470169.02)+5776.24</f>
        <v>459219.43</v>
      </c>
      <c r="E99" s="49">
        <f>D99/G99</f>
        <v>65.7</v>
      </c>
      <c r="F99" s="49">
        <f>E99/12</f>
        <v>5.48</v>
      </c>
      <c r="G99" s="10">
        <v>6989.4</v>
      </c>
      <c r="I99" s="34"/>
    </row>
    <row r="100" spans="1:9" s="10" customFormat="1" ht="21.75" customHeight="1">
      <c r="A100" s="119" t="s">
        <v>158</v>
      </c>
      <c r="B100" s="72" t="s">
        <v>9</v>
      </c>
      <c r="C100" s="49"/>
      <c r="D100" s="49">
        <v>47640.38</v>
      </c>
      <c r="E100" s="49">
        <f>D100/G100</f>
        <v>6.82</v>
      </c>
      <c r="F100" s="49">
        <f>E100/12</f>
        <v>0.57</v>
      </c>
      <c r="G100" s="10">
        <v>6989.4</v>
      </c>
      <c r="I100" s="34"/>
    </row>
    <row r="101" spans="1:9" s="10" customFormat="1" ht="21.75" customHeight="1">
      <c r="A101" s="119" t="s">
        <v>159</v>
      </c>
      <c r="B101" s="72" t="s">
        <v>9</v>
      </c>
      <c r="C101" s="49"/>
      <c r="D101" s="49">
        <v>23389.58</v>
      </c>
      <c r="E101" s="49">
        <f>D101/G101</f>
        <v>3.35</v>
      </c>
      <c r="F101" s="49">
        <f>E101/12</f>
        <v>0.28</v>
      </c>
      <c r="G101" s="10">
        <v>6989.4</v>
      </c>
      <c r="I101" s="34"/>
    </row>
    <row r="102" spans="1:9" s="13" customFormat="1" ht="19.5" thickBot="1">
      <c r="A102" s="117" t="s">
        <v>62</v>
      </c>
      <c r="B102" s="118" t="s">
        <v>11</v>
      </c>
      <c r="C102" s="55"/>
      <c r="D102" s="55">
        <f>E102*G102</f>
        <v>172777.97</v>
      </c>
      <c r="E102" s="55">
        <f>12*F102</f>
        <v>24.72</v>
      </c>
      <c r="F102" s="49">
        <v>2.06</v>
      </c>
      <c r="G102" s="10">
        <v>6989.4</v>
      </c>
      <c r="H102" s="10"/>
      <c r="I102" s="34"/>
    </row>
    <row r="103" spans="1:9" s="10" customFormat="1" ht="19.5" thickBot="1">
      <c r="A103" s="76" t="s">
        <v>32</v>
      </c>
      <c r="B103" s="77"/>
      <c r="C103" s="61"/>
      <c r="D103" s="121">
        <f>D102+D97+D92+D89+D87+D80+D75+D70+D54+D53+D52+D51+D50+D49+D43+D42+D41+D30+D16+D101+D100+D99+D98</f>
        <v>1829390.36</v>
      </c>
      <c r="E103" s="121">
        <f>E102+E97+E92+E89+E87+E80+E75+E70+E54+E53+E52+E51+E50+E49+E43+E42+E41+E30+E16+E101+E100+E99+E98</f>
        <v>261.76</v>
      </c>
      <c r="F103" s="121">
        <f>F102+F97+F92+F89+F87+F80+F75+F70+F54+F53+F52+F51+F50+F49+F43+F42+F41+F30+F16+F101+F100+F99+F98</f>
        <v>21.82</v>
      </c>
      <c r="G103" s="10">
        <v>6989.4</v>
      </c>
      <c r="H103" s="10">
        <v>1.07</v>
      </c>
      <c r="I103" s="34">
        <f t="shared" si="0"/>
        <v>23.35</v>
      </c>
    </row>
    <row r="104" spans="1:9" s="15" customFormat="1" ht="19.5" hidden="1">
      <c r="A104" s="78" t="s">
        <v>28</v>
      </c>
      <c r="B104" s="57" t="s">
        <v>11</v>
      </c>
      <c r="C104" s="56"/>
      <c r="D104" s="56"/>
      <c r="E104" s="57" t="s">
        <v>29</v>
      </c>
      <c r="F104" s="58"/>
      <c r="G104" s="10">
        <v>6989.4</v>
      </c>
      <c r="H104" s="10">
        <v>1.07</v>
      </c>
      <c r="I104" s="34">
        <f t="shared" si="0"/>
        <v>0</v>
      </c>
    </row>
    <row r="105" spans="1:9" s="17" customFormat="1" ht="15">
      <c r="A105" s="79"/>
      <c r="B105" s="72"/>
      <c r="C105" s="49"/>
      <c r="D105" s="49"/>
      <c r="E105" s="49"/>
      <c r="F105" s="49"/>
      <c r="G105" s="10">
        <v>6989.4</v>
      </c>
      <c r="H105" s="10"/>
      <c r="I105" s="34"/>
    </row>
    <row r="106" spans="1:9" s="17" customFormat="1" ht="15">
      <c r="A106" s="27"/>
      <c r="B106" s="28"/>
      <c r="C106" s="28"/>
      <c r="D106" s="59"/>
      <c r="E106" s="59"/>
      <c r="F106" s="59"/>
      <c r="G106" s="10">
        <v>6989.4</v>
      </c>
      <c r="I106" s="30"/>
    </row>
    <row r="107" spans="1:9" s="17" customFormat="1" ht="15" hidden="1">
      <c r="A107" s="27"/>
      <c r="B107" s="28"/>
      <c r="C107" s="28"/>
      <c r="D107" s="59"/>
      <c r="E107" s="59"/>
      <c r="F107" s="59"/>
      <c r="G107" s="10">
        <v>6989.4</v>
      </c>
      <c r="I107" s="30"/>
    </row>
    <row r="108" spans="1:9" s="17" customFormat="1" ht="15" hidden="1">
      <c r="A108" s="27"/>
      <c r="B108" s="28"/>
      <c r="C108" s="28"/>
      <c r="D108" s="59"/>
      <c r="E108" s="59"/>
      <c r="F108" s="59"/>
      <c r="G108" s="10">
        <v>6989.4</v>
      </c>
      <c r="I108" s="30"/>
    </row>
    <row r="109" spans="1:9" s="17" customFormat="1" ht="15" hidden="1">
      <c r="A109" s="27"/>
      <c r="B109" s="28"/>
      <c r="C109" s="28"/>
      <c r="D109" s="59"/>
      <c r="E109" s="59"/>
      <c r="F109" s="59"/>
      <c r="G109" s="10">
        <v>6989.4</v>
      </c>
      <c r="I109" s="30"/>
    </row>
    <row r="110" spans="1:9" s="17" customFormat="1" ht="15" hidden="1">
      <c r="A110" s="27"/>
      <c r="B110" s="28"/>
      <c r="C110" s="28"/>
      <c r="D110" s="59"/>
      <c r="E110" s="59"/>
      <c r="F110" s="59"/>
      <c r="G110" s="10">
        <v>6989.4</v>
      </c>
      <c r="I110" s="30"/>
    </row>
    <row r="111" spans="1:9" s="17" customFormat="1" ht="15">
      <c r="A111" s="27"/>
      <c r="B111" s="28"/>
      <c r="C111" s="28"/>
      <c r="D111" s="59"/>
      <c r="E111" s="59"/>
      <c r="F111" s="59"/>
      <c r="G111" s="10">
        <v>6989.4</v>
      </c>
      <c r="I111" s="30"/>
    </row>
    <row r="112" spans="1:9" s="17" customFormat="1" ht="15.75" thickBot="1">
      <c r="A112" s="16"/>
      <c r="D112" s="60"/>
      <c r="E112" s="60"/>
      <c r="F112" s="60"/>
      <c r="G112" s="10">
        <v>6989.4</v>
      </c>
      <c r="I112" s="30"/>
    </row>
    <row r="113" spans="1:9" s="102" customFormat="1" ht="38.25" thickBot="1">
      <c r="A113" s="98" t="s">
        <v>132</v>
      </c>
      <c r="B113" s="99"/>
      <c r="C113" s="100"/>
      <c r="D113" s="101">
        <f>SUM(D114:D114)</f>
        <v>292682.18</v>
      </c>
      <c r="E113" s="101">
        <f>SUM(E114:E114)</f>
        <v>41.88</v>
      </c>
      <c r="F113" s="101">
        <f>SUM(F114:F114)</f>
        <v>3.49</v>
      </c>
      <c r="G113" s="102">
        <v>6989.4</v>
      </c>
      <c r="H113" s="102">
        <v>1.07</v>
      </c>
      <c r="I113" s="103"/>
    </row>
    <row r="114" spans="1:9" s="60" customFormat="1" ht="19.5" customHeight="1">
      <c r="A114" s="74" t="s">
        <v>143</v>
      </c>
      <c r="B114" s="70"/>
      <c r="C114" s="97"/>
      <c r="D114" s="115">
        <v>292682.18</v>
      </c>
      <c r="E114" s="113">
        <f>D114/G114</f>
        <v>41.88</v>
      </c>
      <c r="F114" s="113">
        <f>E114/12</f>
        <v>3.49</v>
      </c>
      <c r="G114" s="10">
        <v>6989.4</v>
      </c>
      <c r="H114" s="80"/>
      <c r="I114" s="81"/>
    </row>
    <row r="115" spans="1:9" s="17" customFormat="1" ht="15.75" thickBot="1">
      <c r="A115" s="88"/>
      <c r="B115" s="89"/>
      <c r="C115" s="90"/>
      <c r="D115" s="90"/>
      <c r="E115" s="90"/>
      <c r="F115" s="96"/>
      <c r="G115" s="10"/>
      <c r="H115" s="10">
        <v>1.07</v>
      </c>
      <c r="I115" s="30"/>
    </row>
    <row r="116" spans="1:9" s="111" customFormat="1" ht="20.25" thickBot="1">
      <c r="A116" s="106" t="s">
        <v>162</v>
      </c>
      <c r="B116" s="107"/>
      <c r="C116" s="108"/>
      <c r="D116" s="101">
        <f>D103+D113</f>
        <v>2122072.54</v>
      </c>
      <c r="E116" s="109">
        <f>E103+E113</f>
        <v>303.64</v>
      </c>
      <c r="F116" s="110">
        <f>F103+F113</f>
        <v>25.31</v>
      </c>
      <c r="I116" s="112"/>
    </row>
    <row r="117" spans="1:9" s="17" customFormat="1" ht="14.25">
      <c r="A117" s="123"/>
      <c r="F117" s="18"/>
      <c r="I117" s="30"/>
    </row>
    <row r="118" spans="1:9" s="17" customFormat="1" ht="14.25">
      <c r="A118" s="123"/>
      <c r="F118" s="18"/>
      <c r="I118" s="30"/>
    </row>
    <row r="119" spans="1:9" s="17" customFormat="1" ht="12.75">
      <c r="A119" s="124"/>
      <c r="F119" s="18"/>
      <c r="I119" s="30"/>
    </row>
    <row r="120" spans="1:9" s="17" customFormat="1" ht="12.75">
      <c r="A120" s="16"/>
      <c r="F120" s="18"/>
      <c r="I120" s="30"/>
    </row>
    <row r="121" spans="1:9" s="17" customFormat="1" ht="12.75">
      <c r="A121" s="16"/>
      <c r="F121" s="18"/>
      <c r="I121" s="30"/>
    </row>
    <row r="122" spans="1:9" s="17" customFormat="1" ht="12.75">
      <c r="A122" s="16"/>
      <c r="F122" s="18"/>
      <c r="I122" s="30"/>
    </row>
    <row r="123" spans="1:9" s="15" customFormat="1" ht="19.5">
      <c r="A123" s="19"/>
      <c r="B123" s="20"/>
      <c r="C123" s="21"/>
      <c r="D123" s="21"/>
      <c r="E123" s="21"/>
      <c r="F123" s="22"/>
      <c r="I123" s="36"/>
    </row>
    <row r="124" spans="1:9" s="17" customFormat="1" ht="14.25">
      <c r="A124" s="127" t="s">
        <v>30</v>
      </c>
      <c r="B124" s="127"/>
      <c r="C124" s="127"/>
      <c r="D124" s="127"/>
      <c r="I124" s="30"/>
    </row>
    <row r="125" spans="6:9" s="17" customFormat="1" ht="12.75">
      <c r="F125" s="18"/>
      <c r="I125" s="30"/>
    </row>
    <row r="126" spans="1:9" s="17" customFormat="1" ht="12.75">
      <c r="A126" s="16" t="s">
        <v>31</v>
      </c>
      <c r="F126" s="18"/>
      <c r="I126" s="30"/>
    </row>
    <row r="127" spans="6:9" s="17" customFormat="1" ht="12.75">
      <c r="F127" s="18"/>
      <c r="I127" s="30"/>
    </row>
    <row r="128" spans="6:9" s="17" customFormat="1" ht="12.75">
      <c r="F128" s="18"/>
      <c r="I128" s="30"/>
    </row>
    <row r="129" spans="6:9" s="17" customFormat="1" ht="12.75">
      <c r="F129" s="18"/>
      <c r="I129" s="30"/>
    </row>
    <row r="130" spans="6:9" s="17" customFormat="1" ht="12.75">
      <c r="F130" s="18"/>
      <c r="I130" s="30"/>
    </row>
    <row r="131" spans="6:9" s="17" customFormat="1" ht="12.75">
      <c r="F131" s="18"/>
      <c r="I131" s="30"/>
    </row>
    <row r="132" spans="6:9" s="17" customFormat="1" ht="12.75">
      <c r="F132" s="18"/>
      <c r="I132" s="30"/>
    </row>
    <row r="133" spans="6:9" s="17" customFormat="1" ht="12.75">
      <c r="F133" s="18"/>
      <c r="I133" s="30"/>
    </row>
    <row r="134" spans="6:9" s="17" customFormat="1" ht="12.75">
      <c r="F134" s="18"/>
      <c r="I134" s="30"/>
    </row>
    <row r="135" spans="6:9" s="17" customFormat="1" ht="12.75">
      <c r="F135" s="18"/>
      <c r="I135" s="30"/>
    </row>
    <row r="136" spans="6:9" s="17" customFormat="1" ht="12.75">
      <c r="F136" s="18"/>
      <c r="I136" s="30"/>
    </row>
    <row r="137" spans="6:9" s="17" customFormat="1" ht="12.75">
      <c r="F137" s="18"/>
      <c r="I137" s="30"/>
    </row>
    <row r="138" spans="6:9" s="17" customFormat="1" ht="12.75">
      <c r="F138" s="18"/>
      <c r="I138" s="30"/>
    </row>
    <row r="139" spans="6:9" s="17" customFormat="1" ht="12.75">
      <c r="F139" s="18"/>
      <c r="I139" s="30"/>
    </row>
    <row r="140" spans="6:9" s="17" customFormat="1" ht="12.75">
      <c r="F140" s="18"/>
      <c r="I140" s="30"/>
    </row>
    <row r="141" spans="6:9" s="17" customFormat="1" ht="12.75">
      <c r="F141" s="18"/>
      <c r="I141" s="30"/>
    </row>
    <row r="142" spans="6:9" s="17" customFormat="1" ht="12.75">
      <c r="F142" s="18"/>
      <c r="I142" s="30"/>
    </row>
    <row r="143" spans="6:9" s="17" customFormat="1" ht="12.75">
      <c r="F143" s="18"/>
      <c r="I143" s="30"/>
    </row>
    <row r="144" spans="6:9" s="17" customFormat="1" ht="12.75">
      <c r="F144" s="18"/>
      <c r="I144" s="30"/>
    </row>
  </sheetData>
  <sheetProtection/>
  <mergeCells count="13">
    <mergeCell ref="A124:D124"/>
    <mergeCell ref="A8:F8"/>
    <mergeCell ref="A9:F9"/>
    <mergeCell ref="A10:F10"/>
    <mergeCell ref="A11:F11"/>
    <mergeCell ref="A12:F12"/>
    <mergeCell ref="A15:F15"/>
    <mergeCell ref="A1:F1"/>
    <mergeCell ref="B2:F2"/>
    <mergeCell ref="B3:F3"/>
    <mergeCell ref="B4:F4"/>
    <mergeCell ref="A6:F6"/>
    <mergeCell ref="A7:F7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2017-04-18T12:31:54Z</cp:lastPrinted>
  <dcterms:created xsi:type="dcterms:W3CDTF">2010-04-02T14:46:04Z</dcterms:created>
  <dcterms:modified xsi:type="dcterms:W3CDTF">2017-04-18T12:35:57Z</dcterms:modified>
  <cp:category/>
  <cp:version/>
  <cp:contentType/>
  <cp:contentStatus/>
</cp:coreProperties>
</file>