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tabRatio="601" activeTab="1"/>
  </bookViews>
  <sheets>
    <sheet name="по голосованию" sheetId="1" r:id="rId1"/>
    <sheet name="Лист1" sheetId="2" r:id="rId2"/>
  </sheets>
  <definedNames>
    <definedName name="_xlnm.Print_Area" localSheetId="0">'по голосованию'!$A$1:$H$110</definedName>
  </definedNames>
  <calcPr fullCalcOnLoad="1" fullPrecision="0"/>
</workbook>
</file>

<file path=xl/sharedStrings.xml><?xml version="1.0" encoding="utf-8"?>
<sst xmlns="http://schemas.openxmlformats.org/spreadsheetml/2006/main" count="203" uniqueCount="144">
  <si>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</si>
  <si>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</si>
  <si>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</si>
  <si>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</si>
  <si>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</si>
  <si>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</si>
  <si>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</si>
  <si>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</si>
  <si>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</si>
  <si>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</si>
  <si>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</si>
  <si>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</si>
  <si>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</si>
  <si>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</si>
  <si>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</si>
  <si>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</si>
  <si>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</si>
  <si>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</si>
  <si>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</si>
  <si>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</si>
  <si>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</si>
  <si>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</si>
  <si>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</si>
  <si>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</si>
  <si>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</si>
  <si>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</si>
  <si>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</si>
  <si>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</si>
  <si>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</si>
  <si>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</si>
  <si>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</si>
  <si>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</si>
  <si>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</si>
  <si>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</si>
  <si>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</si>
  <si>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</si>
  <si>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</si>
  <si>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</si>
  <si>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</si>
  <si>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перевод реле времени</t>
  </si>
  <si>
    <t>ревизия ВРУ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</si>
  <si>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</si>
  <si>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</si>
  <si>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</si>
  <si>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отключение системы отопления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</si>
  <si>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</si>
  <si>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</si>
  <si>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</si>
  <si>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</si>
  <si>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</si>
  <si>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ревизия элеваторного узла ( сопло )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</si>
  <si>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</si>
  <si>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</si>
  <si>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восстановление общедомового уличного освещения</t>
  </si>
  <si>
    <t>замена ( поверка ) КИП</t>
  </si>
  <si>
    <t>Обслуживание общедомовых приборов учета горячего водоснабжения</t>
  </si>
  <si>
    <t>ревизия ШР, ЩЭ</t>
  </si>
  <si>
    <t>ремонт кровли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</si>
  <si>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</si>
  <si>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</si>
  <si>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</si>
  <si>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</si>
  <si>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</si>
  <si>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</si>
  <si>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</si>
  <si>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</si>
  <si>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</si>
  <si>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</si>
  <si>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</si>
  <si>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</si>
  <si>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</si>
  <si>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</si>
  <si>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1 раз в 4 месяца</t>
  </si>
  <si>
    <t>ВСЕГО:</t>
  </si>
  <si>
    <t>подключение системы отопления с регулировкой</t>
  </si>
  <si>
    <t>Погашение задолженности прошлых периодов</t>
  </si>
  <si>
    <t>1 раз в 3 года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</si>
  <si>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</si>
  <si>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</si>
  <si>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</si>
  <si>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</si>
  <si>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</si>
  <si>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</si>
  <si>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</si>
  <si>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</si>
  <si>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</si>
  <si>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</si>
  <si>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</si>
  <si>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</si>
  <si>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</si>
  <si>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</si>
  <si>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</si>
  <si>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</si>
  <si>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</si>
  <si>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</si>
  <si>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</si>
  <si>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</si>
  <si>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</si>
  <si>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Задолженность за жителями</t>
  </si>
  <si>
    <t>демонтаж шарового крана на эл.узле (д.25 мм - 1 шт.)</t>
  </si>
  <si>
    <t>установка запорной арматуры на водоснабжении</t>
  </si>
  <si>
    <t>установка и смена запорной арматуры на отоплении</t>
  </si>
  <si>
    <t>ремонт отмостки</t>
  </si>
  <si>
    <t>ремонт кровли на козырьках подъездов</t>
  </si>
  <si>
    <t>Сбор, вывоз и утилизация ТБО, руб/м2</t>
  </si>
  <si>
    <t>по состоянию на 1.05.2012г.</t>
  </si>
  <si>
    <t>смена бойлера трубчатого на пластинчатый (ЗАО "Энергоэффект")</t>
  </si>
  <si>
    <t>электроизмерения (замеры сопротивления изоляции)</t>
  </si>
  <si>
    <t>восстановление чердачного освещения</t>
  </si>
  <si>
    <t>восстановление подвального освещения</t>
  </si>
  <si>
    <t>восстановление подъездного освещения</t>
  </si>
  <si>
    <t>замена трансформатора тока</t>
  </si>
  <si>
    <t>обслуживание насосов холодного водоснабжения</t>
  </si>
  <si>
    <t>ревизия задвижек  ХВС (диам.50мм-2 шт.)</t>
  </si>
  <si>
    <t>обслуживание насосов горячего водоснабжения</t>
  </si>
  <si>
    <t>ревизия задвижек отопления (диам. 50мм-5 шт.)</t>
  </si>
  <si>
    <t>(многоквартирный дом с электрическими плитами )</t>
  </si>
  <si>
    <t>по адресу: ул.Ленинского Комсомола, д.1(S общ.=575,5 м2)</t>
  </si>
  <si>
    <t>(стоимость услуг увеличена на 7% в соответствии с уровнем инфляции 2012г.)</t>
  </si>
  <si>
    <t>2013-2014 гг.</t>
  </si>
  <si>
    <t>Работы заявочного характера, в т.ч.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</si>
  <si>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</si>
  <si>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</si>
  <si>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</si>
  <si>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</si>
  <si>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</si>
  <si>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</si>
  <si>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</si>
  <si>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</si>
  <si>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</si>
  <si>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1.05.13г.</t>
  </si>
  <si>
    <t>Итого: прогноз Экономия(+) / Долг(-) на 1.05.2014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</si>
  <si>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</si>
  <si>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</si>
  <si>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</si>
  <si>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</si>
  <si>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</si>
  <si>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</si>
  <si>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Генеральный директор</t>
  </si>
  <si>
    <t>А.В. Митрофанов</t>
  </si>
  <si>
    <t>Экономист 2-ой категории по учету лицевых счетов МКД</t>
  </si>
  <si>
    <t>Н.Ф.Каюткина</t>
  </si>
  <si>
    <t>Учет и пасчет платежей</t>
  </si>
  <si>
    <t>Лицевой счет многоквартирного дома по адресу: ул. Ивановская, д. 2 на период с 1 мая 2013 по 30 апреля 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</si>
</sst>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i/>
      <u val="single"/>
      <sz val="20"/>
      <name val="Arial Cyr"/>
      <family val="0"/>
    </font>
    <font>
      <b/>
      <sz val="12"/>
      <name val="Arial Cyr"/>
      <family val="0"/>
    </font>
    <font>
      <sz val="18"/>
      <name val="Arial Black"/>
      <family val="2"/>
    </font>
    <font>
      <sz val="20"/>
      <name val="Arial Black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1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1"/>
      <color rgb="FFFF0000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8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2" fontId="0" fillId="24" borderId="12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9" fillId="24" borderId="13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left" vertical="center" wrapText="1"/>
    </xf>
    <xf numFmtId="2" fontId="0" fillId="24" borderId="15" xfId="0" applyNumberFormat="1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center"/>
    </xf>
    <xf numFmtId="0" fontId="25" fillId="24" borderId="12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center" vertical="center" wrapText="1"/>
    </xf>
    <xf numFmtId="2" fontId="25" fillId="0" borderId="15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24" borderId="14" xfId="0" applyFont="1" applyFill="1" applyBorder="1" applyAlignment="1">
      <alignment horizontal="left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left" vertical="center" wrapText="1"/>
    </xf>
    <xf numFmtId="0" fontId="0" fillId="24" borderId="18" xfId="0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center" vertical="center" wrapText="1"/>
    </xf>
    <xf numFmtId="2" fontId="18" fillId="25" borderId="15" xfId="0" applyNumberFormat="1" applyFont="1" applyFill="1" applyBorder="1" applyAlignment="1">
      <alignment horizontal="center" vertical="center" wrapText="1"/>
    </xf>
    <xf numFmtId="2" fontId="18" fillId="25" borderId="19" xfId="0" applyNumberFormat="1" applyFont="1" applyFill="1" applyBorder="1" applyAlignment="1">
      <alignment horizontal="center" vertical="center" wrapText="1"/>
    </xf>
    <xf numFmtId="2" fontId="18" fillId="25" borderId="20" xfId="0" applyNumberFormat="1" applyFont="1" applyFill="1" applyBorder="1" applyAlignment="1">
      <alignment horizontal="center" vertical="center" wrapText="1"/>
    </xf>
    <xf numFmtId="2" fontId="25" fillId="25" borderId="15" xfId="0" applyNumberFormat="1" applyFont="1" applyFill="1" applyBorder="1" applyAlignment="1">
      <alignment horizontal="center" vertical="center" wrapText="1"/>
    </xf>
    <xf numFmtId="2" fontId="25" fillId="25" borderId="19" xfId="0" applyNumberFormat="1" applyFont="1" applyFill="1" applyBorder="1" applyAlignment="1">
      <alignment horizontal="center" vertical="center" wrapText="1"/>
    </xf>
    <xf numFmtId="2" fontId="25" fillId="25" borderId="20" xfId="0" applyNumberFormat="1" applyFont="1" applyFill="1" applyBorder="1" applyAlignment="1">
      <alignment horizontal="center" vertical="center" wrapText="1"/>
    </xf>
    <xf numFmtId="2" fontId="18" fillId="25" borderId="21" xfId="0" applyNumberFormat="1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18" fillId="25" borderId="22" xfId="0" applyNumberFormat="1" applyFont="1" applyFill="1" applyBorder="1" applyAlignment="1">
      <alignment horizontal="center" vertical="center" wrapText="1"/>
    </xf>
    <xf numFmtId="2" fontId="18" fillId="25" borderId="23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2" fontId="0" fillId="25" borderId="24" xfId="0" applyNumberFormat="1" applyFont="1" applyFill="1" applyBorder="1" applyAlignment="1">
      <alignment horizontal="center" vertical="center" wrapText="1"/>
    </xf>
    <xf numFmtId="2" fontId="0" fillId="25" borderId="21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2" fontId="0" fillId="25" borderId="28" xfId="0" applyNumberFormat="1" applyFont="1" applyFill="1" applyBorder="1" applyAlignment="1">
      <alignment horizontal="center" vertical="center" wrapText="1"/>
    </xf>
    <xf numFmtId="2" fontId="23" fillId="24" borderId="29" xfId="0" applyNumberFormat="1" applyFont="1" applyFill="1" applyBorder="1" applyAlignment="1">
      <alignment horizontal="center"/>
    </xf>
    <xf numFmtId="0" fontId="18" fillId="24" borderId="26" xfId="0" applyFont="1" applyFill="1" applyBorder="1" applyAlignment="1">
      <alignment horizontal="center" vertical="center"/>
    </xf>
    <xf numFmtId="2" fontId="0" fillId="25" borderId="30" xfId="0" applyNumberFormat="1" applyFont="1" applyFill="1" applyBorder="1" applyAlignment="1">
      <alignment horizontal="center" vertical="center" wrapText="1"/>
    </xf>
    <xf numFmtId="2" fontId="23" fillId="0" borderId="26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/>
    </xf>
    <xf numFmtId="0" fontId="23" fillId="24" borderId="24" xfId="0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horizontal="center" vertical="center" wrapText="1"/>
    </xf>
    <xf numFmtId="0" fontId="18" fillId="24" borderId="31" xfId="0" applyFont="1" applyFill="1" applyBorder="1" applyAlignment="1">
      <alignment horizontal="center" vertical="center" wrapText="1"/>
    </xf>
    <xf numFmtId="0" fontId="0" fillId="24" borderId="31" xfId="0" applyFont="1" applyFill="1" applyBorder="1" applyAlignment="1">
      <alignment horizontal="center" vertical="center" wrapText="1"/>
    </xf>
    <xf numFmtId="0" fontId="23" fillId="24" borderId="31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32" xfId="0" applyFont="1" applyFill="1" applyBorder="1" applyAlignment="1">
      <alignment horizontal="center" vertical="center" wrapText="1"/>
    </xf>
    <xf numFmtId="0" fontId="0" fillId="24" borderId="32" xfId="0" applyFont="1" applyFill="1" applyBorder="1" applyAlignment="1">
      <alignment horizontal="center" vertical="center" wrapText="1"/>
    </xf>
    <xf numFmtId="0" fontId="23" fillId="24" borderId="32" xfId="0" applyFont="1" applyFill="1" applyBorder="1" applyAlignment="1">
      <alignment horizontal="center" vertical="center"/>
    </xf>
    <xf numFmtId="0" fontId="0" fillId="24" borderId="33" xfId="0" applyFont="1" applyFill="1" applyBorder="1" applyAlignment="1">
      <alignment horizontal="center" vertical="center" wrapText="1"/>
    </xf>
    <xf numFmtId="0" fontId="0" fillId="24" borderId="34" xfId="0" applyFont="1" applyFill="1" applyBorder="1" applyAlignment="1">
      <alignment horizontal="left" vertical="center" wrapText="1"/>
    </xf>
    <xf numFmtId="0" fontId="0" fillId="25" borderId="34" xfId="0" applyFont="1" applyFill="1" applyBorder="1" applyAlignment="1">
      <alignment horizontal="left" vertical="center" wrapText="1"/>
    </xf>
    <xf numFmtId="0" fontId="23" fillId="24" borderId="35" xfId="0" applyFont="1" applyFill="1" applyBorder="1" applyAlignment="1">
      <alignment horizontal="left" vertical="center" wrapText="1"/>
    </xf>
    <xf numFmtId="0" fontId="19" fillId="24" borderId="33" xfId="0" applyFont="1" applyFill="1" applyBorder="1" applyAlignment="1">
      <alignment horizontal="left" vertical="center" wrapText="1"/>
    </xf>
    <xf numFmtId="0" fontId="0" fillId="25" borderId="36" xfId="0" applyFont="1" applyFill="1" applyBorder="1" applyAlignment="1">
      <alignment horizontal="left" vertical="center" wrapText="1"/>
    </xf>
    <xf numFmtId="0" fontId="23" fillId="0" borderId="35" xfId="0" applyFont="1" applyFill="1" applyBorder="1" applyAlignment="1">
      <alignment horizontal="left" vertical="center"/>
    </xf>
    <xf numFmtId="0" fontId="0" fillId="24" borderId="28" xfId="0" applyFont="1" applyFill="1" applyBorder="1" applyAlignment="1">
      <alignment horizontal="center" vertical="center" wrapText="1"/>
    </xf>
    <xf numFmtId="0" fontId="18" fillId="24" borderId="28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23" fillId="24" borderId="28" xfId="0" applyFont="1" applyFill="1" applyBorder="1" applyAlignment="1">
      <alignment horizontal="center" vertical="center"/>
    </xf>
    <xf numFmtId="0" fontId="37" fillId="24" borderId="28" xfId="0" applyFont="1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center" vertical="center" wrapText="1"/>
    </xf>
    <xf numFmtId="0" fontId="0" fillId="24" borderId="38" xfId="0" applyFill="1" applyBorder="1" applyAlignment="1">
      <alignment horizontal="center" vertical="center"/>
    </xf>
    <xf numFmtId="0" fontId="0" fillId="24" borderId="39" xfId="0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0" fillId="24" borderId="40" xfId="0" applyFill="1" applyBorder="1" applyAlignment="1">
      <alignment horizontal="center" vertical="center"/>
    </xf>
    <xf numFmtId="0" fontId="0" fillId="25" borderId="38" xfId="0" applyFill="1" applyBorder="1" applyAlignment="1">
      <alignment horizontal="center" vertical="center" wrapText="1"/>
    </xf>
    <xf numFmtId="0" fontId="0" fillId="24" borderId="38" xfId="0" applyFill="1" applyBorder="1" applyAlignment="1">
      <alignment horizontal="left" vertical="center"/>
    </xf>
    <xf numFmtId="0" fontId="26" fillId="24" borderId="38" xfId="0" applyFont="1" applyFill="1" applyBorder="1" applyAlignment="1">
      <alignment horizontal="center" vertical="center"/>
    </xf>
    <xf numFmtId="0" fontId="18" fillId="25" borderId="14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2" fontId="23" fillId="0" borderId="0" xfId="0" applyNumberFormat="1" applyFont="1" applyFill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2" fontId="18" fillId="0" borderId="41" xfId="0" applyNumberFormat="1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25" fillId="25" borderId="21" xfId="0" applyNumberFormat="1" applyFont="1" applyFill="1" applyBorder="1" applyAlignment="1">
      <alignment horizontal="center" vertical="center" wrapText="1"/>
    </xf>
    <xf numFmtId="2" fontId="25" fillId="25" borderId="12" xfId="0" applyNumberFormat="1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18" fillId="25" borderId="43" xfId="0" applyNumberFormat="1" applyFont="1" applyFill="1" applyBorder="1" applyAlignment="1">
      <alignment horizontal="center" vertical="center" wrapText="1"/>
    </xf>
    <xf numFmtId="2" fontId="18" fillId="0" borderId="43" xfId="0" applyNumberFormat="1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left" vertical="center" wrapText="1"/>
    </xf>
    <xf numFmtId="0" fontId="18" fillId="25" borderId="12" xfId="0" applyFont="1" applyFill="1" applyBorder="1" applyAlignment="1">
      <alignment horizontal="center" vertical="center" wrapText="1"/>
    </xf>
    <xf numFmtId="2" fontId="18" fillId="0" borderId="22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0" fillId="25" borderId="0" xfId="0" applyFill="1" applyAlignment="1">
      <alignment horizontal="center" vertical="center"/>
    </xf>
    <xf numFmtId="0" fontId="18" fillId="25" borderId="45" xfId="0" applyFont="1" applyFill="1" applyBorder="1" applyAlignment="1">
      <alignment horizontal="center" vertical="center"/>
    </xf>
    <xf numFmtId="0" fontId="18" fillId="25" borderId="46" xfId="0" applyFont="1" applyFill="1" applyBorder="1" applyAlignment="1">
      <alignment horizontal="center" vertical="center"/>
    </xf>
    <xf numFmtId="0" fontId="18" fillId="25" borderId="47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9" fillId="24" borderId="48" xfId="0" applyFont="1" applyFill="1" applyBorder="1" applyAlignment="1">
      <alignment horizontal="left" vertical="center" wrapText="1"/>
    </xf>
    <xf numFmtId="2" fontId="19" fillId="25" borderId="46" xfId="0" applyNumberFormat="1" applyFont="1" applyFill="1" applyBorder="1" applyAlignment="1">
      <alignment horizontal="center"/>
    </xf>
    <xf numFmtId="2" fontId="18" fillId="0" borderId="42" xfId="0" applyNumberFormat="1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2" fontId="18" fillId="0" borderId="49" xfId="0" applyNumberFormat="1" applyFont="1" applyFill="1" applyBorder="1" applyAlignment="1">
      <alignment horizontal="center" vertical="center" wrapText="1"/>
    </xf>
    <xf numFmtId="2" fontId="25" fillId="25" borderId="23" xfId="0" applyNumberFormat="1" applyFont="1" applyFill="1" applyBorder="1" applyAlignment="1">
      <alignment horizontal="center" vertical="center" wrapText="1"/>
    </xf>
    <xf numFmtId="2" fontId="25" fillId="25" borderId="22" xfId="0" applyNumberFormat="1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left" vertical="center" wrapText="1"/>
    </xf>
    <xf numFmtId="0" fontId="19" fillId="0" borderId="50" xfId="0" applyFont="1" applyFill="1" applyBorder="1" applyAlignment="1">
      <alignment horizontal="left" vertical="center" wrapText="1"/>
    </xf>
    <xf numFmtId="2" fontId="25" fillId="0" borderId="22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2" fontId="18" fillId="25" borderId="24" xfId="0" applyNumberFormat="1" applyFont="1" applyFill="1" applyBorder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0" fontId="22" fillId="26" borderId="0" xfId="0" applyFont="1" applyFill="1" applyAlignment="1">
      <alignment horizontal="center" vertical="center" wrapText="1"/>
    </xf>
    <xf numFmtId="2" fontId="18" fillId="26" borderId="12" xfId="0" applyNumberFormat="1" applyFont="1" applyFill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center" vertical="center" wrapText="1"/>
    </xf>
    <xf numFmtId="0" fontId="18" fillId="26" borderId="14" xfId="0" applyFont="1" applyFill="1" applyBorder="1" applyAlignment="1">
      <alignment horizontal="left" vertical="center" wrapText="1"/>
    </xf>
    <xf numFmtId="2" fontId="18" fillId="25" borderId="2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left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textRotation="90" wrapText="1"/>
    </xf>
    <xf numFmtId="0" fontId="18" fillId="0" borderId="13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0" fontId="20" fillId="27" borderId="0" xfId="0" applyFont="1" applyFill="1" applyAlignment="1">
      <alignment horizontal="center"/>
    </xf>
    <xf numFmtId="2" fontId="18" fillId="24" borderId="32" xfId="0" applyNumberFormat="1" applyFont="1" applyFill="1" applyBorder="1" applyAlignment="1">
      <alignment horizontal="center" vertical="center" wrapText="1"/>
    </xf>
    <xf numFmtId="0" fontId="27" fillId="24" borderId="35" xfId="0" applyFont="1" applyFill="1" applyBorder="1" applyAlignment="1">
      <alignment horizontal="left" vertical="center" wrapText="1"/>
    </xf>
    <xf numFmtId="49" fontId="0" fillId="24" borderId="40" xfId="0" applyNumberFormat="1" applyFont="1" applyFill="1" applyBorder="1" applyAlignment="1">
      <alignment horizontal="center" vertical="center" wrapText="1"/>
    </xf>
    <xf numFmtId="14" fontId="0" fillId="24" borderId="22" xfId="0" applyNumberFormat="1" applyFont="1" applyFill="1" applyBorder="1" applyAlignment="1">
      <alignment horizontal="center" vertical="center" wrapText="1"/>
    </xf>
    <xf numFmtId="2" fontId="18" fillId="24" borderId="37" xfId="0" applyNumberFormat="1" applyFont="1" applyFill="1" applyBorder="1" applyAlignment="1">
      <alignment horizontal="center" vertical="center" wrapText="1"/>
    </xf>
    <xf numFmtId="2" fontId="0" fillId="24" borderId="54" xfId="0" applyNumberFormat="1" applyFill="1" applyBorder="1" applyAlignment="1">
      <alignment horizontal="center" vertical="center"/>
    </xf>
    <xf numFmtId="2" fontId="26" fillId="24" borderId="38" xfId="0" applyNumberFormat="1" applyFont="1" applyFill="1" applyBorder="1" applyAlignment="1">
      <alignment horizontal="center" vertical="center"/>
    </xf>
    <xf numFmtId="0" fontId="30" fillId="24" borderId="35" xfId="0" applyFont="1" applyFill="1" applyBorder="1" applyAlignment="1">
      <alignment horizontal="center" vertical="center" wrapText="1"/>
    </xf>
    <xf numFmtId="0" fontId="0" fillId="27" borderId="38" xfId="0" applyFill="1" applyBorder="1" applyAlignment="1">
      <alignment horizontal="left" vertical="center"/>
    </xf>
    <xf numFmtId="0" fontId="0" fillId="27" borderId="38" xfId="0" applyFill="1" applyBorder="1" applyAlignment="1">
      <alignment horizontal="center" vertical="center"/>
    </xf>
    <xf numFmtId="0" fontId="0" fillId="27" borderId="0" xfId="0" applyFill="1" applyAlignment="1">
      <alignment horizontal="center" vertical="center"/>
    </xf>
    <xf numFmtId="2" fontId="27" fillId="24" borderId="35" xfId="0" applyNumberFormat="1" applyFont="1" applyFill="1" applyBorder="1" applyAlignment="1">
      <alignment horizontal="left" vertical="center" wrapText="1"/>
    </xf>
    <xf numFmtId="2" fontId="38" fillId="25" borderId="38" xfId="0" applyNumberFormat="1" applyFont="1" applyFill="1" applyBorder="1" applyAlignment="1">
      <alignment horizontal="center" vertical="center" wrapText="1"/>
    </xf>
    <xf numFmtId="2" fontId="21" fillId="0" borderId="12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39" fillId="0" borderId="12" xfId="0" applyNumberFormat="1" applyFont="1" applyBorder="1" applyAlignment="1">
      <alignment horizontal="center" vertical="center"/>
    </xf>
    <xf numFmtId="2" fontId="32" fillId="25" borderId="12" xfId="0" applyNumberFormat="1" applyFont="1" applyFill="1" applyBorder="1" applyAlignment="1">
      <alignment horizontal="center" vertical="center"/>
    </xf>
    <xf numFmtId="2" fontId="21" fillId="0" borderId="12" xfId="0" applyNumberFormat="1" applyFont="1" applyBorder="1" applyAlignment="1">
      <alignment horizontal="center"/>
    </xf>
    <xf numFmtId="2" fontId="0" fillId="25" borderId="0" xfId="0" applyNumberFormat="1" applyFill="1" applyAlignment="1">
      <alignment/>
    </xf>
    <xf numFmtId="2" fontId="33" fillId="0" borderId="12" xfId="0" applyNumberFormat="1" applyFont="1" applyBorder="1" applyAlignment="1">
      <alignment horizontal="center"/>
    </xf>
    <xf numFmtId="2" fontId="26" fillId="25" borderId="0" xfId="0" applyNumberFormat="1" applyFont="1" applyFill="1" applyAlignment="1">
      <alignment/>
    </xf>
    <xf numFmtId="2" fontId="0" fillId="24" borderId="38" xfId="0" applyNumberFormat="1" applyFill="1" applyBorder="1" applyAlignment="1">
      <alignment horizontal="center" vertical="center"/>
    </xf>
    <xf numFmtId="2" fontId="37" fillId="24" borderId="28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9" fillId="0" borderId="55" xfId="0" applyNumberFormat="1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7" fillId="25" borderId="34" xfId="0" applyFont="1" applyFill="1" applyBorder="1" applyAlignment="1">
      <alignment horizontal="center" vertical="center" wrapText="1"/>
    </xf>
    <xf numFmtId="0" fontId="27" fillId="25" borderId="56" xfId="0" applyFont="1" applyFill="1" applyBorder="1" applyAlignment="1">
      <alignment horizontal="center" vertical="center" wrapText="1"/>
    </xf>
    <xf numFmtId="0" fontId="27" fillId="25" borderId="28" xfId="0" applyFont="1" applyFill="1" applyBorder="1" applyAlignment="1">
      <alignment horizontal="center" vertical="center" wrapText="1"/>
    </xf>
    <xf numFmtId="0" fontId="34" fillId="24" borderId="58" xfId="0" applyFont="1" applyFill="1" applyBorder="1" applyAlignment="1">
      <alignment horizontal="left"/>
    </xf>
    <xf numFmtId="0" fontId="34" fillId="24" borderId="58" xfId="0" applyFont="1" applyFill="1" applyBorder="1" applyAlignment="1">
      <alignment horizontal="right"/>
    </xf>
    <xf numFmtId="0" fontId="20" fillId="0" borderId="12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vertical="center"/>
    </xf>
    <xf numFmtId="0" fontId="23" fillId="24" borderId="59" xfId="0" applyFont="1" applyFill="1" applyBorder="1" applyAlignment="1">
      <alignment horizontal="center" vertical="center" wrapText="1"/>
    </xf>
    <xf numFmtId="0" fontId="23" fillId="24" borderId="60" xfId="0" applyFont="1" applyFill="1" applyBorder="1" applyAlignment="1">
      <alignment horizontal="center" vertical="center" wrapText="1"/>
    </xf>
    <xf numFmtId="0" fontId="23" fillId="24" borderId="61" xfId="0" applyFont="1" applyFill="1" applyBorder="1" applyAlignment="1">
      <alignment horizontal="center" vertical="center" wrapText="1"/>
    </xf>
    <xf numFmtId="0" fontId="31" fillId="24" borderId="62" xfId="0" applyFont="1" applyFill="1" applyBorder="1" applyAlignment="1">
      <alignment horizontal="center" vertical="center" wrapText="1"/>
    </xf>
    <xf numFmtId="0" fontId="31" fillId="24" borderId="56" xfId="0" applyFont="1" applyFill="1" applyBorder="1" applyAlignment="1">
      <alignment horizontal="center" vertical="center" wrapText="1"/>
    </xf>
    <xf numFmtId="0" fontId="31" fillId="24" borderId="63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/>
    </xf>
    <xf numFmtId="0" fontId="29" fillId="0" borderId="12" xfId="0" applyFont="1" applyBorder="1" applyAlignment="1">
      <alignment horizontal="center" vertical="center" wrapText="1"/>
    </xf>
    <xf numFmtId="0" fontId="20" fillId="25" borderId="24" xfId="0" applyFont="1" applyFill="1" applyBorder="1" applyAlignment="1">
      <alignment horizontal="center"/>
    </xf>
    <xf numFmtId="0" fontId="20" fillId="25" borderId="56" xfId="0" applyFont="1" applyFill="1" applyBorder="1" applyAlignment="1">
      <alignment horizontal="center"/>
    </xf>
    <xf numFmtId="0" fontId="20" fillId="25" borderId="28" xfId="0" applyFont="1" applyFill="1" applyBorder="1" applyAlignment="1">
      <alignment horizontal="center"/>
    </xf>
    <xf numFmtId="2" fontId="21" fillId="0" borderId="24" xfId="0" applyNumberFormat="1" applyFont="1" applyBorder="1" applyAlignment="1">
      <alignment horizontal="center"/>
    </xf>
    <xf numFmtId="2" fontId="21" fillId="0" borderId="28" xfId="0" applyNumberFormat="1" applyFont="1" applyBorder="1" applyAlignment="1">
      <alignment horizontal="center"/>
    </xf>
    <xf numFmtId="0" fontId="34" fillId="24" borderId="0" xfId="0" applyFont="1" applyFill="1" applyAlignment="1">
      <alignment horizontal="left" wrapText="1"/>
    </xf>
    <xf numFmtId="0" fontId="34" fillId="24" borderId="0" xfId="0" applyFont="1" applyFill="1" applyAlignment="1">
      <alignment horizontal="right"/>
    </xf>
    <xf numFmtId="0" fontId="20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zoomScale="75" zoomScaleNormal="75" zoomScalePageLayoutView="0" workbookViewId="0" topLeftCell="A30">
      <selection activeCell="I105" sqref="I105"/>
    </sheetView>
  </sheetViews>
  <sheetFormatPr defaultColWidth="9.00390625" defaultRowHeight="12.75"/>
  <cols>
    <col min="1" max="1" width="72.75390625" style="83" customWidth="1"/>
    <col min="2" max="2" width="19.125" style="83" customWidth="1"/>
    <col min="3" max="3" width="13.875" style="83" hidden="1" customWidth="1"/>
    <col min="4" max="4" width="14.875" style="83" customWidth="1"/>
    <col min="5" max="5" width="13.875" style="83" hidden="1" customWidth="1"/>
    <col min="6" max="6" width="20.875" style="6" hidden="1" customWidth="1"/>
    <col min="7" max="7" width="13.875" style="83" customWidth="1"/>
    <col min="8" max="8" width="20.875" style="6" customWidth="1"/>
    <col min="9" max="9" width="20.75390625" style="83" customWidth="1"/>
    <col min="10" max="10" width="15.375" style="83" hidden="1" customWidth="1"/>
    <col min="11" max="11" width="15.375" style="84" hidden="1" customWidth="1"/>
    <col min="12" max="14" width="15.375" style="83" customWidth="1"/>
    <col min="15" max="16384" width="9.125" style="83" customWidth="1"/>
  </cols>
  <sheetData>
    <row r="1" spans="1:8" ht="16.5" customHeight="1">
      <c r="A1" s="187" t="s">
        <v>0</v>
      </c>
      <c r="B1" s="188"/>
      <c r="C1" s="188"/>
      <c r="D1" s="188"/>
      <c r="E1" s="188"/>
      <c r="F1" s="188"/>
      <c r="G1" s="188"/>
      <c r="H1" s="188"/>
    </row>
    <row r="2" spans="2:8" ht="12.75" customHeight="1">
      <c r="B2" s="189" t="s">
        <v>1</v>
      </c>
      <c r="C2" s="189"/>
      <c r="D2" s="189"/>
      <c r="E2" s="189"/>
      <c r="F2" s="189"/>
      <c r="G2" s="188"/>
      <c r="H2" s="188"/>
    </row>
    <row r="3" spans="1:8" ht="18" customHeight="1">
      <c r="A3" s="152" t="s">
        <v>119</v>
      </c>
      <c r="B3" s="189" t="s">
        <v>2</v>
      </c>
      <c r="C3" s="189"/>
      <c r="D3" s="189"/>
      <c r="E3" s="189"/>
      <c r="F3" s="189"/>
      <c r="G3" s="188"/>
      <c r="H3" s="188"/>
    </row>
    <row r="4" spans="2:8" ht="14.25" customHeight="1">
      <c r="B4" s="189" t="s">
        <v>36</v>
      </c>
      <c r="C4" s="189"/>
      <c r="D4" s="189"/>
      <c r="E4" s="189"/>
      <c r="F4" s="189"/>
      <c r="G4" s="188"/>
      <c r="H4" s="188"/>
    </row>
    <row r="5" spans="1:11" ht="33" customHeight="1">
      <c r="A5" s="190" t="s">
        <v>118</v>
      </c>
      <c r="B5" s="191"/>
      <c r="C5" s="191"/>
      <c r="D5" s="191"/>
      <c r="E5" s="191"/>
      <c r="F5" s="191"/>
      <c r="G5" s="191"/>
      <c r="H5" s="191"/>
      <c r="K5" s="83"/>
    </row>
    <row r="6" spans="1:11" s="150" customFormat="1" ht="22.5" customHeight="1">
      <c r="A6" s="176" t="s">
        <v>3</v>
      </c>
      <c r="B6" s="176"/>
      <c r="C6" s="176"/>
      <c r="D6" s="176"/>
      <c r="E6" s="177"/>
      <c r="F6" s="177"/>
      <c r="G6" s="177"/>
      <c r="H6" s="177"/>
      <c r="K6" s="151"/>
    </row>
    <row r="7" spans="1:8" s="148" customFormat="1" ht="18.75" customHeight="1">
      <c r="A7" s="176" t="s">
        <v>117</v>
      </c>
      <c r="B7" s="176"/>
      <c r="C7" s="176"/>
      <c r="D7" s="176"/>
      <c r="E7" s="177"/>
      <c r="F7" s="177"/>
      <c r="G7" s="177"/>
      <c r="H7" s="177"/>
    </row>
    <row r="8" spans="1:8" s="149" customFormat="1" ht="17.25" customHeight="1">
      <c r="A8" s="178" t="s">
        <v>116</v>
      </c>
      <c r="B8" s="178"/>
      <c r="C8" s="178"/>
      <c r="D8" s="178"/>
      <c r="E8" s="179"/>
      <c r="F8" s="179"/>
      <c r="G8" s="179"/>
      <c r="H8" s="179"/>
    </row>
    <row r="9" spans="1:8" s="148" customFormat="1" ht="30" customHeight="1" thickBot="1">
      <c r="A9" s="180" t="s">
        <v>58</v>
      </c>
      <c r="B9" s="180"/>
      <c r="C9" s="180"/>
      <c r="D9" s="180"/>
      <c r="E9" s="181"/>
      <c r="F9" s="181"/>
      <c r="G9" s="181"/>
      <c r="H9" s="181"/>
    </row>
    <row r="10" spans="1:11" s="19" customFormat="1" ht="139.5" customHeight="1" thickBot="1">
      <c r="A10" s="147" t="s">
        <v>4</v>
      </c>
      <c r="B10" s="146" t="s">
        <v>5</v>
      </c>
      <c r="C10" s="116" t="s">
        <v>6</v>
      </c>
      <c r="D10" s="116" t="s">
        <v>37</v>
      </c>
      <c r="E10" s="116" t="s">
        <v>6</v>
      </c>
      <c r="F10" s="1" t="s">
        <v>7</v>
      </c>
      <c r="G10" s="116" t="s">
        <v>6</v>
      </c>
      <c r="H10" s="1" t="s">
        <v>7</v>
      </c>
      <c r="K10" s="24"/>
    </row>
    <row r="11" spans="1:11" s="95" customFormat="1" ht="12.75">
      <c r="A11" s="145">
        <v>1</v>
      </c>
      <c r="B11" s="143">
        <v>2</v>
      </c>
      <c r="C11" s="143">
        <v>3</v>
      </c>
      <c r="D11" s="144"/>
      <c r="E11" s="143">
        <v>3</v>
      </c>
      <c r="F11" s="2">
        <v>4</v>
      </c>
      <c r="G11" s="142">
        <v>3</v>
      </c>
      <c r="H11" s="141">
        <v>4</v>
      </c>
      <c r="K11" s="140"/>
    </row>
    <row r="12" spans="1:11" s="95" customFormat="1" ht="49.5" customHeight="1">
      <c r="A12" s="182" t="s">
        <v>8</v>
      </c>
      <c r="B12" s="183"/>
      <c r="C12" s="183"/>
      <c r="D12" s="183"/>
      <c r="E12" s="183"/>
      <c r="F12" s="183"/>
      <c r="G12" s="184"/>
      <c r="H12" s="185"/>
      <c r="K12" s="140"/>
    </row>
    <row r="13" spans="1:11" s="19" customFormat="1" ht="15">
      <c r="A13" s="139" t="s">
        <v>9</v>
      </c>
      <c r="B13" s="51" t="s">
        <v>10</v>
      </c>
      <c r="C13" s="21">
        <f>F13*12</f>
        <v>0</v>
      </c>
      <c r="D13" s="28">
        <f>G13*I13</f>
        <v>16574.4</v>
      </c>
      <c r="E13" s="27">
        <f>H13*12</f>
        <v>28.8</v>
      </c>
      <c r="F13" s="29"/>
      <c r="G13" s="27">
        <f>H13*12</f>
        <v>28.8</v>
      </c>
      <c r="H13" s="27">
        <v>2.4</v>
      </c>
      <c r="I13" s="19">
        <v>575.5</v>
      </c>
      <c r="J13" s="19">
        <v>1.07</v>
      </c>
      <c r="K13" s="24">
        <v>2.2363</v>
      </c>
    </row>
    <row r="14" spans="1:11" s="19" customFormat="1" ht="30" hidden="1">
      <c r="A14" s="139" t="s">
        <v>11</v>
      </c>
      <c r="B14" s="138" t="s">
        <v>12</v>
      </c>
      <c r="C14" s="21">
        <f>F14*12</f>
        <v>0</v>
      </c>
      <c r="D14" s="28">
        <f>G14*I14</f>
        <v>0</v>
      </c>
      <c r="E14" s="27">
        <f>H14*12</f>
        <v>0</v>
      </c>
      <c r="F14" s="29"/>
      <c r="G14" s="27">
        <f>H14*12</f>
        <v>0</v>
      </c>
      <c r="H14" s="27"/>
      <c r="I14" s="19">
        <v>575.5</v>
      </c>
      <c r="K14" s="24"/>
    </row>
    <row r="15" spans="1:11" s="19" customFormat="1" ht="15" hidden="1">
      <c r="A15" s="20" t="s">
        <v>65</v>
      </c>
      <c r="B15" s="13" t="s">
        <v>12</v>
      </c>
      <c r="C15" s="21"/>
      <c r="D15" s="28"/>
      <c r="E15" s="27"/>
      <c r="F15" s="29"/>
      <c r="G15" s="27"/>
      <c r="H15" s="27"/>
      <c r="I15" s="19">
        <v>575.5</v>
      </c>
      <c r="K15" s="24"/>
    </row>
    <row r="16" spans="1:11" s="19" customFormat="1" ht="15" hidden="1">
      <c r="A16" s="20" t="s">
        <v>66</v>
      </c>
      <c r="B16" s="13" t="s">
        <v>12</v>
      </c>
      <c r="C16" s="21"/>
      <c r="D16" s="28"/>
      <c r="E16" s="27"/>
      <c r="F16" s="29"/>
      <c r="G16" s="27"/>
      <c r="H16" s="27"/>
      <c r="I16" s="19">
        <v>575.5</v>
      </c>
      <c r="K16" s="24"/>
    </row>
    <row r="17" spans="1:11" s="19" customFormat="1" ht="15" hidden="1">
      <c r="A17" s="20" t="s">
        <v>67</v>
      </c>
      <c r="B17" s="13" t="s">
        <v>12</v>
      </c>
      <c r="C17" s="21"/>
      <c r="D17" s="28"/>
      <c r="E17" s="27"/>
      <c r="F17" s="29"/>
      <c r="G17" s="27"/>
      <c r="H17" s="27"/>
      <c r="I17" s="19">
        <v>575.5</v>
      </c>
      <c r="K17" s="24"/>
    </row>
    <row r="18" spans="1:11" s="19" customFormat="1" ht="25.5" hidden="1">
      <c r="A18" s="20" t="s">
        <v>68</v>
      </c>
      <c r="B18" s="13" t="s">
        <v>13</v>
      </c>
      <c r="C18" s="21"/>
      <c r="D18" s="28"/>
      <c r="E18" s="27"/>
      <c r="F18" s="29"/>
      <c r="G18" s="27"/>
      <c r="H18" s="27"/>
      <c r="I18" s="19">
        <v>575.5</v>
      </c>
      <c r="K18" s="24"/>
    </row>
    <row r="19" spans="1:11" s="19" customFormat="1" ht="15" hidden="1">
      <c r="A19" s="20" t="s">
        <v>69</v>
      </c>
      <c r="B19" s="13" t="s">
        <v>12</v>
      </c>
      <c r="C19" s="21"/>
      <c r="D19" s="28"/>
      <c r="E19" s="27"/>
      <c r="F19" s="29"/>
      <c r="G19" s="27"/>
      <c r="H19" s="27"/>
      <c r="I19" s="19">
        <v>575.5</v>
      </c>
      <c r="K19" s="24"/>
    </row>
    <row r="20" spans="1:11" s="19" customFormat="1" ht="26.25" hidden="1" thickBot="1">
      <c r="A20" s="22" t="s">
        <v>70</v>
      </c>
      <c r="B20" s="23" t="s">
        <v>71</v>
      </c>
      <c r="C20" s="21"/>
      <c r="D20" s="28"/>
      <c r="E20" s="27"/>
      <c r="F20" s="29"/>
      <c r="G20" s="27"/>
      <c r="H20" s="27"/>
      <c r="I20" s="19">
        <v>575.5</v>
      </c>
      <c r="K20" s="24"/>
    </row>
    <row r="21" spans="1:11" s="19" customFormat="1" ht="29.25" customHeight="1">
      <c r="A21" s="16" t="s">
        <v>59</v>
      </c>
      <c r="B21" s="17" t="s">
        <v>60</v>
      </c>
      <c r="C21" s="18"/>
      <c r="D21" s="31"/>
      <c r="E21" s="30"/>
      <c r="F21" s="32"/>
      <c r="G21" s="30"/>
      <c r="H21" s="30"/>
      <c r="I21" s="19">
        <v>575.5</v>
      </c>
      <c r="K21" s="24"/>
    </row>
    <row r="22" spans="1:11" s="19" customFormat="1" ht="15">
      <c r="A22" s="16" t="s">
        <v>61</v>
      </c>
      <c r="B22" s="17" t="s">
        <v>60</v>
      </c>
      <c r="C22" s="18"/>
      <c r="D22" s="31"/>
      <c r="E22" s="30"/>
      <c r="F22" s="32"/>
      <c r="G22" s="30"/>
      <c r="H22" s="30"/>
      <c r="I22" s="19">
        <v>575.5</v>
      </c>
      <c r="K22" s="24"/>
    </row>
    <row r="23" spans="1:11" s="19" customFormat="1" ht="15">
      <c r="A23" s="16" t="s">
        <v>62</v>
      </c>
      <c r="B23" s="17" t="s">
        <v>63</v>
      </c>
      <c r="C23" s="18"/>
      <c r="D23" s="31"/>
      <c r="E23" s="30"/>
      <c r="F23" s="32"/>
      <c r="G23" s="30"/>
      <c r="H23" s="30"/>
      <c r="I23" s="19">
        <v>575.5</v>
      </c>
      <c r="K23" s="24"/>
    </row>
    <row r="24" spans="1:11" s="19" customFormat="1" ht="15">
      <c r="A24" s="16" t="s">
        <v>64</v>
      </c>
      <c r="B24" s="17" t="s">
        <v>60</v>
      </c>
      <c r="C24" s="18"/>
      <c r="D24" s="31"/>
      <c r="E24" s="30"/>
      <c r="F24" s="32"/>
      <c r="G24" s="30"/>
      <c r="H24" s="30"/>
      <c r="I24" s="19">
        <v>575.5</v>
      </c>
      <c r="K24" s="24"/>
    </row>
    <row r="25" spans="1:11" s="127" customFormat="1" ht="15">
      <c r="A25" s="126" t="s">
        <v>14</v>
      </c>
      <c r="B25" s="51" t="s">
        <v>15</v>
      </c>
      <c r="C25" s="21">
        <f>F25*12</f>
        <v>0</v>
      </c>
      <c r="D25" s="28">
        <f>G25*I25</f>
        <v>4419.84</v>
      </c>
      <c r="E25" s="27">
        <f>H25*12</f>
        <v>7.68</v>
      </c>
      <c r="F25" s="33"/>
      <c r="G25" s="27">
        <f>H25*12</f>
        <v>7.68</v>
      </c>
      <c r="H25" s="27">
        <v>0.64</v>
      </c>
      <c r="I25" s="19">
        <v>575.5</v>
      </c>
      <c r="J25" s="19">
        <v>1.07</v>
      </c>
      <c r="K25" s="24">
        <v>0.5992000000000001</v>
      </c>
    </row>
    <row r="26" spans="1:11" s="19" customFormat="1" ht="15">
      <c r="A26" s="126" t="s">
        <v>16</v>
      </c>
      <c r="B26" s="51" t="s">
        <v>17</v>
      </c>
      <c r="C26" s="21">
        <f>F26*12</f>
        <v>0</v>
      </c>
      <c r="D26" s="28">
        <f>G26*I26</f>
        <v>14364.48</v>
      </c>
      <c r="E26" s="27">
        <f>H26*12</f>
        <v>24.96</v>
      </c>
      <c r="F26" s="33"/>
      <c r="G26" s="27">
        <f>H26*12</f>
        <v>24.96</v>
      </c>
      <c r="H26" s="27">
        <v>2.08</v>
      </c>
      <c r="I26" s="19">
        <v>575.5</v>
      </c>
      <c r="J26" s="19">
        <v>1.07</v>
      </c>
      <c r="K26" s="24">
        <v>1.9367</v>
      </c>
    </row>
    <row r="27" spans="1:11" s="95" customFormat="1" ht="30">
      <c r="A27" s="126" t="s">
        <v>45</v>
      </c>
      <c r="B27" s="51" t="s">
        <v>10</v>
      </c>
      <c r="C27" s="99"/>
      <c r="D27" s="28">
        <v>1733.72</v>
      </c>
      <c r="E27" s="34"/>
      <c r="F27" s="33"/>
      <c r="G27" s="27">
        <f>D27/I27</f>
        <v>3.01</v>
      </c>
      <c r="H27" s="27">
        <f>G27/12</f>
        <v>0.25</v>
      </c>
      <c r="I27" s="19">
        <v>575.5</v>
      </c>
      <c r="J27" s="19">
        <v>1.07</v>
      </c>
      <c r="K27" s="24">
        <v>0.23540000000000003</v>
      </c>
    </row>
    <row r="28" spans="1:11" s="95" customFormat="1" ht="30">
      <c r="A28" s="126" t="s">
        <v>55</v>
      </c>
      <c r="B28" s="51" t="s">
        <v>10</v>
      </c>
      <c r="C28" s="99"/>
      <c r="D28" s="28">
        <v>1733.72</v>
      </c>
      <c r="E28" s="34"/>
      <c r="F28" s="33"/>
      <c r="G28" s="27">
        <f>D28/I28</f>
        <v>3.01</v>
      </c>
      <c r="H28" s="27">
        <f>G28/12</f>
        <v>0.25</v>
      </c>
      <c r="I28" s="19">
        <v>575.5</v>
      </c>
      <c r="J28" s="19">
        <v>1.07</v>
      </c>
      <c r="K28" s="24">
        <v>0.23540000000000003</v>
      </c>
    </row>
    <row r="29" spans="1:11" s="95" customFormat="1" ht="18" customHeight="1">
      <c r="A29" s="126" t="s">
        <v>46</v>
      </c>
      <c r="B29" s="51" t="s">
        <v>10</v>
      </c>
      <c r="C29" s="99"/>
      <c r="D29" s="28">
        <v>10948.1</v>
      </c>
      <c r="E29" s="34"/>
      <c r="F29" s="33"/>
      <c r="G29" s="27">
        <f>D29/I29</f>
        <v>19.02</v>
      </c>
      <c r="H29" s="27">
        <f>G29/12</f>
        <v>1.59</v>
      </c>
      <c r="I29" s="19">
        <v>575.5</v>
      </c>
      <c r="J29" s="19">
        <v>1.07</v>
      </c>
      <c r="K29" s="24">
        <v>1.4873</v>
      </c>
    </row>
    <row r="30" spans="1:11" s="19" customFormat="1" ht="15">
      <c r="A30" s="126" t="s">
        <v>25</v>
      </c>
      <c r="B30" s="51" t="s">
        <v>26</v>
      </c>
      <c r="C30" s="99">
        <f>F30*12</f>
        <v>0</v>
      </c>
      <c r="D30" s="28">
        <f>G30*I30</f>
        <v>276.24</v>
      </c>
      <c r="E30" s="34">
        <f>H30*12</f>
        <v>0.48</v>
      </c>
      <c r="F30" s="33"/>
      <c r="G30" s="27">
        <f>H30*12</f>
        <v>0.48</v>
      </c>
      <c r="H30" s="27">
        <v>0.04</v>
      </c>
      <c r="I30" s="19">
        <v>575.5</v>
      </c>
      <c r="J30" s="19">
        <v>1.07</v>
      </c>
      <c r="K30" s="24">
        <v>0.032100000000000004</v>
      </c>
    </row>
    <row r="31" spans="1:11" s="19" customFormat="1" ht="15">
      <c r="A31" s="126" t="s">
        <v>27</v>
      </c>
      <c r="B31" s="121" t="s">
        <v>28</v>
      </c>
      <c r="C31" s="106">
        <f>F31*12</f>
        <v>0</v>
      </c>
      <c r="D31" s="28">
        <v>147.15</v>
      </c>
      <c r="E31" s="35">
        <f>H31*12</f>
        <v>0.24</v>
      </c>
      <c r="F31" s="137"/>
      <c r="G31" s="34">
        <f>D31/I31</f>
        <v>0.26</v>
      </c>
      <c r="H31" s="34">
        <f>G31/12</f>
        <v>0.02</v>
      </c>
      <c r="I31" s="19">
        <v>575.5</v>
      </c>
      <c r="J31" s="19">
        <v>1.07</v>
      </c>
      <c r="K31" s="24">
        <v>0.021400000000000002</v>
      </c>
    </row>
    <row r="32" spans="1:11" s="133" customFormat="1" ht="15" hidden="1">
      <c r="A32" s="136"/>
      <c r="B32" s="135"/>
      <c r="C32" s="134"/>
      <c r="D32" s="28"/>
      <c r="E32" s="34"/>
      <c r="F32" s="129"/>
      <c r="G32" s="34"/>
      <c r="H32" s="34"/>
      <c r="I32" s="19">
        <v>575.5</v>
      </c>
      <c r="J32" s="19"/>
      <c r="K32" s="24"/>
    </row>
    <row r="33" spans="1:11" s="130" customFormat="1" ht="30">
      <c r="A33" s="82" t="s">
        <v>24</v>
      </c>
      <c r="B33" s="105" t="s">
        <v>72</v>
      </c>
      <c r="C33" s="27"/>
      <c r="D33" s="28">
        <v>221.57</v>
      </c>
      <c r="E33" s="27"/>
      <c r="F33" s="129"/>
      <c r="G33" s="34">
        <f>D33/I33</f>
        <v>0.39</v>
      </c>
      <c r="H33" s="34">
        <f>G33/12</f>
        <v>0.03</v>
      </c>
      <c r="I33" s="132">
        <v>575.5</v>
      </c>
      <c r="J33" s="132"/>
      <c r="K33" s="131"/>
    </row>
    <row r="34" spans="1:11" s="127" customFormat="1" ht="15">
      <c r="A34" s="126" t="s">
        <v>38</v>
      </c>
      <c r="B34" s="51"/>
      <c r="C34" s="21"/>
      <c r="D34" s="27">
        <f>D36+D37+D38++D39+D40+D41+D42+D43+D44+D45</f>
        <v>12981.18</v>
      </c>
      <c r="E34" s="27"/>
      <c r="F34" s="129"/>
      <c r="G34" s="34">
        <f>D34/I34</f>
        <v>22.56</v>
      </c>
      <c r="H34" s="34">
        <f>G34/12</f>
        <v>1.88</v>
      </c>
      <c r="I34" s="19">
        <v>575.5</v>
      </c>
      <c r="J34" s="19">
        <v>1.07</v>
      </c>
      <c r="K34" s="24">
        <v>1.9300023851076207</v>
      </c>
    </row>
    <row r="35" spans="1:11" s="95" customFormat="1" ht="15" hidden="1">
      <c r="A35" s="25" t="s">
        <v>51</v>
      </c>
      <c r="B35" s="96" t="s">
        <v>18</v>
      </c>
      <c r="C35" s="3"/>
      <c r="D35" s="38">
        <f>G35*I35</f>
        <v>0</v>
      </c>
      <c r="E35" s="37"/>
      <c r="F35" s="39"/>
      <c r="G35" s="37">
        <f>H35*12</f>
        <v>0</v>
      </c>
      <c r="H35" s="37">
        <v>0</v>
      </c>
      <c r="I35" s="19">
        <v>575.5</v>
      </c>
      <c r="J35" s="19">
        <v>1.07</v>
      </c>
      <c r="K35" s="24">
        <v>0</v>
      </c>
    </row>
    <row r="36" spans="1:11" s="95" customFormat="1" ht="15">
      <c r="A36" s="25" t="s">
        <v>44</v>
      </c>
      <c r="B36" s="96" t="s">
        <v>18</v>
      </c>
      <c r="C36" s="3"/>
      <c r="D36" s="38">
        <v>184.33</v>
      </c>
      <c r="E36" s="37"/>
      <c r="F36" s="39"/>
      <c r="G36" s="37"/>
      <c r="H36" s="37"/>
      <c r="I36" s="19">
        <v>575.5</v>
      </c>
      <c r="J36" s="19">
        <v>1.07</v>
      </c>
      <c r="K36" s="24">
        <v>0.010700000000000001</v>
      </c>
    </row>
    <row r="37" spans="1:11" s="95" customFormat="1" ht="15">
      <c r="A37" s="25" t="s">
        <v>19</v>
      </c>
      <c r="B37" s="96" t="s">
        <v>23</v>
      </c>
      <c r="C37" s="3">
        <f>F37*12</f>
        <v>0</v>
      </c>
      <c r="D37" s="38">
        <v>390.07</v>
      </c>
      <c r="E37" s="37">
        <f>H37*12</f>
        <v>0</v>
      </c>
      <c r="F37" s="39"/>
      <c r="G37" s="37"/>
      <c r="H37" s="37"/>
      <c r="I37" s="19">
        <v>575.5</v>
      </c>
      <c r="J37" s="19">
        <v>1.07</v>
      </c>
      <c r="K37" s="24">
        <v>0.053500000000000006</v>
      </c>
    </row>
    <row r="38" spans="1:11" s="95" customFormat="1" ht="15">
      <c r="A38" s="25" t="s">
        <v>115</v>
      </c>
      <c r="B38" s="96" t="s">
        <v>18</v>
      </c>
      <c r="C38" s="3">
        <f>F38*12</f>
        <v>0</v>
      </c>
      <c r="D38" s="38">
        <v>2643.75</v>
      </c>
      <c r="E38" s="37">
        <f>H38*12</f>
        <v>0</v>
      </c>
      <c r="F38" s="39"/>
      <c r="G38" s="37"/>
      <c r="H38" s="37"/>
      <c r="I38" s="19">
        <v>575.5</v>
      </c>
      <c r="J38" s="19">
        <v>1.07</v>
      </c>
      <c r="K38" s="24">
        <v>0.3531</v>
      </c>
    </row>
    <row r="39" spans="1:11" s="95" customFormat="1" ht="15">
      <c r="A39" s="25" t="s">
        <v>50</v>
      </c>
      <c r="B39" s="96" t="s">
        <v>18</v>
      </c>
      <c r="C39" s="3">
        <f>F39*12</f>
        <v>0</v>
      </c>
      <c r="D39" s="38">
        <v>743.35</v>
      </c>
      <c r="E39" s="37">
        <f>H39*12</f>
        <v>0</v>
      </c>
      <c r="F39" s="39"/>
      <c r="G39" s="37"/>
      <c r="H39" s="37"/>
      <c r="I39" s="19">
        <v>575.5</v>
      </c>
      <c r="J39" s="19">
        <v>1.07</v>
      </c>
      <c r="K39" s="24">
        <v>0.0963</v>
      </c>
    </row>
    <row r="40" spans="1:11" s="95" customFormat="1" ht="15">
      <c r="A40" s="25" t="s">
        <v>20</v>
      </c>
      <c r="B40" s="96" t="s">
        <v>18</v>
      </c>
      <c r="C40" s="3">
        <f>F40*12</f>
        <v>0</v>
      </c>
      <c r="D40" s="38">
        <v>3314.05</v>
      </c>
      <c r="E40" s="37">
        <f>H40*12</f>
        <v>0</v>
      </c>
      <c r="F40" s="39"/>
      <c r="G40" s="37"/>
      <c r="H40" s="37"/>
      <c r="I40" s="19">
        <v>575.5</v>
      </c>
      <c r="J40" s="19">
        <v>1.07</v>
      </c>
      <c r="K40" s="24">
        <v>0.4494</v>
      </c>
    </row>
    <row r="41" spans="1:11" s="95" customFormat="1" ht="15">
      <c r="A41" s="25" t="s">
        <v>21</v>
      </c>
      <c r="B41" s="96" t="s">
        <v>18</v>
      </c>
      <c r="C41" s="3">
        <f>F41*12</f>
        <v>0</v>
      </c>
      <c r="D41" s="38">
        <v>780.14</v>
      </c>
      <c r="E41" s="37">
        <f>H41*12</f>
        <v>0</v>
      </c>
      <c r="F41" s="39"/>
      <c r="G41" s="37"/>
      <c r="H41" s="37"/>
      <c r="I41" s="19">
        <v>575.5</v>
      </c>
      <c r="J41" s="19">
        <v>1.07</v>
      </c>
      <c r="K41" s="24">
        <v>0.10700000000000001</v>
      </c>
    </row>
    <row r="42" spans="1:11" s="95" customFormat="1" ht="15">
      <c r="A42" s="25" t="s">
        <v>47</v>
      </c>
      <c r="B42" s="128" t="s">
        <v>18</v>
      </c>
      <c r="C42" s="3"/>
      <c r="D42" s="38">
        <v>371.66</v>
      </c>
      <c r="E42" s="37"/>
      <c r="F42" s="39"/>
      <c r="G42" s="37"/>
      <c r="H42" s="37"/>
      <c r="I42" s="19">
        <v>575.5</v>
      </c>
      <c r="J42" s="19"/>
      <c r="K42" s="24"/>
    </row>
    <row r="43" spans="1:11" s="95" customFormat="1" ht="15">
      <c r="A43" s="25" t="s">
        <v>48</v>
      </c>
      <c r="B43" s="128" t="s">
        <v>23</v>
      </c>
      <c r="C43" s="3"/>
      <c r="D43" s="38">
        <v>1486.7</v>
      </c>
      <c r="E43" s="37"/>
      <c r="F43" s="39"/>
      <c r="G43" s="37"/>
      <c r="H43" s="37"/>
      <c r="I43" s="19">
        <v>575.5</v>
      </c>
      <c r="J43" s="19"/>
      <c r="K43" s="24"/>
    </row>
    <row r="44" spans="1:11" s="95" customFormat="1" ht="25.5">
      <c r="A44" s="25" t="s">
        <v>22</v>
      </c>
      <c r="B44" s="96" t="s">
        <v>18</v>
      </c>
      <c r="C44" s="3">
        <f>F44*12</f>
        <v>0</v>
      </c>
      <c r="D44" s="38">
        <v>449.83</v>
      </c>
      <c r="E44" s="37">
        <f>H44*12</f>
        <v>0</v>
      </c>
      <c r="F44" s="39"/>
      <c r="G44" s="37"/>
      <c r="H44" s="37"/>
      <c r="I44" s="19">
        <v>575.5</v>
      </c>
      <c r="J44" s="19">
        <v>1.07</v>
      </c>
      <c r="K44" s="24">
        <v>0.06420000000000001</v>
      </c>
    </row>
    <row r="45" spans="1:11" s="95" customFormat="1" ht="15">
      <c r="A45" s="25" t="s">
        <v>74</v>
      </c>
      <c r="B45" s="96" t="s">
        <v>18</v>
      </c>
      <c r="C45" s="3"/>
      <c r="D45" s="38">
        <v>2617.3</v>
      </c>
      <c r="E45" s="37"/>
      <c r="F45" s="39"/>
      <c r="G45" s="37"/>
      <c r="H45" s="37"/>
      <c r="I45" s="19">
        <v>575.5</v>
      </c>
      <c r="J45" s="19">
        <v>1.07</v>
      </c>
      <c r="K45" s="24">
        <v>0.010700000000000001</v>
      </c>
    </row>
    <row r="46" spans="1:11" s="95" customFormat="1" ht="15" hidden="1">
      <c r="A46" s="25" t="s">
        <v>52</v>
      </c>
      <c r="B46" s="96" t="s">
        <v>18</v>
      </c>
      <c r="C46" s="9"/>
      <c r="D46" s="38">
        <f>G46*I46</f>
        <v>0</v>
      </c>
      <c r="E46" s="40"/>
      <c r="F46" s="39"/>
      <c r="G46" s="37"/>
      <c r="H46" s="37"/>
      <c r="I46" s="19">
        <v>575.5</v>
      </c>
      <c r="J46" s="19">
        <v>1.07</v>
      </c>
      <c r="K46" s="24">
        <v>0</v>
      </c>
    </row>
    <row r="47" spans="1:11" s="95" customFormat="1" ht="15" hidden="1">
      <c r="A47" s="8"/>
      <c r="B47" s="96"/>
      <c r="C47" s="3"/>
      <c r="D47" s="38"/>
      <c r="E47" s="37"/>
      <c r="F47" s="39"/>
      <c r="G47" s="37"/>
      <c r="H47" s="37"/>
      <c r="I47" s="19">
        <v>575.5</v>
      </c>
      <c r="J47" s="19"/>
      <c r="K47" s="24"/>
    </row>
    <row r="48" spans="1:11" s="127" customFormat="1" ht="30">
      <c r="A48" s="126" t="s">
        <v>41</v>
      </c>
      <c r="B48" s="51"/>
      <c r="C48" s="21"/>
      <c r="D48" s="27">
        <f>D54</f>
        <v>5287.68</v>
      </c>
      <c r="E48" s="27"/>
      <c r="F48" s="33"/>
      <c r="G48" s="27">
        <f>D48/I48</f>
        <v>9.19</v>
      </c>
      <c r="H48" s="27">
        <f>G48/12</f>
        <v>0.77</v>
      </c>
      <c r="I48" s="19">
        <v>575.5</v>
      </c>
      <c r="J48" s="19">
        <v>1.07</v>
      </c>
      <c r="K48" s="24">
        <v>2.811484133216987</v>
      </c>
    </row>
    <row r="49" spans="1:11" s="95" customFormat="1" ht="15" hidden="1">
      <c r="A49" s="25"/>
      <c r="B49" s="96"/>
      <c r="C49" s="3"/>
      <c r="D49" s="38"/>
      <c r="E49" s="37"/>
      <c r="F49" s="39"/>
      <c r="G49" s="37"/>
      <c r="H49" s="37"/>
      <c r="I49" s="19">
        <v>575.5</v>
      </c>
      <c r="J49" s="19"/>
      <c r="K49" s="24"/>
    </row>
    <row r="50" spans="1:11" s="95" customFormat="1" ht="15" hidden="1">
      <c r="A50" s="25"/>
      <c r="B50" s="96"/>
      <c r="C50" s="3"/>
      <c r="D50" s="38"/>
      <c r="E50" s="37"/>
      <c r="F50" s="39"/>
      <c r="G50" s="37"/>
      <c r="H50" s="37"/>
      <c r="I50" s="19">
        <v>575.5</v>
      </c>
      <c r="J50" s="19"/>
      <c r="K50" s="24"/>
    </row>
    <row r="51" spans="1:11" s="95" customFormat="1" ht="15" hidden="1">
      <c r="A51" s="25"/>
      <c r="B51" s="96"/>
      <c r="C51" s="3"/>
      <c r="D51" s="38"/>
      <c r="E51" s="37"/>
      <c r="F51" s="39"/>
      <c r="G51" s="37"/>
      <c r="H51" s="37"/>
      <c r="I51" s="19">
        <v>575.5</v>
      </c>
      <c r="J51" s="19"/>
      <c r="K51" s="24"/>
    </row>
    <row r="52" spans="1:11" s="95" customFormat="1" ht="15" hidden="1">
      <c r="A52" s="25"/>
      <c r="B52" s="96"/>
      <c r="C52" s="3"/>
      <c r="D52" s="38"/>
      <c r="E52" s="37"/>
      <c r="F52" s="39"/>
      <c r="G52" s="37"/>
      <c r="H52" s="37"/>
      <c r="I52" s="19">
        <v>575.5</v>
      </c>
      <c r="J52" s="19"/>
      <c r="K52" s="24"/>
    </row>
    <row r="53" spans="1:11" s="95" customFormat="1" ht="15" hidden="1">
      <c r="A53" s="25" t="s">
        <v>114</v>
      </c>
      <c r="B53" s="96" t="s">
        <v>10</v>
      </c>
      <c r="C53" s="3"/>
      <c r="D53" s="38">
        <f>G53*I53</f>
        <v>0</v>
      </c>
      <c r="E53" s="37"/>
      <c r="F53" s="39"/>
      <c r="G53" s="37"/>
      <c r="H53" s="37"/>
      <c r="I53" s="19">
        <v>575.5</v>
      </c>
      <c r="J53" s="19">
        <v>1.07</v>
      </c>
      <c r="K53" s="24">
        <v>0</v>
      </c>
    </row>
    <row r="54" spans="1:11" s="95" customFormat="1" ht="15">
      <c r="A54" s="8" t="s">
        <v>49</v>
      </c>
      <c r="B54" s="96" t="s">
        <v>10</v>
      </c>
      <c r="C54" s="9"/>
      <c r="D54" s="38">
        <v>5287.68</v>
      </c>
      <c r="E54" s="40"/>
      <c r="F54" s="39"/>
      <c r="G54" s="37"/>
      <c r="H54" s="37"/>
      <c r="I54" s="19">
        <v>575.5</v>
      </c>
      <c r="J54" s="19">
        <v>1.07</v>
      </c>
      <c r="K54" s="24">
        <v>0.7169000000000001</v>
      </c>
    </row>
    <row r="55" spans="1:11" s="95" customFormat="1" ht="15" hidden="1">
      <c r="A55" s="8" t="s">
        <v>54</v>
      </c>
      <c r="B55" s="96" t="s">
        <v>18</v>
      </c>
      <c r="C55" s="3"/>
      <c r="D55" s="38">
        <f>G55*I55</f>
        <v>0</v>
      </c>
      <c r="E55" s="37"/>
      <c r="F55" s="39"/>
      <c r="G55" s="37">
        <f>H55*12</f>
        <v>0</v>
      </c>
      <c r="H55" s="37">
        <v>0</v>
      </c>
      <c r="I55" s="19">
        <v>575.5</v>
      </c>
      <c r="J55" s="19">
        <v>1.07</v>
      </c>
      <c r="K55" s="24">
        <v>0</v>
      </c>
    </row>
    <row r="56" spans="1:11" s="95" customFormat="1" ht="30">
      <c r="A56" s="126" t="s">
        <v>42</v>
      </c>
      <c r="B56" s="96"/>
      <c r="C56" s="3"/>
      <c r="D56" s="27">
        <f>D57</f>
        <v>1057.5</v>
      </c>
      <c r="E56" s="37"/>
      <c r="F56" s="39"/>
      <c r="G56" s="27">
        <f>D56/I56</f>
        <v>1.84</v>
      </c>
      <c r="H56" s="27">
        <f>G56/12</f>
        <v>0.15</v>
      </c>
      <c r="I56" s="19">
        <v>575.5</v>
      </c>
      <c r="J56" s="19">
        <v>1.07</v>
      </c>
      <c r="K56" s="24">
        <v>0</v>
      </c>
    </row>
    <row r="57" spans="1:11" s="95" customFormat="1" ht="15">
      <c r="A57" s="25" t="s">
        <v>113</v>
      </c>
      <c r="B57" s="96" t="s">
        <v>18</v>
      </c>
      <c r="C57" s="3"/>
      <c r="D57" s="38">
        <v>1057.5</v>
      </c>
      <c r="E57" s="37"/>
      <c r="F57" s="39"/>
      <c r="G57" s="37"/>
      <c r="H57" s="37"/>
      <c r="I57" s="19">
        <v>575.5</v>
      </c>
      <c r="J57" s="19">
        <v>1.07</v>
      </c>
      <c r="K57" s="24">
        <v>0</v>
      </c>
    </row>
    <row r="58" spans="1:11" s="95" customFormat="1" ht="15" hidden="1">
      <c r="A58" s="25" t="s">
        <v>112</v>
      </c>
      <c r="B58" s="96" t="s">
        <v>10</v>
      </c>
      <c r="C58" s="3"/>
      <c r="D58" s="38">
        <f>G58*I58</f>
        <v>0</v>
      </c>
      <c r="E58" s="37"/>
      <c r="F58" s="39"/>
      <c r="G58" s="37">
        <f>H58*12</f>
        <v>0</v>
      </c>
      <c r="H58" s="37">
        <v>0</v>
      </c>
      <c r="I58" s="19">
        <v>575.5</v>
      </c>
      <c r="J58" s="19">
        <v>1.07</v>
      </c>
      <c r="K58" s="24">
        <v>0</v>
      </c>
    </row>
    <row r="59" spans="1:11" s="95" customFormat="1" ht="15">
      <c r="A59" s="126" t="s">
        <v>43</v>
      </c>
      <c r="B59" s="96"/>
      <c r="C59" s="3"/>
      <c r="D59" s="27">
        <f>D61+D62+D80</f>
        <v>6978.63</v>
      </c>
      <c r="E59" s="37"/>
      <c r="F59" s="39"/>
      <c r="G59" s="27">
        <f>D59/I59</f>
        <v>12.13</v>
      </c>
      <c r="H59" s="27">
        <f>G59/12</f>
        <v>1.01</v>
      </c>
      <c r="I59" s="19">
        <v>575.5</v>
      </c>
      <c r="J59" s="19">
        <v>1.07</v>
      </c>
      <c r="K59" s="24">
        <v>0.8881000000000001</v>
      </c>
    </row>
    <row r="60" spans="1:11" s="95" customFormat="1" ht="15" hidden="1">
      <c r="A60" s="25" t="s">
        <v>39</v>
      </c>
      <c r="B60" s="96" t="s">
        <v>10</v>
      </c>
      <c r="C60" s="3"/>
      <c r="D60" s="38">
        <f>G60*I60</f>
        <v>0</v>
      </c>
      <c r="E60" s="37"/>
      <c r="F60" s="39"/>
      <c r="G60" s="37">
        <f>H60*12</f>
        <v>0</v>
      </c>
      <c r="H60" s="37">
        <v>0</v>
      </c>
      <c r="I60" s="19">
        <v>575.5</v>
      </c>
      <c r="J60" s="19">
        <v>1.07</v>
      </c>
      <c r="K60" s="24">
        <v>0</v>
      </c>
    </row>
    <row r="61" spans="1:11" s="95" customFormat="1" ht="15">
      <c r="A61" s="25" t="s">
        <v>56</v>
      </c>
      <c r="B61" s="96" t="s">
        <v>18</v>
      </c>
      <c r="C61" s="3"/>
      <c r="D61" s="38">
        <v>2244.74</v>
      </c>
      <c r="E61" s="37"/>
      <c r="F61" s="39"/>
      <c r="G61" s="37"/>
      <c r="H61" s="37"/>
      <c r="I61" s="19">
        <v>575.5</v>
      </c>
      <c r="J61" s="19">
        <v>1.07</v>
      </c>
      <c r="K61" s="24">
        <v>0.3103</v>
      </c>
    </row>
    <row r="62" spans="1:11" s="95" customFormat="1" ht="15">
      <c r="A62" s="25" t="s">
        <v>40</v>
      </c>
      <c r="B62" s="96" t="s">
        <v>18</v>
      </c>
      <c r="C62" s="3"/>
      <c r="D62" s="38">
        <v>777.03</v>
      </c>
      <c r="E62" s="37"/>
      <c r="F62" s="39"/>
      <c r="G62" s="37"/>
      <c r="H62" s="37"/>
      <c r="I62" s="19">
        <v>575.5</v>
      </c>
      <c r="J62" s="19">
        <v>1.07</v>
      </c>
      <c r="K62" s="24">
        <v>0.10700000000000001</v>
      </c>
    </row>
    <row r="63" spans="1:11" s="95" customFormat="1" ht="27.75" customHeight="1" hidden="1">
      <c r="A63" s="8" t="s">
        <v>111</v>
      </c>
      <c r="B63" s="96" t="s">
        <v>13</v>
      </c>
      <c r="C63" s="3"/>
      <c r="D63" s="38">
        <f>G63*I63</f>
        <v>0</v>
      </c>
      <c r="E63" s="37"/>
      <c r="F63" s="39"/>
      <c r="G63" s="37">
        <f>H63*12</f>
        <v>0</v>
      </c>
      <c r="H63" s="37"/>
      <c r="I63" s="19">
        <v>575.5</v>
      </c>
      <c r="J63" s="19">
        <v>1.07</v>
      </c>
      <c r="K63" s="24">
        <v>0.47080000000000005</v>
      </c>
    </row>
    <row r="64" spans="1:11" s="95" customFormat="1" ht="25.5" hidden="1">
      <c r="A64" s="8" t="s">
        <v>110</v>
      </c>
      <c r="B64" s="96" t="s">
        <v>13</v>
      </c>
      <c r="C64" s="3"/>
      <c r="D64" s="38">
        <f>G64*I64</f>
        <v>0</v>
      </c>
      <c r="E64" s="37"/>
      <c r="F64" s="39"/>
      <c r="G64" s="37">
        <f>H64*12</f>
        <v>0</v>
      </c>
      <c r="H64" s="37">
        <v>0</v>
      </c>
      <c r="I64" s="19">
        <v>575.5</v>
      </c>
      <c r="J64" s="19">
        <v>1.07</v>
      </c>
      <c r="K64" s="24">
        <v>0</v>
      </c>
    </row>
    <row r="65" spans="1:11" s="95" customFormat="1" ht="25.5" hidden="1">
      <c r="A65" s="8" t="s">
        <v>109</v>
      </c>
      <c r="B65" s="96" t="s">
        <v>13</v>
      </c>
      <c r="C65" s="3"/>
      <c r="D65" s="38">
        <f>G65*I65</f>
        <v>0</v>
      </c>
      <c r="E65" s="37"/>
      <c r="F65" s="39"/>
      <c r="G65" s="37">
        <f>H65*12</f>
        <v>0</v>
      </c>
      <c r="H65" s="37">
        <v>0</v>
      </c>
      <c r="I65" s="19">
        <v>575.5</v>
      </c>
      <c r="J65" s="19">
        <v>1.07</v>
      </c>
      <c r="K65" s="24">
        <v>0</v>
      </c>
    </row>
    <row r="66" spans="1:11" s="95" customFormat="1" ht="25.5" hidden="1">
      <c r="A66" s="8" t="s">
        <v>108</v>
      </c>
      <c r="B66" s="96" t="s">
        <v>13</v>
      </c>
      <c r="C66" s="3"/>
      <c r="D66" s="38">
        <f>G66*I66</f>
        <v>0</v>
      </c>
      <c r="E66" s="37"/>
      <c r="F66" s="39"/>
      <c r="G66" s="37">
        <f>H66*12</f>
        <v>0</v>
      </c>
      <c r="H66" s="37">
        <v>0</v>
      </c>
      <c r="I66" s="19">
        <v>575.5</v>
      </c>
      <c r="J66" s="19">
        <v>1.07</v>
      </c>
      <c r="K66" s="24">
        <v>0</v>
      </c>
    </row>
    <row r="67" spans="1:11" s="95" customFormat="1" ht="25.5" hidden="1">
      <c r="A67" s="8" t="s">
        <v>53</v>
      </c>
      <c r="B67" s="96" t="s">
        <v>13</v>
      </c>
      <c r="C67" s="3"/>
      <c r="D67" s="38">
        <f>G67*I67</f>
        <v>0</v>
      </c>
      <c r="E67" s="37"/>
      <c r="F67" s="39"/>
      <c r="G67" s="37">
        <f>H67*12</f>
        <v>0</v>
      </c>
      <c r="H67" s="37">
        <v>0</v>
      </c>
      <c r="I67" s="19">
        <v>575.5</v>
      </c>
      <c r="J67" s="19">
        <v>1.07</v>
      </c>
      <c r="K67" s="24">
        <v>0</v>
      </c>
    </row>
    <row r="68" spans="1:11" s="95" customFormat="1" ht="15" hidden="1">
      <c r="A68" s="126"/>
      <c r="B68" s="96"/>
      <c r="C68" s="3"/>
      <c r="D68" s="27"/>
      <c r="E68" s="37"/>
      <c r="F68" s="39"/>
      <c r="G68" s="27"/>
      <c r="H68" s="27"/>
      <c r="I68" s="19">
        <v>575.5</v>
      </c>
      <c r="J68" s="19"/>
      <c r="K68" s="24"/>
    </row>
    <row r="69" spans="1:11" s="95" customFormat="1" ht="15" hidden="1">
      <c r="A69" s="25"/>
      <c r="B69" s="96"/>
      <c r="C69" s="3"/>
      <c r="D69" s="38"/>
      <c r="E69" s="37"/>
      <c r="F69" s="39"/>
      <c r="G69" s="37"/>
      <c r="H69" s="37"/>
      <c r="I69" s="19">
        <v>575.5</v>
      </c>
      <c r="J69" s="19"/>
      <c r="K69" s="24"/>
    </row>
    <row r="70" spans="1:11" s="95" customFormat="1" ht="15" hidden="1">
      <c r="A70" s="25"/>
      <c r="B70" s="96"/>
      <c r="C70" s="3"/>
      <c r="D70" s="38"/>
      <c r="E70" s="37"/>
      <c r="F70" s="39"/>
      <c r="G70" s="37"/>
      <c r="H70" s="37"/>
      <c r="I70" s="19">
        <v>575.5</v>
      </c>
      <c r="J70" s="19"/>
      <c r="K70" s="24"/>
    </row>
    <row r="71" spans="1:11" s="95" customFormat="1" ht="15" hidden="1">
      <c r="A71" s="25"/>
      <c r="B71" s="96"/>
      <c r="C71" s="3"/>
      <c r="D71" s="38"/>
      <c r="E71" s="37"/>
      <c r="F71" s="39"/>
      <c r="G71" s="37"/>
      <c r="H71" s="37"/>
      <c r="I71" s="19">
        <v>575.5</v>
      </c>
      <c r="J71" s="19"/>
      <c r="K71" s="24"/>
    </row>
    <row r="72" spans="1:11" s="19" customFormat="1" ht="15" hidden="1">
      <c r="A72" s="126"/>
      <c r="B72" s="51"/>
      <c r="C72" s="21"/>
      <c r="D72" s="27"/>
      <c r="E72" s="27"/>
      <c r="F72" s="33"/>
      <c r="G72" s="27"/>
      <c r="H72" s="27"/>
      <c r="I72" s="19">
        <v>575.5</v>
      </c>
      <c r="K72" s="24"/>
    </row>
    <row r="73" spans="1:11" s="95" customFormat="1" ht="15" hidden="1">
      <c r="A73" s="25"/>
      <c r="B73" s="96"/>
      <c r="C73" s="3"/>
      <c r="D73" s="38"/>
      <c r="E73" s="37"/>
      <c r="F73" s="39"/>
      <c r="G73" s="37"/>
      <c r="H73" s="37"/>
      <c r="I73" s="19">
        <v>575.5</v>
      </c>
      <c r="J73" s="19"/>
      <c r="K73" s="24"/>
    </row>
    <row r="74" spans="1:11" s="95" customFormat="1" ht="15" hidden="1">
      <c r="A74" s="25"/>
      <c r="B74" s="96"/>
      <c r="C74" s="3"/>
      <c r="D74" s="38"/>
      <c r="E74" s="37"/>
      <c r="F74" s="39"/>
      <c r="G74" s="37"/>
      <c r="H74" s="37"/>
      <c r="I74" s="19">
        <v>575.5</v>
      </c>
      <c r="J74" s="19"/>
      <c r="K74" s="24"/>
    </row>
    <row r="75" spans="1:11" s="19" customFormat="1" ht="15" hidden="1">
      <c r="A75" s="126"/>
      <c r="B75" s="51"/>
      <c r="C75" s="21"/>
      <c r="D75" s="27"/>
      <c r="E75" s="27"/>
      <c r="F75" s="33"/>
      <c r="G75" s="27"/>
      <c r="H75" s="27"/>
      <c r="I75" s="19">
        <v>575.5</v>
      </c>
      <c r="K75" s="24"/>
    </row>
    <row r="76" spans="1:11" s="95" customFormat="1" ht="15" hidden="1">
      <c r="A76" s="25"/>
      <c r="B76" s="96"/>
      <c r="C76" s="3"/>
      <c r="D76" s="38"/>
      <c r="E76" s="37"/>
      <c r="F76" s="39"/>
      <c r="G76" s="37"/>
      <c r="H76" s="37"/>
      <c r="I76" s="19">
        <v>575.5</v>
      </c>
      <c r="J76" s="19"/>
      <c r="K76" s="24"/>
    </row>
    <row r="77" spans="1:11" s="95" customFormat="1" ht="15" hidden="1">
      <c r="A77" s="25"/>
      <c r="B77" s="96"/>
      <c r="C77" s="3"/>
      <c r="D77" s="38"/>
      <c r="E77" s="37"/>
      <c r="F77" s="39"/>
      <c r="G77" s="37"/>
      <c r="H77" s="37"/>
      <c r="I77" s="19">
        <v>575.5</v>
      </c>
      <c r="J77" s="19"/>
      <c r="K77" s="24"/>
    </row>
    <row r="78" spans="1:11" s="95" customFormat="1" ht="25.5" customHeight="1" hidden="1">
      <c r="A78" s="25"/>
      <c r="B78" s="96"/>
      <c r="C78" s="3"/>
      <c r="D78" s="38"/>
      <c r="E78" s="37"/>
      <c r="F78" s="39"/>
      <c r="G78" s="37"/>
      <c r="H78" s="37"/>
      <c r="I78" s="19">
        <v>575.5</v>
      </c>
      <c r="J78" s="19"/>
      <c r="K78" s="24"/>
    </row>
    <row r="79" spans="1:10" s="19" customFormat="1" ht="29.25" customHeight="1" hidden="1">
      <c r="A79" s="107"/>
      <c r="B79" s="26"/>
      <c r="C79" s="106"/>
      <c r="D79" s="35"/>
      <c r="E79" s="35"/>
      <c r="F79" s="36"/>
      <c r="G79" s="35"/>
      <c r="H79" s="35"/>
      <c r="I79" s="19">
        <v>575.5</v>
      </c>
      <c r="J79" s="24"/>
    </row>
    <row r="80" spans="1:10" s="19" customFormat="1" ht="17.25" customHeight="1">
      <c r="A80" s="125" t="s">
        <v>107</v>
      </c>
      <c r="B80" s="15" t="s">
        <v>76</v>
      </c>
      <c r="C80" s="124"/>
      <c r="D80" s="120">
        <v>3956.86</v>
      </c>
      <c r="E80" s="120"/>
      <c r="F80" s="119"/>
      <c r="G80" s="120"/>
      <c r="H80" s="120"/>
      <c r="I80" s="19">
        <v>575.5</v>
      </c>
      <c r="J80" s="24"/>
    </row>
    <row r="81" spans="1:11" s="19" customFormat="1" ht="30.75" thickBot="1">
      <c r="A81" s="107" t="s">
        <v>35</v>
      </c>
      <c r="B81" s="51" t="s">
        <v>13</v>
      </c>
      <c r="C81" s="106">
        <f>F81*12</f>
        <v>0</v>
      </c>
      <c r="D81" s="35">
        <f>G81*I81</f>
        <v>2209.92</v>
      </c>
      <c r="E81" s="35">
        <f>H81*12</f>
        <v>3.84</v>
      </c>
      <c r="F81" s="36"/>
      <c r="G81" s="35">
        <f>H81*12</f>
        <v>3.84</v>
      </c>
      <c r="H81" s="35">
        <v>0.32</v>
      </c>
      <c r="I81" s="19">
        <v>575.5</v>
      </c>
      <c r="J81" s="19">
        <v>1.07</v>
      </c>
      <c r="K81" s="24">
        <v>0.29960000000000003</v>
      </c>
    </row>
    <row r="82" spans="1:11" s="19" customFormat="1" ht="19.5" hidden="1" thickBot="1">
      <c r="A82" s="123" t="s">
        <v>33</v>
      </c>
      <c r="B82" s="121"/>
      <c r="C82" s="106" t="e">
        <f>F82*12</f>
        <v>#REF!</v>
      </c>
      <c r="D82" s="35">
        <f>D83+D84+D85+D86+D87+D88</f>
        <v>0</v>
      </c>
      <c r="E82" s="35">
        <f>H82*12</f>
        <v>0</v>
      </c>
      <c r="F82" s="36" t="e">
        <f>#REF!+#REF!+#REF!+#REF!+#REF!+#REF!+#REF!+#REF!+#REF!+#REF!</f>
        <v>#REF!</v>
      </c>
      <c r="G82" s="35">
        <f>H82*12</f>
        <v>0</v>
      </c>
      <c r="H82" s="36">
        <f>H83+H84+H85+H86+H87+H88</f>
        <v>0</v>
      </c>
      <c r="I82" s="19">
        <v>575.5</v>
      </c>
      <c r="J82" s="24">
        <f>H83+H84+H85+H86+H87</f>
        <v>0</v>
      </c>
      <c r="K82" s="24"/>
    </row>
    <row r="83" spans="1:11" s="19" customFormat="1" ht="15.75" hidden="1" thickBot="1">
      <c r="A83" s="100" t="s">
        <v>57</v>
      </c>
      <c r="B83" s="51"/>
      <c r="C83" s="99"/>
      <c r="D83" s="98"/>
      <c r="E83" s="34"/>
      <c r="F83" s="34"/>
      <c r="G83" s="98"/>
      <c r="H83" s="97"/>
      <c r="I83" s="19">
        <v>575.5</v>
      </c>
      <c r="K83" s="24"/>
    </row>
    <row r="84" spans="1:11" s="19" customFormat="1" ht="15.75" hidden="1" thickBot="1">
      <c r="A84" s="100" t="s">
        <v>103</v>
      </c>
      <c r="B84" s="51"/>
      <c r="C84" s="99"/>
      <c r="D84" s="98"/>
      <c r="E84" s="34"/>
      <c r="F84" s="34"/>
      <c r="G84" s="98"/>
      <c r="H84" s="97"/>
      <c r="I84" s="19">
        <v>575.5</v>
      </c>
      <c r="K84" s="24"/>
    </row>
    <row r="85" spans="1:11" s="19" customFormat="1" ht="15.75" hidden="1" thickBot="1">
      <c r="A85" s="100" t="s">
        <v>102</v>
      </c>
      <c r="B85" s="51"/>
      <c r="C85" s="99"/>
      <c r="D85" s="98"/>
      <c r="E85" s="34"/>
      <c r="F85" s="34"/>
      <c r="G85" s="98"/>
      <c r="H85" s="97"/>
      <c r="I85" s="19">
        <v>575.5</v>
      </c>
      <c r="K85" s="24"/>
    </row>
    <row r="86" spans="1:11" s="19" customFormat="1" ht="15.75" hidden="1" thickBot="1">
      <c r="A86" s="100" t="s">
        <v>101</v>
      </c>
      <c r="B86" s="51"/>
      <c r="C86" s="99"/>
      <c r="D86" s="98"/>
      <c r="E86" s="34"/>
      <c r="F86" s="34"/>
      <c r="G86" s="98"/>
      <c r="H86" s="97"/>
      <c r="I86" s="19">
        <v>575.5</v>
      </c>
      <c r="K86" s="24"/>
    </row>
    <row r="87" spans="1:11" s="19" customFormat="1" ht="15.75" hidden="1" thickBot="1">
      <c r="A87" s="100" t="s">
        <v>100</v>
      </c>
      <c r="B87" s="51"/>
      <c r="C87" s="99"/>
      <c r="D87" s="98"/>
      <c r="E87" s="34"/>
      <c r="F87" s="34"/>
      <c r="G87" s="98"/>
      <c r="H87" s="97"/>
      <c r="I87" s="19">
        <v>575.5</v>
      </c>
      <c r="K87" s="24"/>
    </row>
    <row r="88" spans="1:11" s="19" customFormat="1" ht="15.75" hidden="1" thickBot="1">
      <c r="A88" s="122" t="s">
        <v>106</v>
      </c>
      <c r="B88" s="121"/>
      <c r="C88" s="106"/>
      <c r="D88" s="120"/>
      <c r="E88" s="35"/>
      <c r="F88" s="35"/>
      <c r="G88" s="120"/>
      <c r="H88" s="119"/>
      <c r="I88" s="19">
        <v>575.5</v>
      </c>
      <c r="K88" s="24"/>
    </row>
    <row r="89" spans="1:11" s="19" customFormat="1" ht="26.25" thickBot="1">
      <c r="A89" s="117" t="s">
        <v>75</v>
      </c>
      <c r="B89" s="26" t="s">
        <v>105</v>
      </c>
      <c r="C89" s="118"/>
      <c r="D89" s="34">
        <v>23000</v>
      </c>
      <c r="E89" s="34"/>
      <c r="F89" s="34"/>
      <c r="G89" s="34">
        <f>D89/I89</f>
        <v>39.97</v>
      </c>
      <c r="H89" s="34">
        <f>G89/12</f>
        <v>3.33</v>
      </c>
      <c r="I89" s="19">
        <v>575.5</v>
      </c>
      <c r="K89" s="24"/>
    </row>
    <row r="90" spans="1:11" s="19" customFormat="1" ht="19.5" thickBot="1">
      <c r="A90" s="7" t="s">
        <v>104</v>
      </c>
      <c r="B90" s="94" t="s">
        <v>12</v>
      </c>
      <c r="C90" s="118"/>
      <c r="D90" s="34">
        <f>G90*I90</f>
        <v>9737.46</v>
      </c>
      <c r="E90" s="34"/>
      <c r="F90" s="34"/>
      <c r="G90" s="34">
        <f>12*H90</f>
        <v>16.92</v>
      </c>
      <c r="H90" s="34">
        <v>1.41</v>
      </c>
      <c r="I90" s="19">
        <v>575.5</v>
      </c>
      <c r="K90" s="24"/>
    </row>
    <row r="91" spans="1:11" s="19" customFormat="1" ht="19.5" thickBot="1">
      <c r="A91" s="117" t="s">
        <v>34</v>
      </c>
      <c r="B91" s="116"/>
      <c r="C91" s="115">
        <f>F91*12</f>
        <v>0</v>
      </c>
      <c r="D91" s="114">
        <f>D90+D89+D81+D59+D56+D48+D34+D31+D30+D29+D28+D27+D26+D25+D13+D33</f>
        <v>111671.59</v>
      </c>
      <c r="E91" s="114">
        <f>E90+E89+E81+E59+E56+E48+E34+E31+E30+E29+E28+E27+E26+E25+E13+E33</f>
        <v>66</v>
      </c>
      <c r="F91" s="114">
        <f>F90+F89+F81+F59+F56+F48+F34+F31+F30+F29+F28+F27+F26+F25+F13+F33</f>
        <v>0</v>
      </c>
      <c r="G91" s="114">
        <v>194.06</v>
      </c>
      <c r="H91" s="114">
        <f>H90+H89+H81+H59+H56+H48+H34+H31+H30+H29+H28+H27+H26+H25+H13+H33</f>
        <v>16.17</v>
      </c>
      <c r="I91" s="19">
        <v>575.5</v>
      </c>
      <c r="J91" s="24"/>
      <c r="K91" s="24"/>
    </row>
    <row r="92" spans="1:11" s="88" customFormat="1" ht="20.25" hidden="1" thickBot="1">
      <c r="A92" s="113"/>
      <c r="B92" s="112"/>
      <c r="C92" s="112"/>
      <c r="D92" s="111"/>
      <c r="E92" s="110"/>
      <c r="F92" s="109"/>
      <c r="G92" s="110"/>
      <c r="H92" s="109"/>
      <c r="I92" s="19">
        <v>575.5</v>
      </c>
      <c r="K92" s="89"/>
    </row>
    <row r="93" spans="1:11" s="85" customFormat="1" ht="15.75" thickBot="1">
      <c r="A93" s="87"/>
      <c r="D93" s="108"/>
      <c r="E93" s="108"/>
      <c r="F93" s="108"/>
      <c r="G93" s="108"/>
      <c r="H93" s="108"/>
      <c r="I93" s="19"/>
      <c r="K93" s="86"/>
    </row>
    <row r="94" spans="1:10" s="19" customFormat="1" ht="29.25" customHeight="1" hidden="1">
      <c r="A94" s="107"/>
      <c r="B94" s="51"/>
      <c r="C94" s="106"/>
      <c r="D94" s="105"/>
      <c r="E94" s="105"/>
      <c r="F94" s="105"/>
      <c r="G94" s="105"/>
      <c r="H94" s="105"/>
      <c r="J94" s="24"/>
    </row>
    <row r="95" spans="1:11" s="85" customFormat="1" ht="18.75">
      <c r="A95" s="104" t="s">
        <v>33</v>
      </c>
      <c r="B95" s="103"/>
      <c r="C95" s="102">
        <f>F95*12</f>
        <v>0</v>
      </c>
      <c r="D95" s="101">
        <f>D101</f>
        <v>1782.5</v>
      </c>
      <c r="E95" s="101">
        <f>E101</f>
        <v>0</v>
      </c>
      <c r="F95" s="101">
        <f>F101</f>
        <v>0</v>
      </c>
      <c r="G95" s="101">
        <f>G101</f>
        <v>3.1</v>
      </c>
      <c r="H95" s="101">
        <f>H101</f>
        <v>0.26</v>
      </c>
      <c r="I95" s="19">
        <v>575.5</v>
      </c>
      <c r="K95" s="86"/>
    </row>
    <row r="96" spans="1:11" s="85" customFormat="1" ht="15" hidden="1">
      <c r="A96" s="100" t="s">
        <v>57</v>
      </c>
      <c r="B96" s="51"/>
      <c r="C96" s="99"/>
      <c r="D96" s="98"/>
      <c r="E96" s="34"/>
      <c r="F96" s="34"/>
      <c r="G96" s="98"/>
      <c r="H96" s="97"/>
      <c r="I96" s="19">
        <v>575.5</v>
      </c>
      <c r="K96" s="86"/>
    </row>
    <row r="97" spans="1:11" s="85" customFormat="1" ht="15" hidden="1">
      <c r="A97" s="100" t="s">
        <v>103</v>
      </c>
      <c r="B97" s="51"/>
      <c r="C97" s="99"/>
      <c r="D97" s="98"/>
      <c r="E97" s="34"/>
      <c r="F97" s="34"/>
      <c r="G97" s="98"/>
      <c r="H97" s="97"/>
      <c r="I97" s="19">
        <v>575.5</v>
      </c>
      <c r="K97" s="86"/>
    </row>
    <row r="98" spans="1:11" s="85" customFormat="1" ht="15" hidden="1">
      <c r="A98" s="100" t="s">
        <v>102</v>
      </c>
      <c r="B98" s="51"/>
      <c r="C98" s="99"/>
      <c r="D98" s="98"/>
      <c r="E98" s="34"/>
      <c r="F98" s="34"/>
      <c r="G98" s="98"/>
      <c r="H98" s="97"/>
      <c r="I98" s="19">
        <v>575.5</v>
      </c>
      <c r="K98" s="86"/>
    </row>
    <row r="99" spans="1:11" s="85" customFormat="1" ht="15" hidden="1">
      <c r="A99" s="100" t="s">
        <v>101</v>
      </c>
      <c r="B99" s="51"/>
      <c r="C99" s="99"/>
      <c r="D99" s="98"/>
      <c r="E99" s="34"/>
      <c r="F99" s="34"/>
      <c r="G99" s="98"/>
      <c r="H99" s="97"/>
      <c r="I99" s="19">
        <v>575.5</v>
      </c>
      <c r="K99" s="86"/>
    </row>
    <row r="100" spans="1:11" s="85" customFormat="1" ht="15" hidden="1">
      <c r="A100" s="100" t="s">
        <v>100</v>
      </c>
      <c r="B100" s="51"/>
      <c r="C100" s="99"/>
      <c r="D100" s="98"/>
      <c r="E100" s="34"/>
      <c r="F100" s="34"/>
      <c r="G100" s="98"/>
      <c r="H100" s="97"/>
      <c r="I100" s="19">
        <v>575.5</v>
      </c>
      <c r="K100" s="86"/>
    </row>
    <row r="101" spans="1:11" s="95" customFormat="1" ht="15">
      <c r="A101" s="25" t="s">
        <v>99</v>
      </c>
      <c r="B101" s="96"/>
      <c r="C101" s="3"/>
      <c r="D101" s="38">
        <v>1782.5</v>
      </c>
      <c r="E101" s="37"/>
      <c r="F101" s="39"/>
      <c r="G101" s="37">
        <f>D101/I101</f>
        <v>3.1</v>
      </c>
      <c r="H101" s="37">
        <f>G101/12</f>
        <v>0.26</v>
      </c>
      <c r="I101" s="19">
        <v>575.5</v>
      </c>
      <c r="J101" s="19"/>
      <c r="K101" s="24"/>
    </row>
    <row r="102" spans="1:11" s="85" customFormat="1" ht="15.75" thickBot="1">
      <c r="A102" s="87"/>
      <c r="F102" s="4"/>
      <c r="H102" s="4"/>
      <c r="I102" s="19"/>
      <c r="K102" s="86"/>
    </row>
    <row r="103" spans="1:11" s="85" customFormat="1" ht="19.5" thickBot="1">
      <c r="A103" s="7" t="s">
        <v>73</v>
      </c>
      <c r="B103" s="94"/>
      <c r="C103" s="94" t="s">
        <v>30</v>
      </c>
      <c r="D103" s="93">
        <f>D91+D94+D95</f>
        <v>113454.09</v>
      </c>
      <c r="E103" s="93">
        <f>E91+E94+E95</f>
        <v>66</v>
      </c>
      <c r="F103" s="93">
        <f>F91+F94+F95</f>
        <v>0</v>
      </c>
      <c r="G103" s="93">
        <f>G91+G94+G95</f>
        <v>197.16</v>
      </c>
      <c r="H103" s="93">
        <f>H91+H94+H95</f>
        <v>16.43</v>
      </c>
      <c r="I103" s="19">
        <v>575.5</v>
      </c>
      <c r="K103" s="86"/>
    </row>
    <row r="104" spans="1:11" s="85" customFormat="1" ht="12.75">
      <c r="A104" s="87"/>
      <c r="F104" s="4"/>
      <c r="H104" s="4"/>
      <c r="K104" s="86"/>
    </row>
    <row r="105" spans="1:11" s="85" customFormat="1" ht="14.25">
      <c r="A105" s="186" t="s">
        <v>31</v>
      </c>
      <c r="B105" s="186"/>
      <c r="C105" s="186"/>
      <c r="D105" s="186"/>
      <c r="E105" s="186"/>
      <c r="F105" s="186"/>
      <c r="G105" s="186"/>
      <c r="H105" s="186"/>
      <c r="K105" s="86"/>
    </row>
    <row r="106" spans="1:11" s="88" customFormat="1" ht="19.5">
      <c r="A106" s="92"/>
      <c r="B106" s="91"/>
      <c r="C106" s="90"/>
      <c r="D106" s="90"/>
      <c r="E106" s="90"/>
      <c r="F106" s="5"/>
      <c r="G106" s="90"/>
      <c r="H106" s="5"/>
      <c r="K106" s="89"/>
    </row>
    <row r="107" spans="1:11" s="85" customFormat="1" ht="14.25">
      <c r="A107" s="186" t="s">
        <v>32</v>
      </c>
      <c r="B107" s="186"/>
      <c r="C107" s="186"/>
      <c r="D107" s="186"/>
      <c r="E107" s="186"/>
      <c r="F107" s="186"/>
      <c r="G107" s="186"/>
      <c r="H107" s="186"/>
      <c r="K107" s="86"/>
    </row>
    <row r="108" spans="6:11" s="85" customFormat="1" ht="12.75">
      <c r="F108" s="4"/>
      <c r="H108" s="4"/>
      <c r="K108" s="86"/>
    </row>
    <row r="109" spans="1:11" s="85" customFormat="1" ht="12.75">
      <c r="A109" s="87"/>
      <c r="F109" s="4"/>
      <c r="H109" s="4"/>
      <c r="K109" s="86"/>
    </row>
    <row r="110" spans="6:11" s="85" customFormat="1" ht="12.75">
      <c r="F110" s="4"/>
      <c r="H110" s="4"/>
      <c r="K110" s="86"/>
    </row>
    <row r="111" spans="6:11" s="85" customFormat="1" ht="12.75">
      <c r="F111" s="4"/>
      <c r="H111" s="4"/>
      <c r="K111" s="86"/>
    </row>
    <row r="112" spans="6:11" s="85" customFormat="1" ht="12.75">
      <c r="F112" s="4"/>
      <c r="H112" s="4"/>
      <c r="K112" s="86"/>
    </row>
    <row r="113" spans="6:11" s="85" customFormat="1" ht="12.75">
      <c r="F113" s="4"/>
      <c r="H113" s="4"/>
      <c r="K113" s="86"/>
    </row>
    <row r="114" spans="6:11" s="85" customFormat="1" ht="12.75">
      <c r="F114" s="4"/>
      <c r="H114" s="4"/>
      <c r="K114" s="86"/>
    </row>
    <row r="115" spans="6:11" s="85" customFormat="1" ht="12.75">
      <c r="F115" s="4"/>
      <c r="H115" s="4"/>
      <c r="K115" s="86"/>
    </row>
    <row r="116" spans="6:11" s="85" customFormat="1" ht="12.75">
      <c r="F116" s="4"/>
      <c r="H116" s="4"/>
      <c r="K116" s="86"/>
    </row>
    <row r="117" spans="6:11" s="85" customFormat="1" ht="12.75">
      <c r="F117" s="4"/>
      <c r="H117" s="4"/>
      <c r="K117" s="86"/>
    </row>
    <row r="118" spans="6:11" s="85" customFormat="1" ht="12.75">
      <c r="F118" s="4"/>
      <c r="H118" s="4"/>
      <c r="K118" s="86"/>
    </row>
    <row r="119" spans="6:11" s="85" customFormat="1" ht="12.75">
      <c r="F119" s="4"/>
      <c r="H119" s="4"/>
      <c r="K119" s="86"/>
    </row>
    <row r="120" spans="6:11" s="85" customFormat="1" ht="12.75">
      <c r="F120" s="4"/>
      <c r="H120" s="4"/>
      <c r="K120" s="86"/>
    </row>
    <row r="121" spans="6:11" s="85" customFormat="1" ht="12.75">
      <c r="F121" s="4"/>
      <c r="H121" s="4"/>
      <c r="K121" s="86"/>
    </row>
    <row r="122" spans="6:11" s="85" customFormat="1" ht="12.75">
      <c r="F122" s="4"/>
      <c r="H122" s="4"/>
      <c r="K122" s="86"/>
    </row>
    <row r="123" spans="6:11" s="85" customFormat="1" ht="12.75">
      <c r="F123" s="4"/>
      <c r="H123" s="4"/>
      <c r="K123" s="86"/>
    </row>
    <row r="124" spans="6:11" s="85" customFormat="1" ht="12.75">
      <c r="F124" s="4"/>
      <c r="H124" s="4"/>
      <c r="K124" s="86"/>
    </row>
    <row r="125" spans="6:11" s="85" customFormat="1" ht="12.75">
      <c r="F125" s="4"/>
      <c r="H125" s="4"/>
      <c r="K125" s="86"/>
    </row>
    <row r="126" spans="6:11" s="85" customFormat="1" ht="12.75">
      <c r="F126" s="4"/>
      <c r="H126" s="4"/>
      <c r="K126" s="86"/>
    </row>
    <row r="127" spans="6:11" s="85" customFormat="1" ht="12.75">
      <c r="F127" s="4"/>
      <c r="H127" s="4"/>
      <c r="K127" s="86"/>
    </row>
  </sheetData>
  <sheetProtection/>
  <mergeCells count="12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2:H12"/>
    <mergeCell ref="A105:H105"/>
    <mergeCell ref="A107:H107"/>
  </mergeCells>
  <printOptions horizontalCentered="1"/>
  <pageMargins left="0.2" right="0.2" top="0.1968503937007874" bottom="0.2" header="0.2" footer="0.2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="80" zoomScaleNormal="80" zoomScalePageLayoutView="0" workbookViewId="0" topLeftCell="A1">
      <pane xSplit="1" ySplit="2" topLeftCell="G1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O40"/>
    </sheetView>
  </sheetViews>
  <sheetFormatPr defaultColWidth="9.00390625" defaultRowHeight="12.75"/>
  <cols>
    <col min="1" max="1" width="72.75390625" style="6" customWidth="1"/>
    <col min="2" max="13" width="15.375" style="6" customWidth="1"/>
    <col min="14" max="14" width="14.125" style="6" customWidth="1"/>
    <col min="15" max="15" width="17.75390625" style="6" customWidth="1"/>
    <col min="16" max="16384" width="9.125" style="6" customWidth="1"/>
  </cols>
  <sheetData>
    <row r="1" spans="1:14" ht="68.25" customHeight="1" thickBot="1">
      <c r="A1" s="201" t="s">
        <v>143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1:15" s="10" customFormat="1" ht="79.5" customHeight="1" thickBot="1">
      <c r="A2" s="160" t="s">
        <v>4</v>
      </c>
      <c r="B2" s="205" t="s">
        <v>121</v>
      </c>
      <c r="C2" s="206"/>
      <c r="D2" s="207"/>
      <c r="E2" s="206" t="s">
        <v>122</v>
      </c>
      <c r="F2" s="206"/>
      <c r="G2" s="206"/>
      <c r="H2" s="205" t="s">
        <v>123</v>
      </c>
      <c r="I2" s="206"/>
      <c r="J2" s="207"/>
      <c r="K2" s="205" t="s">
        <v>124</v>
      </c>
      <c r="L2" s="206"/>
      <c r="M2" s="207"/>
      <c r="N2" s="70" t="s">
        <v>80</v>
      </c>
      <c r="O2" s="44" t="s">
        <v>37</v>
      </c>
    </row>
    <row r="3" spans="1:15" s="11" customFormat="1" ht="12.75">
      <c r="A3" s="62"/>
      <c r="B3" s="54" t="s">
        <v>77</v>
      </c>
      <c r="C3" s="26" t="s">
        <v>78</v>
      </c>
      <c r="D3" s="59" t="s">
        <v>79</v>
      </c>
      <c r="E3" s="69" t="s">
        <v>77</v>
      </c>
      <c r="F3" s="26" t="s">
        <v>78</v>
      </c>
      <c r="G3" s="42" t="s">
        <v>79</v>
      </c>
      <c r="H3" s="54" t="s">
        <v>77</v>
      </c>
      <c r="I3" s="26" t="s">
        <v>78</v>
      </c>
      <c r="J3" s="59" t="s">
        <v>79</v>
      </c>
      <c r="K3" s="54" t="s">
        <v>77</v>
      </c>
      <c r="L3" s="26" t="s">
        <v>78</v>
      </c>
      <c r="M3" s="59" t="s">
        <v>79</v>
      </c>
      <c r="N3" s="71"/>
      <c r="O3" s="45"/>
    </row>
    <row r="4" spans="1:15" s="11" customFormat="1" ht="49.5" customHeight="1" thickBot="1">
      <c r="A4" s="192" t="s">
        <v>8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4"/>
    </row>
    <row r="5" spans="1:15" s="11" customFormat="1" ht="17.25" customHeight="1" thickBot="1">
      <c r="A5" s="117" t="s">
        <v>142</v>
      </c>
      <c r="B5" s="56"/>
      <c r="C5" s="13"/>
      <c r="D5" s="153">
        <f>O5/4</f>
        <v>1000.01</v>
      </c>
      <c r="E5" s="71"/>
      <c r="F5" s="13"/>
      <c r="G5" s="153">
        <f>O5/4</f>
        <v>1000.01</v>
      </c>
      <c r="H5" s="56"/>
      <c r="I5" s="13"/>
      <c r="J5" s="153">
        <f>O5/4</f>
        <v>1000.01</v>
      </c>
      <c r="K5" s="56"/>
      <c r="L5" s="13"/>
      <c r="M5" s="153">
        <f>O5/4</f>
        <v>1000.01</v>
      </c>
      <c r="N5" s="73">
        <f>M5+J5+G5+D5</f>
        <v>4000.04</v>
      </c>
      <c r="O5" s="28">
        <v>4000.03</v>
      </c>
    </row>
    <row r="6" spans="1:15" s="11" customFormat="1" ht="19.5" thickBot="1">
      <c r="A6" s="7" t="s">
        <v>104</v>
      </c>
      <c r="B6" s="56"/>
      <c r="C6" s="13"/>
      <c r="D6" s="153">
        <f>O6/4</f>
        <v>1236.85</v>
      </c>
      <c r="E6" s="71"/>
      <c r="F6" s="13"/>
      <c r="G6" s="153">
        <f>O6/4</f>
        <v>1236.85</v>
      </c>
      <c r="H6" s="56"/>
      <c r="I6" s="13"/>
      <c r="J6" s="153">
        <f>O6/4</f>
        <v>1236.85</v>
      </c>
      <c r="K6" s="56"/>
      <c r="L6" s="13"/>
      <c r="M6" s="153">
        <f>O6/4</f>
        <v>1236.85</v>
      </c>
      <c r="N6" s="73">
        <f>M6+J6+G6+D6</f>
        <v>4947.4</v>
      </c>
      <c r="O6" s="27">
        <v>4947.41</v>
      </c>
    </row>
    <row r="7" spans="1:15" s="10" customFormat="1" ht="20.25" thickBot="1">
      <c r="A7" s="65" t="s">
        <v>34</v>
      </c>
      <c r="B7" s="55"/>
      <c r="C7" s="12"/>
      <c r="D7" s="47">
        <f>SUM(D5:D6)</f>
        <v>2236.86</v>
      </c>
      <c r="E7" s="70"/>
      <c r="F7" s="12"/>
      <c r="G7" s="47">
        <f>SUM(G5:G6)</f>
        <v>2236.86</v>
      </c>
      <c r="H7" s="55"/>
      <c r="I7" s="12"/>
      <c r="J7" s="47">
        <f>SUM(J5:J6)</f>
        <v>2236.86</v>
      </c>
      <c r="K7" s="55"/>
      <c r="L7" s="12"/>
      <c r="M7" s="47">
        <f>SUM(M5:M6)</f>
        <v>2236.86</v>
      </c>
      <c r="N7" s="73">
        <f>M7+J7+G7+D7</f>
        <v>8947.44</v>
      </c>
      <c r="O7" s="47">
        <f>SUM(O5:O6)</f>
        <v>8947.44</v>
      </c>
    </row>
    <row r="8" spans="1:15" s="14" customFormat="1" ht="20.25" hidden="1" thickBot="1">
      <c r="A8" s="66" t="s">
        <v>29</v>
      </c>
      <c r="B8" s="57"/>
      <c r="C8" s="52"/>
      <c r="D8" s="61"/>
      <c r="E8" s="72"/>
      <c r="F8" s="52"/>
      <c r="G8" s="53"/>
      <c r="H8" s="57"/>
      <c r="I8" s="52"/>
      <c r="J8" s="61"/>
      <c r="K8" s="57"/>
      <c r="L8" s="52"/>
      <c r="M8" s="61"/>
      <c r="N8" s="72"/>
      <c r="O8" s="48"/>
    </row>
    <row r="9" spans="1:15" s="11" customFormat="1" ht="42" customHeight="1">
      <c r="A9" s="202" t="s">
        <v>120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4"/>
      <c r="O9" s="38"/>
    </row>
    <row r="10" spans="1:15" s="11" customFormat="1" ht="15" customHeight="1">
      <c r="A10" s="63"/>
      <c r="B10" s="56"/>
      <c r="C10" s="13"/>
      <c r="D10" s="60"/>
      <c r="E10" s="71"/>
      <c r="F10" s="13"/>
      <c r="G10" s="41"/>
      <c r="H10" s="56"/>
      <c r="I10" s="13"/>
      <c r="J10" s="60"/>
      <c r="K10" s="155"/>
      <c r="L10" s="156"/>
      <c r="M10" s="157"/>
      <c r="N10" s="71"/>
      <c r="O10" s="46"/>
    </row>
    <row r="11" spans="1:15" s="11" customFormat="1" ht="15" customHeight="1">
      <c r="A11" s="63"/>
      <c r="B11" s="56"/>
      <c r="C11" s="13"/>
      <c r="D11" s="60"/>
      <c r="E11" s="71"/>
      <c r="F11" s="13"/>
      <c r="G11" s="41"/>
      <c r="H11" s="56"/>
      <c r="I11" s="13"/>
      <c r="J11" s="60"/>
      <c r="K11" s="155"/>
      <c r="L11" s="156"/>
      <c r="M11" s="157"/>
      <c r="N11" s="71"/>
      <c r="O11" s="46"/>
    </row>
    <row r="12" spans="1:15" s="11" customFormat="1" ht="13.5" thickBot="1">
      <c r="A12" s="64"/>
      <c r="B12" s="56"/>
      <c r="C12" s="13"/>
      <c r="D12" s="60"/>
      <c r="E12" s="71"/>
      <c r="F12" s="13"/>
      <c r="G12" s="41"/>
      <c r="H12" s="56"/>
      <c r="I12" s="13"/>
      <c r="J12" s="60"/>
      <c r="K12" s="56"/>
      <c r="L12" s="13"/>
      <c r="M12" s="60"/>
      <c r="N12" s="71"/>
      <c r="O12" s="46"/>
    </row>
    <row r="13" spans="1:15" s="11" customFormat="1" ht="20.25" customHeight="1" thickBot="1">
      <c r="A13" s="154" t="s">
        <v>34</v>
      </c>
      <c r="B13" s="154"/>
      <c r="C13" s="154"/>
      <c r="D13" s="164">
        <f>SUM(D10:D12)</f>
        <v>0</v>
      </c>
      <c r="E13" s="154"/>
      <c r="F13" s="154"/>
      <c r="G13" s="164">
        <f>SUM(G10:G12)</f>
        <v>0</v>
      </c>
      <c r="H13" s="154"/>
      <c r="I13" s="154"/>
      <c r="J13" s="164">
        <f>SUM(J10:J12)</f>
        <v>0</v>
      </c>
      <c r="K13" s="154"/>
      <c r="L13" s="154"/>
      <c r="M13" s="164">
        <f>SUM(M10:M12)</f>
        <v>0</v>
      </c>
      <c r="N13" s="73">
        <f>M13+J13+G13+D13</f>
        <v>0</v>
      </c>
      <c r="O13" s="154"/>
    </row>
    <row r="14" spans="1:15" s="11" customFormat="1" ht="40.5" customHeight="1" thickBot="1">
      <c r="A14" s="67"/>
      <c r="B14" s="56"/>
      <c r="C14" s="13"/>
      <c r="D14" s="74"/>
      <c r="E14" s="71"/>
      <c r="F14" s="13"/>
      <c r="G14" s="43"/>
      <c r="H14" s="56"/>
      <c r="I14" s="13"/>
      <c r="J14" s="74"/>
      <c r="K14" s="56"/>
      <c r="L14" s="13"/>
      <c r="M14" s="74"/>
      <c r="N14" s="71"/>
      <c r="O14" s="49"/>
    </row>
    <row r="15" spans="1:15" s="4" customFormat="1" ht="20.25" thickBot="1">
      <c r="A15" s="68" t="s">
        <v>73</v>
      </c>
      <c r="B15" s="78"/>
      <c r="C15" s="77"/>
      <c r="D15" s="158">
        <f>D7+D13</f>
        <v>2236.86</v>
      </c>
      <c r="E15" s="76"/>
      <c r="F15" s="77"/>
      <c r="G15" s="158">
        <f>G7+G13</f>
        <v>2236.86</v>
      </c>
      <c r="H15" s="76"/>
      <c r="I15" s="77"/>
      <c r="J15" s="158">
        <f>J7+J13</f>
        <v>2236.86</v>
      </c>
      <c r="K15" s="76"/>
      <c r="L15" s="77"/>
      <c r="M15" s="158">
        <f>M7+M13</f>
        <v>2236.86</v>
      </c>
      <c r="N15" s="175">
        <f>M15+J15+G15+D15</f>
        <v>8947.44</v>
      </c>
      <c r="O15" s="50">
        <f>M15+J15+G15+D15</f>
        <v>8947.44</v>
      </c>
    </row>
    <row r="16" spans="1:13" s="4" customFormat="1" ht="13.5" thickBot="1">
      <c r="A16" s="80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</row>
    <row r="17" spans="1:14" s="4" customFormat="1" ht="13.5" thickBot="1">
      <c r="A17" s="75"/>
      <c r="B17" s="81" t="s">
        <v>88</v>
      </c>
      <c r="C17" s="81" t="s">
        <v>89</v>
      </c>
      <c r="D17" s="81" t="s">
        <v>90</v>
      </c>
      <c r="E17" s="81" t="s">
        <v>91</v>
      </c>
      <c r="F17" s="81" t="s">
        <v>92</v>
      </c>
      <c r="G17" s="81" t="s">
        <v>93</v>
      </c>
      <c r="H17" s="81" t="s">
        <v>94</v>
      </c>
      <c r="I17" s="81" t="s">
        <v>95</v>
      </c>
      <c r="J17" s="81" t="s">
        <v>84</v>
      </c>
      <c r="K17" s="81" t="s">
        <v>85</v>
      </c>
      <c r="L17" s="81" t="s">
        <v>86</v>
      </c>
      <c r="M17" s="81" t="s">
        <v>87</v>
      </c>
      <c r="N17" s="81" t="s">
        <v>97</v>
      </c>
    </row>
    <row r="18" spans="1:14" s="4" customFormat="1" ht="13.5" thickBot="1">
      <c r="A18" s="80" t="s">
        <v>83</v>
      </c>
      <c r="B18" s="165">
        <v>0</v>
      </c>
      <c r="C18" s="75">
        <f>B22</f>
        <v>733.92</v>
      </c>
      <c r="D18" s="75">
        <f aca="true" t="shared" si="0" ref="D18:M18">C22</f>
        <v>1514.06</v>
      </c>
      <c r="E18" s="79">
        <f>D22</f>
        <v>140.42</v>
      </c>
      <c r="F18" s="75">
        <f t="shared" si="0"/>
        <v>514.51</v>
      </c>
      <c r="G18" s="75">
        <f t="shared" si="0"/>
        <v>1832.16</v>
      </c>
      <c r="H18" s="79">
        <f t="shared" si="0"/>
        <v>340.93</v>
      </c>
      <c r="I18" s="75">
        <f t="shared" si="0"/>
        <v>1086.56</v>
      </c>
      <c r="J18" s="75">
        <f t="shared" si="0"/>
        <v>1832.19</v>
      </c>
      <c r="K18" s="79">
        <f t="shared" si="0"/>
        <v>340.96</v>
      </c>
      <c r="L18" s="75">
        <f t="shared" si="0"/>
        <v>1086.59</v>
      </c>
      <c r="M18" s="75">
        <f t="shared" si="0"/>
        <v>1832.22</v>
      </c>
      <c r="N18" s="75"/>
    </row>
    <row r="19" spans="1:14" s="163" customFormat="1" ht="13.5" thickBot="1">
      <c r="A19" s="161" t="s">
        <v>81</v>
      </c>
      <c r="B19" s="162">
        <v>745.63</v>
      </c>
      <c r="C19" s="162">
        <v>745.63</v>
      </c>
      <c r="D19" s="162">
        <v>745.63</v>
      </c>
      <c r="E19" s="162">
        <v>745.63</v>
      </c>
      <c r="F19" s="162">
        <v>745.63</v>
      </c>
      <c r="G19" s="162">
        <v>745.63</v>
      </c>
      <c r="H19" s="162">
        <v>745.63</v>
      </c>
      <c r="I19" s="162">
        <v>745.63</v>
      </c>
      <c r="J19" s="162">
        <v>745.63</v>
      </c>
      <c r="K19" s="162">
        <v>745.63</v>
      </c>
      <c r="L19" s="162">
        <v>745.63</v>
      </c>
      <c r="M19" s="162">
        <v>745.63</v>
      </c>
      <c r="N19" s="162">
        <f>SUM(B19:M19)</f>
        <v>8947.56</v>
      </c>
    </row>
    <row r="20" spans="1:14" s="163" customFormat="1" ht="13.5" thickBot="1">
      <c r="A20" s="161" t="s">
        <v>82</v>
      </c>
      <c r="B20" s="162">
        <v>733.92</v>
      </c>
      <c r="C20" s="162">
        <v>780.14</v>
      </c>
      <c r="D20" s="162">
        <v>863.22</v>
      </c>
      <c r="E20" s="162">
        <v>374.09</v>
      </c>
      <c r="F20" s="162">
        <v>1317.65</v>
      </c>
      <c r="G20" s="162">
        <v>745.63</v>
      </c>
      <c r="H20" s="162">
        <v>745.63</v>
      </c>
      <c r="I20" s="162">
        <v>745.63</v>
      </c>
      <c r="J20" s="162">
        <v>745.63</v>
      </c>
      <c r="K20" s="162">
        <v>745.63</v>
      </c>
      <c r="L20" s="162">
        <v>745.63</v>
      </c>
      <c r="M20" s="162">
        <v>745.63</v>
      </c>
      <c r="N20" s="162">
        <f>SUM(B20:M20)</f>
        <v>9288.43</v>
      </c>
    </row>
    <row r="21" spans="1:14" s="4" customFormat="1" ht="13.5" thickBot="1">
      <c r="A21" s="80" t="s">
        <v>98</v>
      </c>
      <c r="B21" s="75">
        <f aca="true" t="shared" si="1" ref="B21:M21">B20-B19</f>
        <v>-11.71</v>
      </c>
      <c r="C21" s="75">
        <f t="shared" si="1"/>
        <v>34.51</v>
      </c>
      <c r="D21" s="75">
        <f t="shared" si="1"/>
        <v>117.59</v>
      </c>
      <c r="E21" s="75">
        <f t="shared" si="1"/>
        <v>-371.54</v>
      </c>
      <c r="F21" s="75">
        <f t="shared" si="1"/>
        <v>572.02</v>
      </c>
      <c r="G21" s="75">
        <f t="shared" si="1"/>
        <v>0</v>
      </c>
      <c r="H21" s="75">
        <f t="shared" si="1"/>
        <v>0</v>
      </c>
      <c r="I21" s="75">
        <f t="shared" si="1"/>
        <v>0</v>
      </c>
      <c r="J21" s="75">
        <f>J20-J19</f>
        <v>0</v>
      </c>
      <c r="K21" s="75">
        <f t="shared" si="1"/>
        <v>0</v>
      </c>
      <c r="L21" s="75">
        <f t="shared" si="1"/>
        <v>0</v>
      </c>
      <c r="M21" s="75">
        <f t="shared" si="1"/>
        <v>0</v>
      </c>
      <c r="N21" s="75">
        <f>B21+C21+D21+E21+F21+G21+H21+I21+J21+K21+L21+M21</f>
        <v>340.87</v>
      </c>
    </row>
    <row r="22" spans="1:14" s="4" customFormat="1" ht="13.5" thickBot="1">
      <c r="A22" s="80" t="s">
        <v>96</v>
      </c>
      <c r="B22" s="174">
        <f>B18+B20</f>
        <v>733.92</v>
      </c>
      <c r="C22" s="75">
        <f>C18+C20</f>
        <v>1514.06</v>
      </c>
      <c r="D22" s="159">
        <f>D18+D20-D15</f>
        <v>140.42</v>
      </c>
      <c r="E22" s="75">
        <f>E18+E20</f>
        <v>514.51</v>
      </c>
      <c r="F22" s="75">
        <f>F18+F20</f>
        <v>1832.16</v>
      </c>
      <c r="G22" s="159">
        <f>G18+G20-G15</f>
        <v>340.93</v>
      </c>
      <c r="H22" s="75">
        <f>H18+H20</f>
        <v>1086.56</v>
      </c>
      <c r="I22" s="75">
        <f>I18+I20</f>
        <v>1832.19</v>
      </c>
      <c r="J22" s="159">
        <f>J18+J20-J15</f>
        <v>340.96</v>
      </c>
      <c r="K22" s="75">
        <f>K18+K20</f>
        <v>1086.59</v>
      </c>
      <c r="L22" s="75">
        <f>L18+L20</f>
        <v>1832.22</v>
      </c>
      <c r="M22" s="159">
        <f>M18+M20-M15</f>
        <v>340.99</v>
      </c>
      <c r="N22" s="75"/>
    </row>
    <row r="23" spans="7:14" s="4" customFormat="1" ht="57" customHeight="1">
      <c r="G23" s="58"/>
      <c r="H23" s="195" t="s">
        <v>138</v>
      </c>
      <c r="I23" s="195"/>
      <c r="J23" s="195"/>
      <c r="K23" s="195"/>
      <c r="L23" s="196" t="s">
        <v>139</v>
      </c>
      <c r="M23" s="196"/>
      <c r="N23" s="196"/>
    </row>
    <row r="24" spans="8:14" s="4" customFormat="1" ht="72" customHeight="1">
      <c r="H24" s="215" t="s">
        <v>140</v>
      </c>
      <c r="I24" s="215"/>
      <c r="J24" s="215"/>
      <c r="K24" s="215"/>
      <c r="L24" s="216" t="s">
        <v>141</v>
      </c>
      <c r="M24" s="216"/>
      <c r="N24" s="216"/>
    </row>
    <row r="25" s="4" customFormat="1" ht="12.75"/>
    <row r="26" spans="8:13" s="4" customFormat="1" ht="15">
      <c r="H26" s="217" t="s">
        <v>125</v>
      </c>
      <c r="I26" s="217"/>
      <c r="J26" s="217"/>
      <c r="K26" s="166">
        <f>O15</f>
        <v>8947.44</v>
      </c>
      <c r="L26" s="167"/>
      <c r="M26"/>
    </row>
    <row r="27" spans="8:13" s="4" customFormat="1" ht="15">
      <c r="H27" s="217" t="s">
        <v>126</v>
      </c>
      <c r="I27" s="217"/>
      <c r="J27" s="217"/>
      <c r="K27" s="166">
        <f>N19</f>
        <v>8947.56</v>
      </c>
      <c r="L27" s="167"/>
      <c r="M27"/>
    </row>
    <row r="28" spans="8:13" s="4" customFormat="1" ht="15">
      <c r="H28" s="217" t="s">
        <v>127</v>
      </c>
      <c r="I28" s="217"/>
      <c r="J28" s="217"/>
      <c r="K28" s="166">
        <f>N20</f>
        <v>9288.43</v>
      </c>
      <c r="L28" s="167"/>
      <c r="M28"/>
    </row>
    <row r="29" spans="8:13" s="4" customFormat="1" ht="15">
      <c r="H29" s="217" t="s">
        <v>128</v>
      </c>
      <c r="I29" s="217"/>
      <c r="J29" s="217"/>
      <c r="K29" s="166">
        <f>K28-K27</f>
        <v>340.87</v>
      </c>
      <c r="L29" s="167"/>
      <c r="M29"/>
    </row>
    <row r="30" spans="8:13" s="4" customFormat="1" ht="15">
      <c r="H30" s="197" t="s">
        <v>129</v>
      </c>
      <c r="I30" s="197"/>
      <c r="J30" s="197"/>
      <c r="K30" s="166">
        <f>K27-K26</f>
        <v>0.12</v>
      </c>
      <c r="L30" s="167"/>
      <c r="M30"/>
    </row>
    <row r="31" spans="8:13" s="4" customFormat="1" ht="15">
      <c r="H31" s="198" t="s">
        <v>130</v>
      </c>
      <c r="I31" s="199"/>
      <c r="J31" s="200"/>
      <c r="K31" s="166">
        <f>B18</f>
        <v>0</v>
      </c>
      <c r="L31" s="167"/>
      <c r="M31"/>
    </row>
    <row r="32" spans="8:13" s="4" customFormat="1" ht="15.75">
      <c r="H32" s="209" t="s">
        <v>131</v>
      </c>
      <c r="I32" s="209"/>
      <c r="J32" s="209"/>
      <c r="K32" s="168">
        <f>K31+K30+K29</f>
        <v>340.99</v>
      </c>
      <c r="L32" s="167"/>
      <c r="M32"/>
    </row>
    <row r="33" spans="8:13" s="4" customFormat="1" ht="15">
      <c r="H33" s="210"/>
      <c r="I33" s="211"/>
      <c r="J33" s="212"/>
      <c r="K33" s="169"/>
      <c r="L33" s="167"/>
      <c r="M33"/>
    </row>
    <row r="34" spans="8:13" s="4" customFormat="1" ht="15">
      <c r="H34" s="197" t="s">
        <v>132</v>
      </c>
      <c r="I34" s="197"/>
      <c r="J34" s="197"/>
      <c r="K34" s="166">
        <f>D13+G13+J13+M13</f>
        <v>0</v>
      </c>
      <c r="L34" s="213"/>
      <c r="M34" s="214"/>
    </row>
    <row r="35" spans="8:13" s="4" customFormat="1" ht="15">
      <c r="H35" s="208" t="s">
        <v>133</v>
      </c>
      <c r="I35" s="208"/>
      <c r="J35" s="208"/>
      <c r="K35" s="170"/>
      <c r="L35" s="171"/>
      <c r="M35" s="6"/>
    </row>
    <row r="36" spans="8:13" s="4" customFormat="1" ht="15">
      <c r="H36" s="208" t="s">
        <v>134</v>
      </c>
      <c r="I36" s="208"/>
      <c r="J36" s="208"/>
      <c r="K36" s="170"/>
      <c r="L36" s="171"/>
      <c r="M36" s="6"/>
    </row>
    <row r="37" spans="8:12" ht="15">
      <c r="H37" s="208" t="s">
        <v>135</v>
      </c>
      <c r="I37" s="208"/>
      <c r="J37" s="208"/>
      <c r="K37" s="170">
        <f>K35+K36</f>
        <v>0</v>
      </c>
      <c r="L37" s="171"/>
    </row>
    <row r="38" spans="8:12" ht="15">
      <c r="H38" s="208" t="s">
        <v>136</v>
      </c>
      <c r="I38" s="208"/>
      <c r="J38" s="208"/>
      <c r="K38" s="170">
        <f>K37-K34</f>
        <v>0</v>
      </c>
      <c r="L38" s="171"/>
    </row>
    <row r="39" spans="8:12" ht="15.75">
      <c r="H39" s="208" t="s">
        <v>137</v>
      </c>
      <c r="I39" s="208"/>
      <c r="J39" s="208"/>
      <c r="K39" s="172">
        <f>K30-K38</f>
        <v>0.12</v>
      </c>
      <c r="L39" s="173"/>
    </row>
  </sheetData>
  <sheetProtection/>
  <mergeCells count="26">
    <mergeCell ref="H37:J37"/>
    <mergeCell ref="H38:J38"/>
    <mergeCell ref="H26:J26"/>
    <mergeCell ref="H27:J27"/>
    <mergeCell ref="H28:J28"/>
    <mergeCell ref="H29:J29"/>
    <mergeCell ref="K2:M2"/>
    <mergeCell ref="H39:J39"/>
    <mergeCell ref="H32:J32"/>
    <mergeCell ref="H33:J33"/>
    <mergeCell ref="H34:J34"/>
    <mergeCell ref="L34:M34"/>
    <mergeCell ref="H35:J35"/>
    <mergeCell ref="H36:J36"/>
    <mergeCell ref="H24:K24"/>
    <mergeCell ref="L24:N24"/>
    <mergeCell ref="A4:O4"/>
    <mergeCell ref="H23:K23"/>
    <mergeCell ref="L23:N23"/>
    <mergeCell ref="H30:J30"/>
    <mergeCell ref="H31:J31"/>
    <mergeCell ref="A1:N1"/>
    <mergeCell ref="A9:N9"/>
    <mergeCell ref="B2:D2"/>
    <mergeCell ref="E2:G2"/>
    <mergeCell ref="H2:J2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2015-04-09T08:18:50Z</cp:lastPrinted>
  <dcterms:created xsi:type="dcterms:W3CDTF">2010-04-02T14:46:04Z</dcterms:created>
  <dcterms:modified xsi:type="dcterms:W3CDTF">2015-04-09T08:22:41Z</dcterms:modified>
  <cp:category/>
  <cp:version/>
  <cp:contentType/>
  <cp:contentStatus/>
</cp:coreProperties>
</file>