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25" windowHeight="85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'Лист1'!$EL$1:$EP$66</definedName>
  </definedNames>
  <calcPr fullCalcOnLoad="1"/>
</workbook>
</file>

<file path=xl/sharedStrings.xml><?xml version="1.0" encoding="utf-8"?>
<sst xmlns="http://schemas.openxmlformats.org/spreadsheetml/2006/main" count="1620" uniqueCount="626">
  <si>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</si>
  <si>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</si>
  <si>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</si>
  <si>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</si>
  <si>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</si>
  <si>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</si>
  <si>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</si>
  <si>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</si>
  <si>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</si>
  <si>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</si>
  <si>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</si>
  <si>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</si>
  <si>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</si>
  <si>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</si>
  <si>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</si>
  <si>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</si>
  <si>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4161,2 м2</t>
  </si>
  <si>
    <t xml:space="preserve">4161,2 м2 </t>
  </si>
  <si>
    <t>октябрь</t>
  </si>
  <si>
    <t>х</t>
  </si>
  <si>
    <t>ноябрь</t>
  </si>
  <si>
    <t>декабрь</t>
  </si>
  <si>
    <t>Стоимость выполненных работ с НДС, руб.</t>
  </si>
  <si>
    <t>Обслуживание водоподогревателей (1 шт.)</t>
  </si>
  <si>
    <t>Обслуживание насосов (1 шт.)</t>
  </si>
  <si>
    <t>Обслуживание регуляторов тепла (1 шт.)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</si>
  <si>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</si>
  <si>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</si>
  <si>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</si>
  <si>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</si>
  <si>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</si>
  <si>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</si>
  <si>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Задолженность на 01.05.08 г.</t>
  </si>
  <si>
    <t>Задолженность на 01.01.09 г.</t>
  </si>
  <si>
    <t>Затраты по содержанию и текущему ремонту</t>
  </si>
  <si>
    <t xml:space="preserve">Оплачено </t>
  </si>
  <si>
    <t xml:space="preserve">Задолженность (+) , переплата (-) 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</si>
  <si>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</si>
  <si>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</si>
  <si>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</si>
  <si>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</si>
  <si>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</si>
  <si>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Ленинского Комсомола , 12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</si>
  <si>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</si>
  <si>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</si>
  <si>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</si>
  <si>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</si>
  <si>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№ 3 от 04.02.09г.</t>
  </si>
  <si>
    <t>Проверка и восстановление работоспособности регуляторов БГВ</t>
  </si>
  <si>
    <t>Технический осмотр систем тепло , водоснабжения , водоотведения</t>
  </si>
  <si>
    <t>№ 3 от 02.02.09г.</t>
  </si>
  <si>
    <t>Гидравлическое испытание подогревателя горячего водоснабжения</t>
  </si>
  <si>
    <t>№ 4 от 12.02.09г.</t>
  </si>
  <si>
    <t>Ремонт отопительной системы</t>
  </si>
  <si>
    <t>№28 от 11.02.09г.</t>
  </si>
  <si>
    <t>Проверка бойлера на плотность</t>
  </si>
  <si>
    <t>№38 от 12.02.09г.</t>
  </si>
  <si>
    <t>№40 от 13.02.09г.</t>
  </si>
  <si>
    <t>Прочистка канализационного лежака (4 подъезд)</t>
  </si>
  <si>
    <t>Ремонт повреждения скрытой эл.проводки</t>
  </si>
  <si>
    <t>№89 от 18.02.09г.</t>
  </si>
  <si>
    <t>Замена ламп ЛОН 25В -2шт. в подъезде</t>
  </si>
  <si>
    <t>№118 от 24.02.09г.</t>
  </si>
  <si>
    <t>апрель 2009 г.</t>
  </si>
  <si>
    <t>март 2009г.</t>
  </si>
  <si>
    <t>Осмотр эл.оборудования</t>
  </si>
  <si>
    <t>№ 112 от 17.03.09г.</t>
  </si>
  <si>
    <t>Проверка регуляторов РТДО по графику</t>
  </si>
  <si>
    <t>№ 113/1 от 17.03.09г.</t>
  </si>
  <si>
    <t>Проверка зануления в эл.щитке</t>
  </si>
  <si>
    <t>№ 121 от 17.03.09г.</t>
  </si>
  <si>
    <t>Ремонт ВВП, удаление коррозийной накипи</t>
  </si>
  <si>
    <t>№ 124/1 от 15.04.09г.</t>
  </si>
  <si>
    <t>Замена лампочек в подъезде - 1шт.</t>
  </si>
  <si>
    <t>№ 45 ОТ 08.04.09Г.</t>
  </si>
  <si>
    <t>№ 60 от 08.04.09г.</t>
  </si>
  <si>
    <t>маи 2009*г.</t>
  </si>
  <si>
    <t>июнь 2009г.</t>
  </si>
  <si>
    <t>Ремонт распределительной коробки после короткого замыкания</t>
  </si>
  <si>
    <t>№ 3 от 04.05.09г.</t>
  </si>
  <si>
    <t>Отключение отопления</t>
  </si>
  <si>
    <t>№ 16 от 04.05.09г.</t>
  </si>
  <si>
    <t>Проверка бойлеров на плотность по графику</t>
  </si>
  <si>
    <t>№ 25 от 05.05.09г.</t>
  </si>
  <si>
    <t>Ревизия жилого дома, замена деталей</t>
  </si>
  <si>
    <t>№ 63 от 14.05.09г.</t>
  </si>
  <si>
    <t>Проведение тепловых испытаний</t>
  </si>
  <si>
    <t>№ 97 от 15.05.09г.</t>
  </si>
  <si>
    <t>Устранение течи вентиля</t>
  </si>
  <si>
    <t>№ 108 от 18.05.09г.</t>
  </si>
  <si>
    <t>Проверка на плотность СТС /опрессовка/</t>
  </si>
  <si>
    <t>№ 140 от 20.05.09г.</t>
  </si>
  <si>
    <t>Регулировка бойлеров</t>
  </si>
  <si>
    <t>№ 191 от 28.05.09г.</t>
  </si>
  <si>
    <t>Дератизация в строениях</t>
  </si>
  <si>
    <t>№ 4 от 30.04.09г.</t>
  </si>
  <si>
    <t>№144 от 31.05.09г</t>
  </si>
  <si>
    <t>Дезинсекция</t>
  </si>
  <si>
    <t>январь 2009г.</t>
  </si>
  <si>
    <t>№ 20 от 30.01.09г.</t>
  </si>
  <si>
    <t>Смена задвижек</t>
  </si>
  <si>
    <t>№ 57/сл от 09.06.09г.</t>
  </si>
  <si>
    <t>Устранение течи трубы</t>
  </si>
  <si>
    <t>№ 30/1пк от 11.06.09г.</t>
  </si>
  <si>
    <t>Устранение течи кровли</t>
  </si>
  <si>
    <t>№ 35/4пк от 16.06.09г.</t>
  </si>
  <si>
    <t>Замена трубы хол.воды в подвале</t>
  </si>
  <si>
    <t>№ 160/сл от 18.06.09г.</t>
  </si>
  <si>
    <t>Восстановление проводки</t>
  </si>
  <si>
    <t>№ 148/эл. от 24.06.09г.</t>
  </si>
  <si>
    <t>Освещение тепловых узлов</t>
  </si>
  <si>
    <t>№ 178/эл огт 29.06.09г.</t>
  </si>
  <si>
    <t>Обслуживание приборов учета</t>
  </si>
  <si>
    <t>№ 274 ОТ 31.05.09Г.</t>
  </si>
  <si>
    <t>№ 154 от 30.04.09г.</t>
  </si>
  <si>
    <t>Восстановление освещения</t>
  </si>
  <si>
    <t>Акт б/н</t>
  </si>
  <si>
    <t>Тех.обслуживание приборов учетов</t>
  </si>
  <si>
    <t>Управление МКД</t>
  </si>
  <si>
    <t>врезка вентилей под промывку</t>
  </si>
  <si>
    <t>№ 140 от 13.07.09.</t>
  </si>
  <si>
    <t>ремонт батареи</t>
  </si>
  <si>
    <t>№ 156 от 15.07.09.</t>
  </si>
  <si>
    <t>перепаковка батареи</t>
  </si>
  <si>
    <t>№ 160 от 15.07.09.</t>
  </si>
  <si>
    <t>Замена входных вентилей - 2 шт.</t>
  </si>
  <si>
    <t>№ 175 от 16.07.09</t>
  </si>
  <si>
    <t>освещение в подвале</t>
  </si>
  <si>
    <t>№ 184 от 28.07.09.</t>
  </si>
  <si>
    <t>подключение и отключение компрессора</t>
  </si>
  <si>
    <t>№ 190 от 29.07.09</t>
  </si>
  <si>
    <t>промывка системы отопления</t>
  </si>
  <si>
    <t>№ 255 от 29.07.09.</t>
  </si>
  <si>
    <t xml:space="preserve">подключение розетки для заделки швов </t>
  </si>
  <si>
    <t>№ 203 от 30.07.09.</t>
  </si>
  <si>
    <t>август 2009г.</t>
  </si>
  <si>
    <t>подключение розетки в подвале</t>
  </si>
  <si>
    <t>№ 56 от 07.08.09.</t>
  </si>
  <si>
    <t>ревизия вентиля</t>
  </si>
  <si>
    <t>№ 60 от 07.08.09.</t>
  </si>
  <si>
    <t>замена автомата на подвальное освещение</t>
  </si>
  <si>
    <t>№ 67 от 10.08.09.</t>
  </si>
  <si>
    <t>замена лампочек</t>
  </si>
  <si>
    <t>№ 69 от10.08.09.</t>
  </si>
  <si>
    <t>№ 71 от 10.08.09.</t>
  </si>
  <si>
    <t>ремонт дверей</t>
  </si>
  <si>
    <t>№ 31 от 14.08.09.</t>
  </si>
  <si>
    <t>установка реле времени</t>
  </si>
  <si>
    <t>№ 141 от 18.08.09.</t>
  </si>
  <si>
    <t>ремонт эл.плиты</t>
  </si>
  <si>
    <t>№ 167 от 21.08.09.</t>
  </si>
  <si>
    <t>отключение системы теплоснабжения на ВВП</t>
  </si>
  <si>
    <t>№ 175 от 25.08.09.</t>
  </si>
  <si>
    <t>№ 184 от 26.08.09.</t>
  </si>
  <si>
    <t>отключение сварочного аппарата</t>
  </si>
  <si>
    <t>№ 218 от 28.08.09.</t>
  </si>
  <si>
    <t>сентябрь 2009 г.</t>
  </si>
  <si>
    <t>ремонт подъездного выключателя</t>
  </si>
  <si>
    <t>№ 16 от 04.09.09.</t>
  </si>
  <si>
    <t>замена лампочек в подъезде, ревизия патрона</t>
  </si>
  <si>
    <t>№ 21 от 04.09.09.</t>
  </si>
  <si>
    <t>установка автомата на подвальное освещение, восстановление проводкина уличное освещение</t>
  </si>
  <si>
    <t>№ 34 от 07.09.09.</t>
  </si>
  <si>
    <t>проведение испытаний на плотность, прочность системы теплоснабжение</t>
  </si>
  <si>
    <t>№ 24 от 08.09.09.</t>
  </si>
  <si>
    <t>подключение сварочного аппарата</t>
  </si>
  <si>
    <t>№ 5 от 02.09.09.</t>
  </si>
  <si>
    <t>подключение светильника уличного освещения к реле времени, протяжка провода</t>
  </si>
  <si>
    <t>№ 9 от 02.09.09.</t>
  </si>
  <si>
    <t>перевод реле времени на уличное освещение</t>
  </si>
  <si>
    <t>№ 15 от 03.09.09.</t>
  </si>
  <si>
    <t>ревизия эл.щитка</t>
  </si>
  <si>
    <t>№ 49 от 09.09.09.</t>
  </si>
  <si>
    <t>№ 62 от 10.09.09.</t>
  </si>
  <si>
    <t>№ 96 от 15.09.09.</t>
  </si>
  <si>
    <t>устранение течи вентиля на гор. Воде</t>
  </si>
  <si>
    <t>№ 75 от 17.09.09.</t>
  </si>
  <si>
    <t>замена входных вентилей</t>
  </si>
  <si>
    <t>№ 79 от 18.09.09.</t>
  </si>
  <si>
    <t>№ 130 от 18.09.09.</t>
  </si>
  <si>
    <t>ремонт отмостки (49,5 м2)</t>
  </si>
  <si>
    <t>№ 10 от 22.09.09</t>
  </si>
  <si>
    <t>ремонт канал.системы</t>
  </si>
  <si>
    <t>№ 99 от 23.09.09.</t>
  </si>
  <si>
    <t>устранение неисправностей в распаечной коробке</t>
  </si>
  <si>
    <t>№ 193 от 28.09.09.</t>
  </si>
  <si>
    <t>перевод реле уличного освещения</t>
  </si>
  <si>
    <t>№ 197 от 28.09.09.</t>
  </si>
  <si>
    <t>№ 210 от 29.09.09.</t>
  </si>
  <si>
    <t>дератизация в строениях</t>
  </si>
  <si>
    <t>№ 217 от 31.07.09.</t>
  </si>
  <si>
    <t>дезинсекция в строениях</t>
  </si>
  <si>
    <t>обслуживание приборов учета</t>
  </si>
  <si>
    <t>№ 338 от 31.07.09.</t>
  </si>
  <si>
    <t>государственная поверка прибора учета тепловой энергии и теплоносителя, установленного в здании жилого дома</t>
  </si>
  <si>
    <t>№ 513 от 18.09.09.</t>
  </si>
  <si>
    <t>№ 521 от 30.09.09.</t>
  </si>
  <si>
    <t>№ 264 от 30.09.09.</t>
  </si>
  <si>
    <t>№ 239 от 31.08.09.</t>
  </si>
  <si>
    <t>№ 452 от 31.08.09.</t>
  </si>
  <si>
    <t>июль 2009 г.</t>
  </si>
  <si>
    <t>дополнительные работы: по вывозу покош. травы, мусора на субботниках, стрижки кустарников, затраты на проведение голосования</t>
  </si>
  <si>
    <t>октябрь 2009 г.</t>
  </si>
  <si>
    <t>изготовление решетки для дома</t>
  </si>
  <si>
    <t>№ 020 от 22.10.09.</t>
  </si>
  <si>
    <t>№ 572 от 31.10.09.</t>
  </si>
  <si>
    <t>№ 279 от 31.10.09.</t>
  </si>
  <si>
    <t>установка циркуляционного насоса</t>
  </si>
  <si>
    <t>№ 895 от 02.10.09г.</t>
  </si>
  <si>
    <t>освещение лестничных маршей в подвале</t>
  </si>
  <si>
    <t>№ 1 от 05.10.09</t>
  </si>
  <si>
    <t>№ 902 от 06.10.09г.</t>
  </si>
  <si>
    <t>замена элемента на эл.плите</t>
  </si>
  <si>
    <t>926 от 13.10.09г.</t>
  </si>
  <si>
    <t>ремонт циркуляционного насоса</t>
  </si>
  <si>
    <t>940 от 19.10.09г.</t>
  </si>
  <si>
    <t>ноябрь2009г.</t>
  </si>
  <si>
    <t>декабрь 2009г.</t>
  </si>
  <si>
    <t>1102 от 31.12.09г.</t>
  </si>
  <si>
    <t>замена вх.вентилей д.15 - 1шт.</t>
  </si>
  <si>
    <t>1089 от 11.12.09г.</t>
  </si>
  <si>
    <t>1090 от 11.12.09г.</t>
  </si>
  <si>
    <t>замена вх.вентилей д.15мм -2шт.</t>
  </si>
  <si>
    <t>994 от 03.11.09г.</t>
  </si>
  <si>
    <t xml:space="preserve">998 от 05.11.09г </t>
  </si>
  <si>
    <t>установка окон в подвальных помещениях</t>
  </si>
  <si>
    <t>1038 от 17.11.09г.</t>
  </si>
  <si>
    <t>325 от 31.12.09г.</t>
  </si>
  <si>
    <t>№ 817 от 31.12.09.</t>
  </si>
  <si>
    <t>анализ горячей воды</t>
  </si>
  <si>
    <t>5/02515 от 28.12.09г.</t>
  </si>
  <si>
    <t>315 от 30.11.09г.</t>
  </si>
  <si>
    <t>601 от 30.11.09г.</t>
  </si>
  <si>
    <t>ревизия распаечной коробки</t>
  </si>
  <si>
    <t>январь 2010г.</t>
  </si>
  <si>
    <t>февраль 2010г.</t>
  </si>
  <si>
    <t>март 2010г.</t>
  </si>
  <si>
    <t>перевод реле времени уличного освещения</t>
  </si>
  <si>
    <t>5 от 15.01.10г</t>
  </si>
  <si>
    <t>ревизия эл.щитка, замена автомата</t>
  </si>
  <si>
    <t>1 от 11.01.10</t>
  </si>
  <si>
    <t>поверка 1-го водосчетчика холодной воды</t>
  </si>
  <si>
    <t>23 от 25.01.10</t>
  </si>
  <si>
    <t>21 от 31.01.10г.</t>
  </si>
  <si>
    <t>35 от 31.01.10</t>
  </si>
  <si>
    <t>7 от 22.01.10</t>
  </si>
  <si>
    <t>10 от 29.01.10</t>
  </si>
  <si>
    <t>14 от 05.02.10</t>
  </si>
  <si>
    <t>25 от 26.02.10</t>
  </si>
  <si>
    <t>определение в работе</t>
  </si>
  <si>
    <t>9 от 22.01.10г.</t>
  </si>
  <si>
    <t>смена вентиля Ф 15 мм</t>
  </si>
  <si>
    <t>смена вентиля ф 15 мм с аппаратом для газовой сварки и резки</t>
  </si>
  <si>
    <t>12 от 29.01.10</t>
  </si>
  <si>
    <t>устренание течи вентиля</t>
  </si>
  <si>
    <t>15 от 05.02.10</t>
  </si>
  <si>
    <t>смена вентиля ф 20 мм с САГ</t>
  </si>
  <si>
    <t>22 от 19.02.10</t>
  </si>
  <si>
    <t>очистка карнизов крыш от сосулек и наледей</t>
  </si>
  <si>
    <t>27 от 27.02.0=10</t>
  </si>
  <si>
    <t>смена вентиля ф 15 мм</t>
  </si>
  <si>
    <t>26 от 27.02.10</t>
  </si>
  <si>
    <t>25 от 27.02.10</t>
  </si>
  <si>
    <t>прочистка канализационной/вентиляционной/ вытяжки</t>
  </si>
  <si>
    <t>21 от 12.02.10</t>
  </si>
  <si>
    <t>43 от 19.03.10</t>
  </si>
  <si>
    <t>ремонт стояков системы водоснабжения</t>
  </si>
  <si>
    <t>47 от 26.03.10</t>
  </si>
  <si>
    <t>ревизия ВРУ и этажных эл.щитков, замена деталей, протяжка контактов</t>
  </si>
  <si>
    <t>49 от 31.03.10</t>
  </si>
  <si>
    <t>44 от 19.03.10</t>
  </si>
  <si>
    <t>отключение отопления</t>
  </si>
  <si>
    <t>63 от 16.04.10</t>
  </si>
  <si>
    <t>ревизия задвижек ф 80,100 мм</t>
  </si>
  <si>
    <t>525 от 29.06.09</t>
  </si>
  <si>
    <t>апрель 2010г.</t>
  </si>
  <si>
    <t>краска</t>
  </si>
  <si>
    <t>тр.35 от 30,06.10</t>
  </si>
  <si>
    <t>типография</t>
  </si>
  <si>
    <t>май 2010г</t>
  </si>
  <si>
    <t>замена стекла</t>
  </si>
  <si>
    <t>84 от 31.05.10</t>
  </si>
  <si>
    <t>82 от 31.05.10</t>
  </si>
  <si>
    <t>установка розетки в подвале</t>
  </si>
  <si>
    <t>76 от 14.05.10</t>
  </si>
  <si>
    <t>ремонт ВРУ</t>
  </si>
  <si>
    <t>гидравлическое испытание вх.запорной арматуры</t>
  </si>
  <si>
    <t>77 от 14.05.10</t>
  </si>
  <si>
    <t>смена вентиля ф 25 мм с САГ</t>
  </si>
  <si>
    <t>удаление воздушных пробок</t>
  </si>
  <si>
    <t>ревизия эл.щитка, замена автомата АЕ 16А</t>
  </si>
  <si>
    <t>79 от 21.05.10</t>
  </si>
  <si>
    <t>73 от 07.05.10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</si>
  <si>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</si>
  <si>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</si>
  <si>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</si>
  <si>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</si>
  <si>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</si>
  <si>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</si>
  <si>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</si>
  <si>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обслудивание насосов</t>
  </si>
  <si>
    <t>обслуживание бойлеров</t>
  </si>
  <si>
    <t>обслуживание регуляторов тепла</t>
  </si>
  <si>
    <t>обслуживание водоподогревателей</t>
  </si>
  <si>
    <t>июнь 2010 г.</t>
  </si>
  <si>
    <t>промывка системы центрального отопления</t>
  </si>
  <si>
    <t>91 от 11.06.10</t>
  </si>
  <si>
    <t>ревизия и регулировка элеваторного узла</t>
  </si>
  <si>
    <t>опрессовка системы центрального отопления</t>
  </si>
  <si>
    <t>заполнение системы отопления технической водой</t>
  </si>
  <si>
    <t>ревизия задвижек ф 50 мм</t>
  </si>
  <si>
    <t>июль 2010г.</t>
  </si>
  <si>
    <t>август 2010 г.</t>
  </si>
  <si>
    <t>124 от 06.08.10</t>
  </si>
  <si>
    <t>устранение и покраска доски объявления</t>
  </si>
  <si>
    <t>116 от 23.07.10</t>
  </si>
  <si>
    <t>отключение системы теплоснабжения, ГВС</t>
  </si>
  <si>
    <t>139 от 27.08.10</t>
  </si>
  <si>
    <t>включение системы теплоснабжения, ГВС</t>
  </si>
  <si>
    <t>установка КИП</t>
  </si>
  <si>
    <t>сентябрь 2010 г.</t>
  </si>
  <si>
    <t>138 от 27.08.10</t>
  </si>
  <si>
    <t>запуск системы отопления</t>
  </si>
  <si>
    <t>164 от 30.09.10</t>
  </si>
  <si>
    <t>октябрь 2010г.</t>
  </si>
  <si>
    <t>замена лампочек 40 вт в подъезде</t>
  </si>
  <si>
    <t>176 от 22.10.10</t>
  </si>
  <si>
    <t>170 от 08.10.10</t>
  </si>
  <si>
    <t>подключение к отоплению лестничных клеток МКД с удалением воздушных пробок</t>
  </si>
  <si>
    <t>177 от 22.10.10</t>
  </si>
  <si>
    <t>180 от 29.10.10</t>
  </si>
  <si>
    <t>замена ламп уличного освещения 400 вт</t>
  </si>
  <si>
    <t>ремонт балконного примыкания</t>
  </si>
  <si>
    <t>175 от 15.10.10</t>
  </si>
  <si>
    <t>173 от 15.10.10</t>
  </si>
  <si>
    <t>ремонт выключателя</t>
  </si>
  <si>
    <t>Аварийное обслуживание</t>
  </si>
  <si>
    <t>Расчетно-кассовое обслуживание</t>
  </si>
  <si>
    <t>ноябрь 2010г.</t>
  </si>
  <si>
    <t>195 от 26.11.10</t>
  </si>
  <si>
    <t>ремонт канализационного стояка</t>
  </si>
  <si>
    <t>196 от 26.11.10</t>
  </si>
  <si>
    <t>закладывание кирпичом отверстий в цоколе</t>
  </si>
  <si>
    <t>191 от 13.11.10</t>
  </si>
  <si>
    <t>ревизия патрона уличного освещения</t>
  </si>
  <si>
    <t>198 от 30.11.10</t>
  </si>
  <si>
    <t>185 от 03.11.10</t>
  </si>
  <si>
    <t>декабрь 2010г.</t>
  </si>
  <si>
    <t>прочистка  канализационной вытяжки</t>
  </si>
  <si>
    <t>217 от 17.12.10</t>
  </si>
  <si>
    <t>прочистка канализационной вытяжки</t>
  </si>
  <si>
    <t>211 от 10.10.10</t>
  </si>
  <si>
    <t>218 от 24.12.10</t>
  </si>
  <si>
    <t>осмотр и ревизия ВРУ</t>
  </si>
  <si>
    <t>обслуживание насосов</t>
  </si>
  <si>
    <t>январь 2011г.</t>
  </si>
  <si>
    <t>19 от 31.01.11</t>
  </si>
  <si>
    <t>1 от 10.01.10</t>
  </si>
  <si>
    <t>ревизия эл.щитка, замена деталей</t>
  </si>
  <si>
    <t>отключение и подключение эл.энергии после промочки</t>
  </si>
  <si>
    <t>февраль 2011 г.</t>
  </si>
  <si>
    <t>проверка работы насоса</t>
  </si>
  <si>
    <t>43 от 28.02.11</t>
  </si>
  <si>
    <t>40 от 25.02.11</t>
  </si>
  <si>
    <t>март 2011г.</t>
  </si>
  <si>
    <t>замена ламп уличногно освещения 250 Вт</t>
  </si>
  <si>
    <t>48 от 05.03.11</t>
  </si>
  <si>
    <t>перевод реле времени</t>
  </si>
  <si>
    <t>60 от 18.03.11</t>
  </si>
  <si>
    <t>67 от 31.03.11</t>
  </si>
  <si>
    <t>обследование ВВП на предмет закипания латунных трубок</t>
  </si>
  <si>
    <t>65 от 25.03.11</t>
  </si>
  <si>
    <t>апрель 2011г.</t>
  </si>
  <si>
    <t>отключение системы теплоснабжения,ГВС</t>
  </si>
  <si>
    <t>83 от 29.04.11</t>
  </si>
  <si>
    <t>82 от 29.04.11</t>
  </si>
  <si>
    <t>откачка воды из подвала</t>
  </si>
  <si>
    <t>77 от 15.04.11</t>
  </si>
  <si>
    <t>устранение течи стояка отопления</t>
  </si>
  <si>
    <t>Обороты с мая 2010г. по апрель 2011г.</t>
  </si>
  <si>
    <t>Остаток на 01.05.2011г.</t>
  </si>
  <si>
    <t>Генеральный директор :                                 А.В.Митрофанов</t>
  </si>
  <si>
    <t>Главный экономист :                                      Т.С.Цалко</t>
  </si>
  <si>
    <t>май 2011г.</t>
  </si>
  <si>
    <t>заделка подвальных окон</t>
  </si>
  <si>
    <t>98 от 20.05.11</t>
  </si>
  <si>
    <t>гидравлические испытания вх.запорной арматуры</t>
  </si>
  <si>
    <t>94 от 13.05.11</t>
  </si>
  <si>
    <t>90 от 06.05.11</t>
  </si>
  <si>
    <t>96 от 20.05.11</t>
  </si>
  <si>
    <t>июнь 2011г.</t>
  </si>
  <si>
    <t>118 от 24.06.11</t>
  </si>
  <si>
    <t>ревизия задвижек отопления ф 50 мм</t>
  </si>
  <si>
    <t>119 от 24.06.11</t>
  </si>
  <si>
    <t>ревизия задвижек отопления ф 80,100 мм</t>
  </si>
  <si>
    <t>ревизия задвижек хвс ф 80,100</t>
  </si>
  <si>
    <t>ревизия задвижек гвс ф 50 мм</t>
  </si>
  <si>
    <t>ревизия задвижек гвс ф 80,100</t>
  </si>
  <si>
    <t>ревизия элеваторного узла сопло</t>
  </si>
  <si>
    <t>промывка фильтров в тепловом пункте</t>
  </si>
  <si>
    <t>врезка манометра на узел хвс</t>
  </si>
  <si>
    <t>122 от 30.06.11</t>
  </si>
  <si>
    <t>июль 2011г.</t>
  </si>
  <si>
    <t>135 от 29.07.11</t>
  </si>
  <si>
    <t>133 от 22.07.11</t>
  </si>
  <si>
    <t>устранение течи батареи под контргайкой</t>
  </si>
  <si>
    <t>127 от 08.07.11</t>
  </si>
  <si>
    <t>смена КИП</t>
  </si>
  <si>
    <t>136 от 29.07.11</t>
  </si>
  <si>
    <t>132 от 22.07.11</t>
  </si>
  <si>
    <t>проверка работы регулятора температуры на бойлере</t>
  </si>
  <si>
    <t>опрессовка бойлера</t>
  </si>
  <si>
    <t>август 2011г.</t>
  </si>
  <si>
    <t>смена вентиля ф 20 мм</t>
  </si>
  <si>
    <t>145 от 12.08.11</t>
  </si>
  <si>
    <t>отключение системы отопления</t>
  </si>
  <si>
    <t>152 от 26.08.11</t>
  </si>
  <si>
    <t>подключение системы отопления</t>
  </si>
  <si>
    <t>сентябрь 2011г.</t>
  </si>
  <si>
    <t>гидравлическое испытание вх.заполрной арматуры</t>
  </si>
  <si>
    <t>172 от 16.09.11</t>
  </si>
  <si>
    <t>171 огт 16.09.11</t>
  </si>
  <si>
    <t>171 от 16.09.11</t>
  </si>
  <si>
    <t>163 от 02.09.11</t>
  </si>
  <si>
    <t>178 от 30.09.11</t>
  </si>
  <si>
    <t>177 от 30.09.11</t>
  </si>
  <si>
    <t>октябрь 2011г.</t>
  </si>
  <si>
    <t>189 от 14.10.11</t>
  </si>
  <si>
    <t>смена вентиля ф 25 мм с аппаратом для газовой сварки и резки</t>
  </si>
  <si>
    <t>187 от 07.10.11</t>
  </si>
  <si>
    <t>190 от 14.10.11</t>
  </si>
  <si>
    <t>ноябрь 2011г.</t>
  </si>
  <si>
    <t>204 от 03.11.11</t>
  </si>
  <si>
    <t>устранение течи стояка хвс</t>
  </si>
  <si>
    <t>205 от 03.11.11</t>
  </si>
  <si>
    <t>прочистка вентиляционных каналов и канализационных вытяжек</t>
  </si>
  <si>
    <t>219 от 30.11.11</t>
  </si>
  <si>
    <t>215 от 25.11.11</t>
  </si>
  <si>
    <t>замена трансформаторов тока</t>
  </si>
  <si>
    <t>211 от 18.11.11</t>
  </si>
  <si>
    <t xml:space="preserve"> декабрь  2011г.</t>
  </si>
  <si>
    <t>226 от 02.12.11</t>
  </si>
  <si>
    <t>ревизия эл щитка</t>
  </si>
  <si>
    <t>230 от 09.12.11</t>
  </si>
  <si>
    <t>Замена ламп уличного освещения 250 Вт</t>
  </si>
  <si>
    <t>243 от 30.12.11</t>
  </si>
  <si>
    <t>420 от 01.12.11</t>
  </si>
  <si>
    <t>Разборка бетона</t>
  </si>
  <si>
    <t>232 от 09.12.11</t>
  </si>
  <si>
    <t>239 от 23.12.11</t>
  </si>
  <si>
    <t>Смена вентеля  ф  15 мм с аппаратом для газовой сварки и резки (Локальная смета № 42)</t>
  </si>
  <si>
    <t>Отключение циркуляционного насоса</t>
  </si>
  <si>
    <t>244 от 30.12.11</t>
  </si>
  <si>
    <t>Подключение циркуляционного насоса, удаление воздушных пробок</t>
  </si>
  <si>
    <t xml:space="preserve"> Январь 2012 г.</t>
  </si>
  <si>
    <t>Ревизия эл щитка, замена автомата АЕ 16А (Калькуляция №28/эл)</t>
  </si>
  <si>
    <t>4 от 13.01.12</t>
  </si>
  <si>
    <t>Ревизия ВРУ (Калькуляция №6ЭЛ/ТСС/11)</t>
  </si>
  <si>
    <t>13 от 27.01.12</t>
  </si>
  <si>
    <t>Замена лампочек 40 Вт  в подъезде (в подвале) (калькуляция № 2/эл)</t>
  </si>
  <si>
    <t xml:space="preserve"> Февраль  2012 г.</t>
  </si>
  <si>
    <t>22 от 03.02.12</t>
  </si>
  <si>
    <t>32 от 24.02.12</t>
  </si>
  <si>
    <t xml:space="preserve"> Март  2012 г.</t>
  </si>
  <si>
    <t>Проверка бойлера на предмет накипиобразования  латунных трубок (со снятием калачей)</t>
  </si>
  <si>
    <t>33 от 24.02.12</t>
  </si>
  <si>
    <t>34 от 24.02.12</t>
  </si>
  <si>
    <t>Ремонт канализационного стояка</t>
  </si>
  <si>
    <t>76 от 23.03.12 (акт № 26 от 23.03.12)</t>
  </si>
  <si>
    <t xml:space="preserve">Устранение свища на лежаке отопления </t>
  </si>
  <si>
    <t>81 от 30.03.12 (акт № 28 от 27.03.12)</t>
  </si>
  <si>
    <t>Замена канализационного стояка</t>
  </si>
  <si>
    <t>81 от 30.03.12 (акт № 29 от 27.03.12)</t>
  </si>
  <si>
    <t>Ревизия ЩЭ</t>
  </si>
  <si>
    <t>63 от 16.03.12</t>
  </si>
  <si>
    <t>Ревизия ШР</t>
  </si>
  <si>
    <t>Ревизия ЩЭ и ШР (мат-лы)</t>
  </si>
  <si>
    <t>63 от 16.03.12 (акт № 11 от 12.03.12)</t>
  </si>
  <si>
    <t>Перевод реле времени</t>
  </si>
  <si>
    <t xml:space="preserve">Отогрев ливневок </t>
  </si>
  <si>
    <t>65 от 16.03.12 (акт № 8 от 12.03.12)</t>
  </si>
  <si>
    <t xml:space="preserve"> Апрель   2012 г.</t>
  </si>
  <si>
    <t>Ревизия эл.щитка</t>
  </si>
  <si>
    <t>104 от 28.04.12</t>
  </si>
  <si>
    <t>95 от 13.04.12</t>
  </si>
  <si>
    <t>Обследование регулятора РТДО на раьотоспособность</t>
  </si>
  <si>
    <t>96 от 13.04.12 (акт № 21 от 10.04.12)</t>
  </si>
  <si>
    <t>Устранение течи канализационного стояка</t>
  </si>
  <si>
    <t>96 от 13.04.12 (акт № 26 от 10.04.12)</t>
  </si>
  <si>
    <t>Обороты с мая 2011г. по апрель 2012г.</t>
  </si>
  <si>
    <t>Остаток на 01.05.2012г.</t>
  </si>
  <si>
    <t>Отключение системы отопления</t>
  </si>
  <si>
    <t>105 от 28.04.12</t>
  </si>
  <si>
    <t>ростелеком</t>
  </si>
  <si>
    <t>Проверка ВВП на плотность и прочность</t>
  </si>
  <si>
    <t>акт от 22.02.12</t>
  </si>
  <si>
    <t>акт от 3.02.12</t>
  </si>
  <si>
    <t xml:space="preserve">Перевод реле времени </t>
  </si>
  <si>
    <t xml:space="preserve">Прочистка вентеляционных каналов и канализационных  вытяжек </t>
  </si>
  <si>
    <t>Генеральный директор</t>
  </si>
  <si>
    <t>Экономист 2-ой категории по учету лицевых счетов МКД</t>
  </si>
  <si>
    <t xml:space="preserve"> Май   2012 г.</t>
  </si>
  <si>
    <t xml:space="preserve"> Июнь   2012 г.</t>
  </si>
  <si>
    <t xml:space="preserve"> Июль   2012 г.</t>
  </si>
  <si>
    <t xml:space="preserve"> Август   2012 г.</t>
  </si>
  <si>
    <t>Обслуживание общедомовых приборов учета холодного водоснабжения</t>
  </si>
  <si>
    <t>Обслуживание общедомовых приборов учета горячего  водоснабжения</t>
  </si>
  <si>
    <t>Обслуживание общедомовых приборов учета теплоэнергии</t>
  </si>
  <si>
    <t>Проверка работы регулятора температуры на бойлере</t>
  </si>
  <si>
    <t>Ревизия задвижек отопления ф 50 мм</t>
  </si>
  <si>
    <t>121 от 25.05.12</t>
  </si>
  <si>
    <t>Ревизия задвижек отопления ф 80, 100  мм</t>
  </si>
  <si>
    <t>Ревизия задвижек ХВС ф  80.100 мм</t>
  </si>
  <si>
    <t>Ревизия задвижек ГВС ф  80,100 мм</t>
  </si>
  <si>
    <t>Ревизия элеваторного узла (сопло)</t>
  </si>
  <si>
    <t>Промывка фильтров в тепловом пункте</t>
  </si>
  <si>
    <t>Гидравлические испытания вх.запорной арматуры</t>
  </si>
  <si>
    <t>118 от 18.05.12</t>
  </si>
  <si>
    <t>161 от 27.07.12</t>
  </si>
  <si>
    <t>Ревизия эл.щитка, замена деталей</t>
  </si>
  <si>
    <t>160 от 27.07.12 (акт № 24 от 27.07.12)</t>
  </si>
  <si>
    <t>144 от 02.07.12</t>
  </si>
  <si>
    <t>Замена выключателей</t>
  </si>
  <si>
    <t>142 от 02.07.12</t>
  </si>
  <si>
    <t>124 от 31.05.12</t>
  </si>
  <si>
    <t>109 от 05.05.12</t>
  </si>
  <si>
    <t>Изготовление и установка сопла</t>
  </si>
  <si>
    <t>170 от 03.08.12</t>
  </si>
  <si>
    <t>Ревизия ВРУ, замена деталей</t>
  </si>
  <si>
    <t>169 от 03.08.12 (акт № 3 от 03.08.12)</t>
  </si>
  <si>
    <t>169 от 03.08.12</t>
  </si>
  <si>
    <t>Замена ламп уличного освещения 400 Вт</t>
  </si>
  <si>
    <t>177 от 17.08.12</t>
  </si>
  <si>
    <t>Смена шарового крана ф 15 мм</t>
  </si>
  <si>
    <t>178 от 17.08.12</t>
  </si>
  <si>
    <t>Включение системы теплоснабжения</t>
  </si>
  <si>
    <t>183 от 24.08.12</t>
  </si>
  <si>
    <t>182 от 24.08.12</t>
  </si>
  <si>
    <t>Удаление воздушных пробок</t>
  </si>
  <si>
    <t>186 от 31.08.12 (акт № 55 от 28. 08.12)</t>
  </si>
  <si>
    <t>Смена шарового крана ф 25 мм</t>
  </si>
  <si>
    <t>186 от 31.08.12</t>
  </si>
  <si>
    <t xml:space="preserve"> Сентябрь   2012 г.</t>
  </si>
  <si>
    <t>Электрические замеры и электроиспытания</t>
  </si>
  <si>
    <t xml:space="preserve">С-ф (акт)  № 00000028 от 25.07.12 </t>
  </si>
  <si>
    <t>199 от 21.09.12</t>
  </si>
  <si>
    <t>Подключение системы отопления</t>
  </si>
  <si>
    <t>203 от 28.09.12</t>
  </si>
  <si>
    <t>191 от 07.09.12 (акт № 5 от 07.09.12)</t>
  </si>
  <si>
    <t>197 от 21.09.12</t>
  </si>
  <si>
    <t>202 от 28.09.12 (акт № 17 от 25.09.12)</t>
  </si>
  <si>
    <t>202 от 28.09.12 (акт № 18 от 26.09.12)</t>
  </si>
  <si>
    <t>207 от 30.09.12</t>
  </si>
  <si>
    <t>Ревизия эл.щитка, замена автомата АЕ 16А</t>
  </si>
  <si>
    <t>213 от 30.09.12</t>
  </si>
  <si>
    <t>210 от 30.09.12</t>
  </si>
  <si>
    <t xml:space="preserve"> Октябрь   2012 г.</t>
  </si>
  <si>
    <t xml:space="preserve"> Ноябрь  2012 г.</t>
  </si>
  <si>
    <t>231 от 30.11.12</t>
  </si>
  <si>
    <t xml:space="preserve"> Декабрь  2012 г.</t>
  </si>
  <si>
    <t>163 от 31.07.12</t>
  </si>
  <si>
    <t>Промывка системы центрального отопления</t>
  </si>
  <si>
    <t>153 от 13.07.12</t>
  </si>
  <si>
    <t>Опрессовка системы центрального отопления</t>
  </si>
  <si>
    <t>Заполнение системы отопления технической водой с удалением воздушных пробок</t>
  </si>
  <si>
    <t>Опрессовка элеваторного узла</t>
  </si>
  <si>
    <t>148 от 02.07.12</t>
  </si>
  <si>
    <t>Январь 2013 г.</t>
  </si>
  <si>
    <t>Исследование воды</t>
  </si>
  <si>
    <t>Счет-фактурв № 5/00926 от 22.05.12 (протоколо исследования № 3990-3993 от 17.05.12)</t>
  </si>
  <si>
    <t>20 от 25.01.13</t>
  </si>
  <si>
    <t>Ревизия ВРУ</t>
  </si>
  <si>
    <t>14 от 18.01.13</t>
  </si>
  <si>
    <t>14 от 18.01.13 (акт № 17 от 15.01.13)</t>
  </si>
  <si>
    <t>14 от 18.01.13 (акт № 19 от 15.01.13)</t>
  </si>
  <si>
    <t>Февраль 2013 г.</t>
  </si>
  <si>
    <t>47 от 22.02.13</t>
  </si>
  <si>
    <t>Прочистка ливневок ото льда</t>
  </si>
  <si>
    <t>49 от 22.02.13 (акт № 11 от 19.02.13)</t>
  </si>
  <si>
    <t>Организация и проведение микробиологического и санитарно-химического контроля горячего водоснабжения</t>
  </si>
  <si>
    <t>Смена циркуляционного насоса</t>
  </si>
  <si>
    <t>214 от 30.09.12 (акт № 40 от 30.09.12)</t>
  </si>
  <si>
    <t>Март 2013 г.</t>
  </si>
  <si>
    <t>Опрессовка бойлера</t>
  </si>
  <si>
    <t>акт от 26.06.12</t>
  </si>
  <si>
    <t>Проверка бойлера на плотность и прочность</t>
  </si>
  <si>
    <t>акт от 10.09.12</t>
  </si>
  <si>
    <t>акт от 13.12.12</t>
  </si>
  <si>
    <t>Ревизия задвижек ГВС ф 50 мм</t>
  </si>
  <si>
    <t>Апрель 2013 г.</t>
  </si>
  <si>
    <t xml:space="preserve">91 от 12.04.13 (акт от 12.04.13) </t>
  </si>
  <si>
    <t xml:space="preserve">   </t>
  </si>
  <si>
    <t>Отчет по выполненным работам ул. Ленинского Комсомола , 12 с мая 2012 г. по апрель 2013 г.</t>
  </si>
  <si>
    <t>89 от 05.04.13 (акт от 03.04.13)</t>
  </si>
  <si>
    <t>Прочистка вентиляционных каналов и канализационных вытяжек</t>
  </si>
  <si>
    <t>96 от 19.04.13 (акт от 16.04.13)</t>
  </si>
  <si>
    <t>Регулировка элеваторного узла</t>
  </si>
  <si>
    <t>Установка РТДО</t>
  </si>
  <si>
    <t>акт от 31.08.12</t>
  </si>
  <si>
    <t>Выполнено работ на сумму</t>
  </si>
  <si>
    <t>Начислено за год</t>
  </si>
  <si>
    <t>Оплачено жителями за год</t>
  </si>
  <si>
    <t>Экономия(+) / Долг(-) жителей по оплате за год</t>
  </si>
  <si>
    <t>Экономия(+) / Перерасход(-) из-за невыполненных работ</t>
  </si>
  <si>
    <t>Остаток(+) / Долг(-) на 1.05.12г.</t>
  </si>
  <si>
    <t>Итого: прогноз Экономия(+) / Долг(-) на 1.05.2013</t>
  </si>
  <si>
    <t>Выполнено работ заявочного характера</t>
  </si>
  <si>
    <t>15197,40 (по тарифу)</t>
  </si>
  <si>
    <t>Обороты с мая 2012г. по апрель 2013г.</t>
  </si>
  <si>
    <t>ВымпелКом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</si>
  <si>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</si>
  <si>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</si>
  <si>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</si>
  <si>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>Сальдо</t>
  </si>
  <si>
    <t xml:space="preserve">Генеральный директор </t>
  </si>
  <si>
    <t>А. В. Митрофанов</t>
  </si>
  <si>
    <t>Е. П. Калинина</t>
  </si>
  <si>
    <t xml:space="preserve">Начислено  </t>
  </si>
  <si>
    <t>Жители МКД</t>
  </si>
  <si>
    <t>Библиотека</t>
  </si>
  <si>
    <t>Ростелеком+ВымпелКом</t>
  </si>
  <si>
    <t xml:space="preserve"> (Общая экономия минус Работы заяв.хар-ра)</t>
  </si>
  <si>
    <t>Смена задвижек на ВВП (ф80-2шт)</t>
  </si>
  <si>
    <t>акт от 06.11.12</t>
  </si>
  <si>
    <t>Врезка модуля на ГВС (80-1шт)</t>
  </si>
  <si>
    <t>Ремонт крылец и устройство сливов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</si>
</sst>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5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u val="single"/>
      <sz val="11"/>
      <name val="Arial Cyr"/>
      <family val="0"/>
    </font>
    <font>
      <sz val="8"/>
      <name val="Arial"/>
      <family val="2"/>
    </font>
    <font>
      <sz val="11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sz val="8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  <font>
      <sz val="8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5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0" fontId="0" fillId="34" borderId="10" xfId="0" applyFill="1" applyBorder="1" applyAlignment="1">
      <alignment/>
    </xf>
    <xf numFmtId="0" fontId="1" fillId="34" borderId="11" xfId="0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2" fontId="1" fillId="34" borderId="13" xfId="0" applyNumberFormat="1" applyFont="1" applyFill="1" applyBorder="1" applyAlignment="1">
      <alignment horizontal="center" vertical="center" wrapText="1"/>
    </xf>
    <xf numFmtId="2" fontId="1" fillId="34" borderId="12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2" fontId="1" fillId="34" borderId="12" xfId="0" applyNumberFormat="1" applyFont="1" applyFill="1" applyBorder="1" applyAlignment="1">
      <alignment horizontal="center" vertical="center"/>
    </xf>
    <xf numFmtId="2" fontId="10" fillId="34" borderId="11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/>
    </xf>
    <xf numFmtId="2" fontId="10" fillId="34" borderId="12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wrapText="1"/>
    </xf>
    <xf numFmtId="0" fontId="0" fillId="34" borderId="0" xfId="0" applyFill="1" applyAlignment="1">
      <alignment horizont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2" fontId="0" fillId="34" borderId="0" xfId="0" applyNumberFormat="1" applyFill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/>
    </xf>
    <xf numFmtId="2" fontId="1" fillId="34" borderId="12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2" fontId="8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/>
    </xf>
    <xf numFmtId="0" fontId="0" fillId="34" borderId="0" xfId="0" applyFill="1" applyAlignment="1">
      <alignment horizontal="center" vertical="center" wrapText="1"/>
    </xf>
    <xf numFmtId="2" fontId="1" fillId="34" borderId="0" xfId="0" applyNumberFormat="1" applyFont="1" applyFill="1" applyAlignment="1">
      <alignment/>
    </xf>
    <xf numFmtId="0" fontId="11" fillId="34" borderId="0" xfId="0" applyFont="1" applyFill="1" applyAlignment="1">
      <alignment horizontal="left" vertical="center" wrapText="1"/>
    </xf>
    <xf numFmtId="0" fontId="11" fillId="34" borderId="0" xfId="0" applyFont="1" applyFill="1" applyAlignment="1">
      <alignment horizontal="left"/>
    </xf>
    <xf numFmtId="0" fontId="8" fillId="34" borderId="0" xfId="0" applyFont="1" applyFill="1" applyAlignment="1">
      <alignment/>
    </xf>
    <xf numFmtId="0" fontId="11" fillId="34" borderId="0" xfId="0" applyFont="1" applyFill="1" applyAlignment="1">
      <alignment horizontal="right"/>
    </xf>
    <xf numFmtId="0" fontId="11" fillId="34" borderId="0" xfId="0" applyFont="1" applyFill="1" applyAlignment="1">
      <alignment/>
    </xf>
    <xf numFmtId="0" fontId="11" fillId="34" borderId="0" xfId="0" applyFont="1" applyFill="1" applyAlignment="1">
      <alignment horizontal="right" wrapText="1"/>
    </xf>
    <xf numFmtId="0" fontId="1" fillId="34" borderId="0" xfId="0" applyFont="1" applyFill="1" applyAlignment="1">
      <alignment horizont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5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2" fontId="2" fillId="35" borderId="11" xfId="0" applyNumberFormat="1" applyFont="1" applyFill="1" applyBorder="1" applyAlignment="1">
      <alignment horizontal="center" vertical="center"/>
    </xf>
    <xf numFmtId="2" fontId="10" fillId="35" borderId="11" xfId="0" applyNumberFormat="1" applyFont="1" applyFill="1" applyBorder="1" applyAlignment="1">
      <alignment horizontal="center" vertical="center" wrapText="1"/>
    </xf>
    <xf numFmtId="2" fontId="10" fillId="35" borderId="12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2" fontId="0" fillId="35" borderId="0" xfId="0" applyNumberFormat="1" applyFill="1" applyAlignment="1">
      <alignment/>
    </xf>
    <xf numFmtId="2" fontId="1" fillId="35" borderId="11" xfId="0" applyNumberFormat="1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/>
    </xf>
    <xf numFmtId="2" fontId="1" fillId="35" borderId="12" xfId="0" applyNumberFormat="1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2" fillId="34" borderId="11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54" fillId="34" borderId="0" xfId="0" applyNumberFormat="1" applyFont="1" applyFill="1" applyAlignment="1">
      <alignment/>
    </xf>
    <xf numFmtId="0" fontId="10" fillId="35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2" fontId="7" fillId="34" borderId="11" xfId="0" applyNumberFormat="1" applyFont="1" applyFill="1" applyBorder="1" applyAlignment="1">
      <alignment horizontal="center" vertical="center"/>
    </xf>
    <xf numFmtId="2" fontId="54" fillId="34" borderId="11" xfId="0" applyNumberFormat="1" applyFont="1" applyFill="1" applyBorder="1" applyAlignment="1">
      <alignment horizontal="center" vertical="center"/>
    </xf>
    <xf numFmtId="2" fontId="8" fillId="34" borderId="11" xfId="0" applyNumberFormat="1" applyFont="1" applyFill="1" applyBorder="1" applyAlignment="1">
      <alignment horizontal="center"/>
    </xf>
    <xf numFmtId="2" fontId="8" fillId="34" borderId="11" xfId="0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2" fontId="55" fillId="33" borderId="11" xfId="0" applyNumberFormat="1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horizontal="center" vertical="center"/>
    </xf>
    <xf numFmtId="0" fontId="11" fillId="34" borderId="0" xfId="0" applyFont="1" applyFill="1" applyAlignment="1">
      <alignment horizontal="left" vertical="center" wrapText="1"/>
    </xf>
    <xf numFmtId="0" fontId="11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0" fontId="2" fillId="34" borderId="11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left" vertical="center" wrapText="1"/>
    </xf>
    <xf numFmtId="0" fontId="11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2" fontId="8" fillId="34" borderId="0" xfId="0" applyNumberFormat="1" applyFont="1" applyFill="1" applyAlignment="1">
      <alignment/>
    </xf>
    <xf numFmtId="2" fontId="0" fillId="0" borderId="11" xfId="0" applyNumberForma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0" fontId="11" fillId="34" borderId="0" xfId="0" applyFont="1" applyFill="1" applyAlignment="1">
      <alignment horizontal="left" vertical="center"/>
    </xf>
    <xf numFmtId="0" fontId="11" fillId="34" borderId="0" xfId="0" applyFont="1" applyFill="1" applyAlignment="1">
      <alignment wrapText="1"/>
    </xf>
    <xf numFmtId="2" fontId="12" fillId="34" borderId="11" xfId="0" applyNumberFormat="1" applyFont="1" applyFill="1" applyBorder="1" applyAlignment="1">
      <alignment horizontal="center" vertical="center" wrapText="1"/>
    </xf>
    <xf numFmtId="2" fontId="1" fillId="36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9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left" vertical="center" wrapText="1"/>
    </xf>
    <xf numFmtId="0" fontId="11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9;&#1085;&#1086;&#1089;&#1082;&#1072;%20&#1089;%20&#1087;&#1088;&#1086;&#1074;&#1077;&#1088;&#1082;&#1086;&#1081;\&#1056;&#1072;&#1079;&#1085;&#1086;&#1089;&#1082;&#1072;%20&#1087;&#1086;%20&#1083;&#1080;&#1094;&#1077;&#1074;&#1099;&#1084;%20&#1089;&#1095;&#1077;&#1090;&#1072;&#1084;%20&#1077;&#1078;&#1077;&#1084;&#1077;&#1089;&#1103;&#1095;&#1085;&#1072;&#1103;%20&#1080;%20&#1086;&#1089;&#1090;&#1072;&#1090;&#1082;&#1080;%20&#1085;&#1072;%20&#1083;&#1089;&#1095;&#1077;&#1090;&#1072;&#1093;%20&#1080;&#1088;&#1072;%20&#1089;%202009%20&#1075;&#1086;&#1076;&#1072;\&#1051;&#1077;&#1085;&#1080;&#1085;&#1089;&#1082;&#1086;&#1075;&#1086;%20&#1050;&#1086;&#1084;&#1089;&#1086;&#1084;&#1086;&#1083;&#1072;\&#1051;&#1050;12%20&#108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2">
          <cell r="EN62">
            <v>194219.77945512813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401"/>
  <sheetViews>
    <sheetView tabSelected="1" zoomScalePageLayoutView="0" workbookViewId="0" topLeftCell="A61">
      <pane xSplit="1" topLeftCell="FU1" activePane="topRight" state="frozen"/>
      <selection pane="topLeft" activeCell="A1" sqref="A1"/>
      <selection pane="topRight" activeCell="GA68" sqref="GA68"/>
    </sheetView>
  </sheetViews>
  <sheetFormatPr defaultColWidth="9.00390625" defaultRowHeight="12.75"/>
  <cols>
    <col min="1" max="1" width="37.75390625" style="8" customWidth="1"/>
    <col min="2" max="17" width="12.25390625" style="8" hidden="1" customWidth="1"/>
    <col min="18" max="18" width="13.25390625" style="8" hidden="1" customWidth="1"/>
    <col min="19" max="19" width="12.25390625" style="8" hidden="1" customWidth="1"/>
    <col min="20" max="20" width="33.625" style="8" hidden="1" customWidth="1"/>
    <col min="21" max="22" width="12.125" style="8" hidden="1" customWidth="1"/>
    <col min="23" max="23" width="33.625" style="8" hidden="1" customWidth="1"/>
    <col min="24" max="25" width="12.125" style="8" hidden="1" customWidth="1"/>
    <col min="26" max="26" width="33.625" style="8" hidden="1" customWidth="1"/>
    <col min="27" max="28" width="12.125" style="8" hidden="1" customWidth="1"/>
    <col min="29" max="29" width="33.625" style="8" hidden="1" customWidth="1"/>
    <col min="30" max="32" width="12.125" style="8" hidden="1" customWidth="1"/>
    <col min="33" max="33" width="33.625" style="8" hidden="1" customWidth="1"/>
    <col min="34" max="35" width="12.125" style="8" hidden="1" customWidth="1"/>
    <col min="36" max="36" width="33.625" style="8" hidden="1" customWidth="1"/>
    <col min="37" max="38" width="12.125" style="8" hidden="1" customWidth="1"/>
    <col min="39" max="39" width="33.625" style="8" hidden="1" customWidth="1"/>
    <col min="40" max="41" width="12.125" style="8" hidden="1" customWidth="1"/>
    <col min="42" max="42" width="33.625" style="8" hidden="1" customWidth="1"/>
    <col min="43" max="44" width="12.125" style="8" hidden="1" customWidth="1"/>
    <col min="45" max="45" width="33.625" style="8" hidden="1" customWidth="1"/>
    <col min="46" max="47" width="12.125" style="8" hidden="1" customWidth="1"/>
    <col min="48" max="48" width="33.625" style="8" hidden="1" customWidth="1"/>
    <col min="49" max="50" width="12.125" style="8" hidden="1" customWidth="1"/>
    <col min="51" max="51" width="33.625" style="8" hidden="1" customWidth="1"/>
    <col min="52" max="53" width="12.125" style="8" hidden="1" customWidth="1"/>
    <col min="54" max="54" width="33.625" style="8" hidden="1" customWidth="1"/>
    <col min="55" max="56" width="12.125" style="8" hidden="1" customWidth="1"/>
    <col min="57" max="57" width="33.625" style="8" hidden="1" customWidth="1"/>
    <col min="58" max="59" width="12.125" style="8" hidden="1" customWidth="1"/>
    <col min="60" max="60" width="33.625" style="8" hidden="1" customWidth="1"/>
    <col min="61" max="62" width="12.125" style="8" hidden="1" customWidth="1"/>
    <col min="63" max="63" width="33.625" style="8" hidden="1" customWidth="1"/>
    <col min="64" max="65" width="12.125" style="8" hidden="1" customWidth="1"/>
    <col min="66" max="66" width="33.625" style="8" hidden="1" customWidth="1"/>
    <col min="67" max="70" width="12.125" style="8" hidden="1" customWidth="1"/>
    <col min="71" max="71" width="33.625" style="8" hidden="1" customWidth="1"/>
    <col min="72" max="73" width="12.125" style="8" hidden="1" customWidth="1"/>
    <col min="74" max="74" width="33.625" style="8" hidden="1" customWidth="1"/>
    <col min="75" max="76" width="12.125" style="8" hidden="1" customWidth="1"/>
    <col min="77" max="77" width="33.625" style="8" hidden="1" customWidth="1"/>
    <col min="78" max="79" width="12.125" style="8" hidden="1" customWidth="1"/>
    <col min="80" max="80" width="33.625" style="8" hidden="1" customWidth="1"/>
    <col min="81" max="82" width="12.125" style="8" hidden="1" customWidth="1"/>
    <col min="83" max="83" width="33.625" style="8" hidden="1" customWidth="1"/>
    <col min="84" max="85" width="12.125" style="8" hidden="1" customWidth="1"/>
    <col min="86" max="86" width="33.625" style="8" hidden="1" customWidth="1"/>
    <col min="87" max="88" width="12.125" style="8" hidden="1" customWidth="1"/>
    <col min="89" max="89" width="33.625" style="8" hidden="1" customWidth="1"/>
    <col min="90" max="91" width="12.125" style="8" hidden="1" customWidth="1"/>
    <col min="92" max="92" width="33.625" style="8" hidden="1" customWidth="1"/>
    <col min="93" max="94" width="12.125" style="8" hidden="1" customWidth="1"/>
    <col min="95" max="95" width="33.625" style="8" hidden="1" customWidth="1"/>
    <col min="96" max="97" width="12.125" style="8" hidden="1" customWidth="1"/>
    <col min="98" max="98" width="33.625" style="8" hidden="1" customWidth="1"/>
    <col min="99" max="100" width="12.125" style="8" hidden="1" customWidth="1"/>
    <col min="101" max="101" width="33.625" style="8" hidden="1" customWidth="1"/>
    <col min="102" max="103" width="12.125" style="8" hidden="1" customWidth="1"/>
    <col min="104" max="104" width="33.625" style="8" hidden="1" customWidth="1"/>
    <col min="105" max="105" width="16.00390625" style="8" hidden="1" customWidth="1"/>
    <col min="106" max="106" width="12.125" style="8" hidden="1" customWidth="1"/>
    <col min="107" max="107" width="9.125" style="8" hidden="1" customWidth="1"/>
    <col min="108" max="108" width="10.75390625" style="8" hidden="1" customWidth="1"/>
    <col min="109" max="109" width="33.625" style="8" hidden="1" customWidth="1"/>
    <col min="110" max="110" width="16.00390625" style="8" hidden="1" customWidth="1"/>
    <col min="111" max="111" width="12.125" style="8" hidden="1" customWidth="1"/>
    <col min="112" max="112" width="33.625" style="8" hidden="1" customWidth="1"/>
    <col min="113" max="113" width="16.00390625" style="8" hidden="1" customWidth="1"/>
    <col min="114" max="114" width="12.125" style="8" hidden="1" customWidth="1"/>
    <col min="115" max="115" width="33.625" style="8" hidden="1" customWidth="1"/>
    <col min="116" max="116" width="16.00390625" style="8" hidden="1" customWidth="1"/>
    <col min="117" max="117" width="12.125" style="8" hidden="1" customWidth="1"/>
    <col min="118" max="118" width="33.625" style="8" hidden="1" customWidth="1"/>
    <col min="119" max="119" width="16.00390625" style="8" hidden="1" customWidth="1"/>
    <col min="120" max="120" width="12.125" style="8" hidden="1" customWidth="1"/>
    <col min="121" max="121" width="33.625" style="8" hidden="1" customWidth="1"/>
    <col min="122" max="122" width="16.00390625" style="8" hidden="1" customWidth="1"/>
    <col min="123" max="123" width="12.125" style="8" hidden="1" customWidth="1"/>
    <col min="124" max="124" width="33.625" style="8" hidden="1" customWidth="1"/>
    <col min="125" max="125" width="16.00390625" style="8" hidden="1" customWidth="1"/>
    <col min="126" max="126" width="12.125" style="8" hidden="1" customWidth="1"/>
    <col min="127" max="127" width="33.625" style="8" hidden="1" customWidth="1"/>
    <col min="128" max="128" width="16.00390625" style="8" hidden="1" customWidth="1"/>
    <col min="129" max="129" width="12.125" style="8" hidden="1" customWidth="1"/>
    <col min="130" max="130" width="33.625" style="8" hidden="1" customWidth="1"/>
    <col min="131" max="131" width="16.00390625" style="8" hidden="1" customWidth="1"/>
    <col min="132" max="132" width="12.125" style="8" hidden="1" customWidth="1"/>
    <col min="133" max="133" width="33.625" style="8" hidden="1" customWidth="1"/>
    <col min="134" max="134" width="16.00390625" style="8" hidden="1" customWidth="1"/>
    <col min="135" max="135" width="12.125" style="8" hidden="1" customWidth="1"/>
    <col min="136" max="136" width="33.625" style="8" hidden="1" customWidth="1"/>
    <col min="137" max="137" width="16.00390625" style="8" hidden="1" customWidth="1"/>
    <col min="138" max="138" width="12.125" style="8" hidden="1" customWidth="1"/>
    <col min="139" max="139" width="33.625" style="8" hidden="1" customWidth="1"/>
    <col min="140" max="140" width="16.00390625" style="8" hidden="1" customWidth="1"/>
    <col min="141" max="141" width="12.125" style="8" hidden="1" customWidth="1"/>
    <col min="142" max="142" width="33.625" style="8" hidden="1" customWidth="1"/>
    <col min="143" max="143" width="16.00390625" style="8" hidden="1" customWidth="1"/>
    <col min="144" max="144" width="12.125" style="8" hidden="1" customWidth="1"/>
    <col min="145" max="146" width="12.125" style="8" customWidth="1"/>
    <col min="147" max="147" width="34.125" style="6" customWidth="1"/>
    <col min="148" max="148" width="13.75390625" style="6" customWidth="1"/>
    <col min="149" max="149" width="9.375" style="6" bestFit="1" customWidth="1"/>
    <col min="150" max="150" width="34.25390625" style="6" customWidth="1"/>
    <col min="151" max="151" width="13.75390625" style="6" customWidth="1"/>
    <col min="152" max="152" width="9.125" style="6" customWidth="1"/>
    <col min="153" max="153" width="35.125" style="6" customWidth="1"/>
    <col min="154" max="154" width="13.75390625" style="6" customWidth="1"/>
    <col min="155" max="155" width="9.125" style="6" customWidth="1"/>
    <col min="156" max="156" width="34.875" style="6" customWidth="1"/>
    <col min="157" max="157" width="13.75390625" style="6" customWidth="1"/>
    <col min="158" max="158" width="9.125" style="6" customWidth="1"/>
    <col min="159" max="159" width="34.375" style="6" customWidth="1"/>
    <col min="160" max="160" width="13.75390625" style="6" customWidth="1"/>
    <col min="161" max="161" width="9.125" style="6" customWidth="1"/>
    <col min="162" max="162" width="35.00390625" style="6" customWidth="1"/>
    <col min="163" max="163" width="13.75390625" style="6" customWidth="1"/>
    <col min="164" max="164" width="9.125" style="6" customWidth="1"/>
    <col min="165" max="165" width="34.25390625" style="6" customWidth="1"/>
    <col min="166" max="166" width="13.75390625" style="6" customWidth="1"/>
    <col min="167" max="167" width="9.125" style="6" customWidth="1"/>
    <col min="168" max="168" width="37.00390625" style="6" customWidth="1"/>
    <col min="169" max="169" width="13.75390625" style="6" customWidth="1"/>
    <col min="170" max="170" width="9.125" style="6" customWidth="1"/>
    <col min="171" max="171" width="35.875" style="6" customWidth="1"/>
    <col min="172" max="172" width="13.75390625" style="6" customWidth="1"/>
    <col min="173" max="173" width="9.125" style="6" customWidth="1"/>
    <col min="174" max="174" width="35.875" style="6" customWidth="1"/>
    <col min="175" max="175" width="12.25390625" style="6" customWidth="1"/>
    <col min="176" max="176" width="9.125" style="6" customWidth="1"/>
    <col min="177" max="177" width="35.25390625" style="6" customWidth="1"/>
    <col min="178" max="178" width="12.625" style="6" customWidth="1"/>
    <col min="179" max="179" width="10.375" style="6" customWidth="1"/>
    <col min="180" max="180" width="34.375" style="6" customWidth="1"/>
    <col min="181" max="181" width="13.625" style="6" customWidth="1"/>
    <col min="182" max="182" width="10.625" style="6" customWidth="1"/>
    <col min="183" max="183" width="10.375" style="6" customWidth="1"/>
    <col min="184" max="16384" width="9.125" style="6" customWidth="1"/>
  </cols>
  <sheetData>
    <row r="1" spans="1:173" ht="13.5" customHeight="1">
      <c r="A1" s="135" t="s">
        <v>592</v>
      </c>
      <c r="B1" s="136"/>
      <c r="C1" s="136"/>
      <c r="D1" s="136"/>
      <c r="E1" s="136"/>
      <c r="F1" s="136"/>
      <c r="G1" s="136"/>
      <c r="H1" s="13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</row>
    <row r="2" spans="1:173" ht="12.75" customHeight="1">
      <c r="A2" s="136"/>
      <c r="B2" s="136"/>
      <c r="C2" s="136"/>
      <c r="D2" s="136"/>
      <c r="E2" s="136"/>
      <c r="F2" s="136"/>
      <c r="G2" s="136"/>
      <c r="H2" s="13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</row>
    <row r="3" spans="1:173" ht="21.75" customHeight="1">
      <c r="A3" s="137"/>
      <c r="B3" s="137"/>
      <c r="C3" s="137"/>
      <c r="D3" s="137"/>
      <c r="E3" s="137"/>
      <c r="F3" s="137"/>
      <c r="G3" s="137"/>
      <c r="H3" s="13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</row>
    <row r="4" spans="1:182" ht="12.75">
      <c r="A4" s="139" t="s">
        <v>0</v>
      </c>
      <c r="B4" s="138" t="s">
        <v>9</v>
      </c>
      <c r="C4" s="138"/>
      <c r="D4" s="138" t="s">
        <v>10</v>
      </c>
      <c r="E4" s="138"/>
      <c r="F4" s="134" t="s">
        <v>11</v>
      </c>
      <c r="G4" s="134"/>
      <c r="H4" s="134" t="s">
        <v>12</v>
      </c>
      <c r="I4" s="134"/>
      <c r="J4" s="134" t="s">
        <v>13</v>
      </c>
      <c r="K4" s="134"/>
      <c r="L4" s="129" t="s">
        <v>18</v>
      </c>
      <c r="M4" s="133"/>
      <c r="N4" s="129" t="s">
        <v>20</v>
      </c>
      <c r="O4" s="133"/>
      <c r="P4" s="129" t="s">
        <v>21</v>
      </c>
      <c r="Q4" s="133"/>
      <c r="R4" s="134" t="s">
        <v>7</v>
      </c>
      <c r="S4" s="134"/>
      <c r="T4" s="129" t="s">
        <v>98</v>
      </c>
      <c r="U4" s="130"/>
      <c r="V4" s="131"/>
      <c r="W4" s="129" t="s">
        <v>43</v>
      </c>
      <c r="X4" s="130"/>
      <c r="Y4" s="144"/>
      <c r="Z4" s="129" t="s">
        <v>64</v>
      </c>
      <c r="AA4" s="144"/>
      <c r="AB4" s="9"/>
      <c r="AC4" s="129" t="s">
        <v>63</v>
      </c>
      <c r="AD4" s="130"/>
      <c r="AE4" s="131"/>
      <c r="AF4" s="9"/>
      <c r="AG4" s="129" t="s">
        <v>76</v>
      </c>
      <c r="AH4" s="130"/>
      <c r="AI4" s="131"/>
      <c r="AJ4" s="129" t="s">
        <v>77</v>
      </c>
      <c r="AK4" s="130"/>
      <c r="AL4" s="131"/>
      <c r="AM4" s="129" t="s">
        <v>200</v>
      </c>
      <c r="AN4" s="130"/>
      <c r="AO4" s="131"/>
      <c r="AP4" s="129" t="s">
        <v>135</v>
      </c>
      <c r="AQ4" s="130"/>
      <c r="AR4" s="131"/>
      <c r="AS4" s="129" t="s">
        <v>156</v>
      </c>
      <c r="AT4" s="130"/>
      <c r="AU4" s="131"/>
      <c r="AV4" s="129" t="s">
        <v>202</v>
      </c>
      <c r="AW4" s="130"/>
      <c r="AX4" s="131"/>
      <c r="AY4" s="129" t="s">
        <v>216</v>
      </c>
      <c r="AZ4" s="130"/>
      <c r="BA4" s="131"/>
      <c r="BB4" s="129" t="s">
        <v>217</v>
      </c>
      <c r="BC4" s="130"/>
      <c r="BD4" s="131"/>
      <c r="BE4" s="129" t="s">
        <v>234</v>
      </c>
      <c r="BF4" s="130"/>
      <c r="BG4" s="131"/>
      <c r="BH4" s="129" t="s">
        <v>235</v>
      </c>
      <c r="BI4" s="130"/>
      <c r="BJ4" s="131"/>
      <c r="BK4" s="129" t="s">
        <v>236</v>
      </c>
      <c r="BL4" s="130"/>
      <c r="BM4" s="131"/>
      <c r="BN4" s="129" t="s">
        <v>275</v>
      </c>
      <c r="BO4" s="130"/>
      <c r="BP4" s="131"/>
      <c r="BS4" s="129" t="s">
        <v>279</v>
      </c>
      <c r="BT4" s="130"/>
      <c r="BU4" s="131"/>
      <c r="BV4" s="129" t="s">
        <v>304</v>
      </c>
      <c r="BW4" s="130"/>
      <c r="BX4" s="131"/>
      <c r="BY4" s="129" t="s">
        <v>311</v>
      </c>
      <c r="BZ4" s="130"/>
      <c r="CA4" s="131"/>
      <c r="CB4" s="129" t="s">
        <v>312</v>
      </c>
      <c r="CC4" s="130"/>
      <c r="CD4" s="131"/>
      <c r="CE4" s="129" t="s">
        <v>320</v>
      </c>
      <c r="CF4" s="130"/>
      <c r="CG4" s="131"/>
      <c r="CH4" s="129" t="s">
        <v>324</v>
      </c>
      <c r="CI4" s="130"/>
      <c r="CJ4" s="131"/>
      <c r="CK4" s="129" t="s">
        <v>338</v>
      </c>
      <c r="CL4" s="130"/>
      <c r="CM4" s="131"/>
      <c r="CN4" s="129" t="s">
        <v>347</v>
      </c>
      <c r="CO4" s="130"/>
      <c r="CP4" s="131"/>
      <c r="CQ4" s="129" t="s">
        <v>355</v>
      </c>
      <c r="CR4" s="130"/>
      <c r="CS4" s="131"/>
      <c r="CT4" s="129" t="s">
        <v>360</v>
      </c>
      <c r="CU4" s="130"/>
      <c r="CV4" s="131"/>
      <c r="CW4" s="129" t="s">
        <v>364</v>
      </c>
      <c r="CX4" s="130"/>
      <c r="CY4" s="131"/>
      <c r="CZ4" s="129" t="s">
        <v>372</v>
      </c>
      <c r="DA4" s="130"/>
      <c r="DB4" s="131"/>
      <c r="DE4" s="129" t="s">
        <v>383</v>
      </c>
      <c r="DF4" s="130"/>
      <c r="DG4" s="131"/>
      <c r="DH4" s="129" t="s">
        <v>390</v>
      </c>
      <c r="DI4" s="130"/>
      <c r="DJ4" s="131"/>
      <c r="DK4" s="129" t="s">
        <v>402</v>
      </c>
      <c r="DL4" s="130"/>
      <c r="DM4" s="131"/>
      <c r="DN4" s="129" t="s">
        <v>412</v>
      </c>
      <c r="DO4" s="130"/>
      <c r="DP4" s="131"/>
      <c r="DQ4" s="129" t="s">
        <v>418</v>
      </c>
      <c r="DR4" s="130"/>
      <c r="DS4" s="131"/>
      <c r="DT4" s="129" t="s">
        <v>426</v>
      </c>
      <c r="DU4" s="130"/>
      <c r="DV4" s="131"/>
      <c r="DW4" s="129" t="s">
        <v>431</v>
      </c>
      <c r="DX4" s="130"/>
      <c r="DY4" s="131"/>
      <c r="DZ4" s="129" t="s">
        <v>440</v>
      </c>
      <c r="EA4" s="130"/>
      <c r="EB4" s="131"/>
      <c r="EC4" s="129" t="s">
        <v>454</v>
      </c>
      <c r="ED4" s="130"/>
      <c r="EE4" s="131"/>
      <c r="EF4" s="129" t="s">
        <v>460</v>
      </c>
      <c r="EG4" s="130"/>
      <c r="EH4" s="131"/>
      <c r="EI4" s="129" t="s">
        <v>463</v>
      </c>
      <c r="EJ4" s="130"/>
      <c r="EK4" s="131"/>
      <c r="EL4" s="129" t="s">
        <v>481</v>
      </c>
      <c r="EM4" s="130"/>
      <c r="EN4" s="131"/>
      <c r="EQ4" s="129" t="s">
        <v>501</v>
      </c>
      <c r="ER4" s="130"/>
      <c r="ES4" s="131"/>
      <c r="ET4" s="129" t="s">
        <v>502</v>
      </c>
      <c r="EU4" s="130"/>
      <c r="EV4" s="131"/>
      <c r="EW4" s="129" t="s">
        <v>503</v>
      </c>
      <c r="EX4" s="130"/>
      <c r="EY4" s="131"/>
      <c r="EZ4" s="129" t="s">
        <v>504</v>
      </c>
      <c r="FA4" s="130"/>
      <c r="FB4" s="131"/>
      <c r="FC4" s="129" t="s">
        <v>542</v>
      </c>
      <c r="FD4" s="130"/>
      <c r="FE4" s="131"/>
      <c r="FF4" s="129" t="s">
        <v>556</v>
      </c>
      <c r="FG4" s="130"/>
      <c r="FH4" s="131"/>
      <c r="FI4" s="129" t="s">
        <v>557</v>
      </c>
      <c r="FJ4" s="130"/>
      <c r="FK4" s="131"/>
      <c r="FL4" s="129" t="s">
        <v>559</v>
      </c>
      <c r="FM4" s="130"/>
      <c r="FN4" s="131"/>
      <c r="FO4" s="129" t="s">
        <v>567</v>
      </c>
      <c r="FP4" s="130"/>
      <c r="FQ4" s="131"/>
      <c r="FR4" s="129" t="s">
        <v>575</v>
      </c>
      <c r="FS4" s="130"/>
      <c r="FT4" s="131"/>
      <c r="FU4" s="129" t="s">
        <v>582</v>
      </c>
      <c r="FV4" s="130"/>
      <c r="FW4" s="131"/>
      <c r="FX4" s="129" t="s">
        <v>589</v>
      </c>
      <c r="FY4" s="130"/>
      <c r="FZ4" s="131"/>
    </row>
    <row r="5" spans="1:182" ht="27.75" customHeight="1">
      <c r="A5" s="140"/>
      <c r="B5" s="10" t="s">
        <v>1</v>
      </c>
      <c r="C5" s="10" t="s">
        <v>22</v>
      </c>
      <c r="D5" s="10" t="s">
        <v>1</v>
      </c>
      <c r="E5" s="10" t="s">
        <v>22</v>
      </c>
      <c r="F5" s="10" t="s">
        <v>1</v>
      </c>
      <c r="G5" s="10" t="s">
        <v>22</v>
      </c>
      <c r="H5" s="10" t="s">
        <v>1</v>
      </c>
      <c r="I5" s="10" t="s">
        <v>22</v>
      </c>
      <c r="J5" s="10" t="s">
        <v>1</v>
      </c>
      <c r="K5" s="10" t="s">
        <v>22</v>
      </c>
      <c r="L5" s="10" t="s">
        <v>1</v>
      </c>
      <c r="M5" s="10" t="s">
        <v>22</v>
      </c>
      <c r="N5" s="10" t="s">
        <v>1</v>
      </c>
      <c r="O5" s="10" t="s">
        <v>22</v>
      </c>
      <c r="P5" s="10" t="s">
        <v>1</v>
      </c>
      <c r="Q5" s="10" t="s">
        <v>22</v>
      </c>
      <c r="R5" s="10" t="s">
        <v>1</v>
      </c>
      <c r="S5" s="10" t="s">
        <v>22</v>
      </c>
      <c r="T5" s="10" t="s">
        <v>0</v>
      </c>
      <c r="U5" s="10" t="s">
        <v>44</v>
      </c>
      <c r="V5" s="10" t="s">
        <v>45</v>
      </c>
      <c r="W5" s="10" t="s">
        <v>0</v>
      </c>
      <c r="X5" s="10" t="s">
        <v>44</v>
      </c>
      <c r="Y5" s="11" t="s">
        <v>45</v>
      </c>
      <c r="Z5" s="10" t="s">
        <v>0</v>
      </c>
      <c r="AA5" s="10" t="s">
        <v>44</v>
      </c>
      <c r="AB5" s="11" t="s">
        <v>45</v>
      </c>
      <c r="AC5" s="10" t="s">
        <v>0</v>
      </c>
      <c r="AD5" s="10" t="s">
        <v>44</v>
      </c>
      <c r="AE5" s="10" t="s">
        <v>45</v>
      </c>
      <c r="AF5" s="10"/>
      <c r="AG5" s="10" t="s">
        <v>0</v>
      </c>
      <c r="AH5" s="10" t="s">
        <v>44</v>
      </c>
      <c r="AI5" s="10" t="s">
        <v>45</v>
      </c>
      <c r="AJ5" s="10" t="s">
        <v>0</v>
      </c>
      <c r="AK5" s="10" t="s">
        <v>44</v>
      </c>
      <c r="AL5" s="10" t="s">
        <v>45</v>
      </c>
      <c r="AM5" s="10" t="s">
        <v>0</v>
      </c>
      <c r="AN5" s="10" t="s">
        <v>44</v>
      </c>
      <c r="AO5" s="10" t="s">
        <v>45</v>
      </c>
      <c r="AP5" s="10" t="s">
        <v>0</v>
      </c>
      <c r="AQ5" s="10" t="s">
        <v>44</v>
      </c>
      <c r="AR5" s="10" t="s">
        <v>45</v>
      </c>
      <c r="AS5" s="10" t="s">
        <v>0</v>
      </c>
      <c r="AT5" s="10" t="s">
        <v>44</v>
      </c>
      <c r="AU5" s="10" t="s">
        <v>45</v>
      </c>
      <c r="AV5" s="10" t="s">
        <v>0</v>
      </c>
      <c r="AW5" s="10" t="s">
        <v>44</v>
      </c>
      <c r="AX5" s="10" t="s">
        <v>45</v>
      </c>
      <c r="AY5" s="10" t="s">
        <v>0</v>
      </c>
      <c r="AZ5" s="10" t="s">
        <v>44</v>
      </c>
      <c r="BA5" s="10" t="s">
        <v>45</v>
      </c>
      <c r="BB5" s="10" t="s">
        <v>0</v>
      </c>
      <c r="BC5" s="10" t="s">
        <v>44</v>
      </c>
      <c r="BD5" s="10" t="s">
        <v>45</v>
      </c>
      <c r="BE5" s="10" t="s">
        <v>0</v>
      </c>
      <c r="BF5" s="10" t="s">
        <v>44</v>
      </c>
      <c r="BG5" s="10" t="s">
        <v>45</v>
      </c>
      <c r="BH5" s="10" t="s">
        <v>0</v>
      </c>
      <c r="BI5" s="10" t="s">
        <v>44</v>
      </c>
      <c r="BJ5" s="10" t="s">
        <v>45</v>
      </c>
      <c r="BK5" s="10" t="s">
        <v>0</v>
      </c>
      <c r="BL5" s="10" t="s">
        <v>44</v>
      </c>
      <c r="BM5" s="10" t="s">
        <v>45</v>
      </c>
      <c r="BN5" s="10" t="s">
        <v>0</v>
      </c>
      <c r="BO5" s="10" t="s">
        <v>44</v>
      </c>
      <c r="BP5" s="10" t="s">
        <v>45</v>
      </c>
      <c r="BQ5" s="10"/>
      <c r="BR5" s="10"/>
      <c r="BS5" s="10" t="s">
        <v>0</v>
      </c>
      <c r="BT5" s="10" t="s">
        <v>44</v>
      </c>
      <c r="BU5" s="10" t="s">
        <v>45</v>
      </c>
      <c r="BV5" s="10" t="s">
        <v>0</v>
      </c>
      <c r="BW5" s="10" t="s">
        <v>44</v>
      </c>
      <c r="BX5" s="10" t="s">
        <v>45</v>
      </c>
      <c r="BY5" s="10" t="s">
        <v>0</v>
      </c>
      <c r="BZ5" s="10" t="s">
        <v>44</v>
      </c>
      <c r="CA5" s="10" t="s">
        <v>45</v>
      </c>
      <c r="CB5" s="10" t="s">
        <v>0</v>
      </c>
      <c r="CC5" s="10" t="s">
        <v>44</v>
      </c>
      <c r="CD5" s="10" t="s">
        <v>45</v>
      </c>
      <c r="CE5" s="10" t="s">
        <v>0</v>
      </c>
      <c r="CF5" s="10" t="s">
        <v>44</v>
      </c>
      <c r="CG5" s="10" t="s">
        <v>45</v>
      </c>
      <c r="CH5" s="10" t="s">
        <v>0</v>
      </c>
      <c r="CI5" s="10" t="s">
        <v>44</v>
      </c>
      <c r="CJ5" s="10" t="s">
        <v>45</v>
      </c>
      <c r="CK5" s="10" t="s">
        <v>0</v>
      </c>
      <c r="CL5" s="10" t="s">
        <v>44</v>
      </c>
      <c r="CM5" s="10" t="s">
        <v>45</v>
      </c>
      <c r="CN5" s="10" t="s">
        <v>0</v>
      </c>
      <c r="CO5" s="10" t="s">
        <v>44</v>
      </c>
      <c r="CP5" s="10" t="s">
        <v>45</v>
      </c>
      <c r="CQ5" s="10" t="s">
        <v>0</v>
      </c>
      <c r="CR5" s="10" t="s">
        <v>44</v>
      </c>
      <c r="CS5" s="10" t="s">
        <v>45</v>
      </c>
      <c r="CT5" s="10" t="s">
        <v>0</v>
      </c>
      <c r="CU5" s="10" t="s">
        <v>44</v>
      </c>
      <c r="CV5" s="10" t="s">
        <v>45</v>
      </c>
      <c r="CW5" s="10" t="s">
        <v>0</v>
      </c>
      <c r="CX5" s="10" t="s">
        <v>44</v>
      </c>
      <c r="CY5" s="10" t="s">
        <v>45</v>
      </c>
      <c r="CZ5" s="10" t="s">
        <v>0</v>
      </c>
      <c r="DA5" s="10" t="s">
        <v>44</v>
      </c>
      <c r="DB5" s="10" t="s">
        <v>45</v>
      </c>
      <c r="DE5" s="10" t="s">
        <v>0</v>
      </c>
      <c r="DF5" s="10" t="s">
        <v>44</v>
      </c>
      <c r="DG5" s="10" t="s">
        <v>45</v>
      </c>
      <c r="DH5" s="10" t="s">
        <v>0</v>
      </c>
      <c r="DI5" s="10" t="s">
        <v>44</v>
      </c>
      <c r="DJ5" s="10" t="s">
        <v>45</v>
      </c>
      <c r="DK5" s="10" t="s">
        <v>0</v>
      </c>
      <c r="DL5" s="10" t="s">
        <v>44</v>
      </c>
      <c r="DM5" s="10" t="s">
        <v>45</v>
      </c>
      <c r="DN5" s="10" t="s">
        <v>0</v>
      </c>
      <c r="DO5" s="10" t="s">
        <v>44</v>
      </c>
      <c r="DP5" s="10" t="s">
        <v>45</v>
      </c>
      <c r="DQ5" s="10" t="s">
        <v>0</v>
      </c>
      <c r="DR5" s="10" t="s">
        <v>44</v>
      </c>
      <c r="DS5" s="10" t="s">
        <v>45</v>
      </c>
      <c r="DT5" s="10" t="s">
        <v>0</v>
      </c>
      <c r="DU5" s="10" t="s">
        <v>44</v>
      </c>
      <c r="DV5" s="10" t="s">
        <v>45</v>
      </c>
      <c r="DW5" s="10" t="s">
        <v>0</v>
      </c>
      <c r="DX5" s="10" t="s">
        <v>44</v>
      </c>
      <c r="DY5" s="10" t="s">
        <v>45</v>
      </c>
      <c r="DZ5" s="10" t="s">
        <v>0</v>
      </c>
      <c r="EA5" s="10" t="s">
        <v>44</v>
      </c>
      <c r="EB5" s="10" t="s">
        <v>45</v>
      </c>
      <c r="EC5" s="10" t="s">
        <v>0</v>
      </c>
      <c r="ED5" s="10" t="s">
        <v>44</v>
      </c>
      <c r="EE5" s="10" t="s">
        <v>45</v>
      </c>
      <c r="EF5" s="10" t="s">
        <v>0</v>
      </c>
      <c r="EG5" s="10" t="s">
        <v>44</v>
      </c>
      <c r="EH5" s="10" t="s">
        <v>45</v>
      </c>
      <c r="EI5" s="10" t="s">
        <v>0</v>
      </c>
      <c r="EJ5" s="10" t="s">
        <v>44</v>
      </c>
      <c r="EK5" s="10" t="s">
        <v>45</v>
      </c>
      <c r="EL5" s="10" t="s">
        <v>0</v>
      </c>
      <c r="EM5" s="10" t="s">
        <v>44</v>
      </c>
      <c r="EN5" s="10" t="s">
        <v>45</v>
      </c>
      <c r="EO5" s="10"/>
      <c r="EP5" s="10"/>
      <c r="EQ5" s="10" t="s">
        <v>0</v>
      </c>
      <c r="ER5" s="10" t="s">
        <v>44</v>
      </c>
      <c r="ES5" s="10" t="s">
        <v>45</v>
      </c>
      <c r="ET5" s="10" t="s">
        <v>0</v>
      </c>
      <c r="EU5" s="10" t="s">
        <v>44</v>
      </c>
      <c r="EV5" s="10" t="s">
        <v>45</v>
      </c>
      <c r="EW5" s="10" t="s">
        <v>0</v>
      </c>
      <c r="EX5" s="10" t="s">
        <v>44</v>
      </c>
      <c r="EY5" s="10" t="s">
        <v>45</v>
      </c>
      <c r="EZ5" s="10" t="s">
        <v>0</v>
      </c>
      <c r="FA5" s="10" t="s">
        <v>44</v>
      </c>
      <c r="FB5" s="10" t="s">
        <v>45</v>
      </c>
      <c r="FC5" s="55" t="s">
        <v>0</v>
      </c>
      <c r="FD5" s="55" t="s">
        <v>44</v>
      </c>
      <c r="FE5" s="55" t="s">
        <v>45</v>
      </c>
      <c r="FF5" s="56" t="s">
        <v>0</v>
      </c>
      <c r="FG5" s="56" t="s">
        <v>44</v>
      </c>
      <c r="FH5" s="56" t="s">
        <v>45</v>
      </c>
      <c r="FI5" s="57" t="s">
        <v>0</v>
      </c>
      <c r="FJ5" s="57" t="s">
        <v>44</v>
      </c>
      <c r="FK5" s="57" t="s">
        <v>45</v>
      </c>
      <c r="FL5" s="58" t="s">
        <v>0</v>
      </c>
      <c r="FM5" s="58" t="s">
        <v>44</v>
      </c>
      <c r="FN5" s="58" t="s">
        <v>45</v>
      </c>
      <c r="FO5" s="59" t="s">
        <v>0</v>
      </c>
      <c r="FP5" s="59" t="s">
        <v>44</v>
      </c>
      <c r="FQ5" s="59" t="s">
        <v>45</v>
      </c>
      <c r="FR5" s="60" t="s">
        <v>0</v>
      </c>
      <c r="FS5" s="60" t="s">
        <v>44</v>
      </c>
      <c r="FT5" s="60" t="s">
        <v>45</v>
      </c>
      <c r="FU5" s="86" t="s">
        <v>0</v>
      </c>
      <c r="FV5" s="86" t="s">
        <v>44</v>
      </c>
      <c r="FW5" s="86" t="s">
        <v>45</v>
      </c>
      <c r="FX5" s="87" t="s">
        <v>0</v>
      </c>
      <c r="FY5" s="87" t="s">
        <v>44</v>
      </c>
      <c r="FZ5" s="87" t="s">
        <v>45</v>
      </c>
    </row>
    <row r="6" spans="1:182" ht="14.25" customHeight="1">
      <c r="A6" s="12"/>
      <c r="B6" s="132" t="s">
        <v>2</v>
      </c>
      <c r="C6" s="132"/>
      <c r="D6" s="132" t="s">
        <v>2</v>
      </c>
      <c r="E6" s="132"/>
      <c r="F6" s="132" t="s">
        <v>2</v>
      </c>
      <c r="G6" s="132"/>
      <c r="H6" s="132" t="s">
        <v>2</v>
      </c>
      <c r="I6" s="132"/>
      <c r="J6" s="132" t="s">
        <v>2</v>
      </c>
      <c r="K6" s="132"/>
      <c r="L6" s="132" t="s">
        <v>2</v>
      </c>
      <c r="M6" s="132"/>
      <c r="N6" s="132" t="s">
        <v>2</v>
      </c>
      <c r="O6" s="132"/>
      <c r="P6" s="132" t="s">
        <v>2</v>
      </c>
      <c r="Q6" s="132"/>
      <c r="R6" s="132" t="s">
        <v>2</v>
      </c>
      <c r="S6" s="132"/>
      <c r="T6" s="126"/>
      <c r="U6" s="127"/>
      <c r="V6" s="128"/>
      <c r="W6" s="126"/>
      <c r="X6" s="127"/>
      <c r="Y6" s="128"/>
      <c r="Z6" s="126"/>
      <c r="AA6" s="128"/>
      <c r="AB6" s="13"/>
      <c r="AC6" s="126"/>
      <c r="AD6" s="127"/>
      <c r="AE6" s="128"/>
      <c r="AF6" s="13"/>
      <c r="AG6" s="126"/>
      <c r="AH6" s="127"/>
      <c r="AI6" s="128"/>
      <c r="AJ6" s="126"/>
      <c r="AK6" s="127"/>
      <c r="AL6" s="128"/>
      <c r="AM6" s="126"/>
      <c r="AN6" s="127"/>
      <c r="AO6" s="128"/>
      <c r="AP6" s="126"/>
      <c r="AQ6" s="127"/>
      <c r="AR6" s="128"/>
      <c r="AS6" s="126"/>
      <c r="AT6" s="127"/>
      <c r="AU6" s="128"/>
      <c r="AV6" s="126"/>
      <c r="AW6" s="127"/>
      <c r="AX6" s="128"/>
      <c r="AY6" s="126"/>
      <c r="AZ6" s="127"/>
      <c r="BA6" s="128"/>
      <c r="BB6" s="126"/>
      <c r="BC6" s="127"/>
      <c r="BD6" s="128"/>
      <c r="BE6" s="126"/>
      <c r="BF6" s="127"/>
      <c r="BG6" s="128"/>
      <c r="BH6" s="126"/>
      <c r="BI6" s="127"/>
      <c r="BJ6" s="128"/>
      <c r="BK6" s="126"/>
      <c r="BL6" s="127"/>
      <c r="BM6" s="128"/>
      <c r="BN6" s="126"/>
      <c r="BO6" s="127"/>
      <c r="BP6" s="128"/>
      <c r="BS6" s="126"/>
      <c r="BT6" s="127"/>
      <c r="BU6" s="128"/>
      <c r="BV6" s="126"/>
      <c r="BW6" s="127"/>
      <c r="BX6" s="128"/>
      <c r="BY6" s="126"/>
      <c r="BZ6" s="127"/>
      <c r="CA6" s="128"/>
      <c r="CB6" s="126"/>
      <c r="CC6" s="127"/>
      <c r="CD6" s="128"/>
      <c r="CE6" s="126"/>
      <c r="CF6" s="127"/>
      <c r="CG6" s="128"/>
      <c r="CH6" s="126"/>
      <c r="CI6" s="127"/>
      <c r="CJ6" s="128"/>
      <c r="CK6" s="126"/>
      <c r="CL6" s="127"/>
      <c r="CM6" s="128"/>
      <c r="CN6" s="126"/>
      <c r="CO6" s="127"/>
      <c r="CP6" s="128"/>
      <c r="CQ6" s="126"/>
      <c r="CR6" s="127"/>
      <c r="CS6" s="128"/>
      <c r="CT6" s="126"/>
      <c r="CU6" s="127"/>
      <c r="CV6" s="128"/>
      <c r="CW6" s="126"/>
      <c r="CX6" s="127"/>
      <c r="CY6" s="128"/>
      <c r="CZ6" s="126"/>
      <c r="DA6" s="127"/>
      <c r="DB6" s="128"/>
      <c r="DE6" s="126"/>
      <c r="DF6" s="127"/>
      <c r="DG6" s="128"/>
      <c r="DH6" s="126"/>
      <c r="DI6" s="127"/>
      <c r="DJ6" s="128"/>
      <c r="DK6" s="126"/>
      <c r="DL6" s="127"/>
      <c r="DM6" s="128"/>
      <c r="DN6" s="126"/>
      <c r="DO6" s="127"/>
      <c r="DP6" s="128"/>
      <c r="DQ6" s="126"/>
      <c r="DR6" s="127"/>
      <c r="DS6" s="128"/>
      <c r="DT6" s="126"/>
      <c r="DU6" s="127"/>
      <c r="DV6" s="128"/>
      <c r="DW6" s="126"/>
      <c r="DX6" s="127"/>
      <c r="DY6" s="128"/>
      <c r="DZ6" s="126"/>
      <c r="EA6" s="127"/>
      <c r="EB6" s="128"/>
      <c r="EC6" s="126"/>
      <c r="ED6" s="127"/>
      <c r="EE6" s="128"/>
      <c r="EF6" s="126"/>
      <c r="EG6" s="127"/>
      <c r="EH6" s="128"/>
      <c r="EI6" s="126"/>
      <c r="EJ6" s="127"/>
      <c r="EK6" s="128"/>
      <c r="EL6" s="126"/>
      <c r="EM6" s="127"/>
      <c r="EN6" s="128"/>
      <c r="EQ6" s="126"/>
      <c r="ER6" s="127"/>
      <c r="ES6" s="128"/>
      <c r="ET6" s="126"/>
      <c r="EU6" s="127"/>
      <c r="EV6" s="128"/>
      <c r="EW6" s="126"/>
      <c r="EX6" s="127"/>
      <c r="EY6" s="128"/>
      <c r="EZ6" s="126"/>
      <c r="FA6" s="127"/>
      <c r="FB6" s="128"/>
      <c r="FC6" s="126"/>
      <c r="FD6" s="127"/>
      <c r="FE6" s="128"/>
      <c r="FF6" s="126"/>
      <c r="FG6" s="127"/>
      <c r="FH6" s="128"/>
      <c r="FI6" s="126"/>
      <c r="FJ6" s="127"/>
      <c r="FK6" s="128"/>
      <c r="FL6" s="126"/>
      <c r="FM6" s="127"/>
      <c r="FN6" s="128"/>
      <c r="FO6" s="126"/>
      <c r="FP6" s="127"/>
      <c r="FQ6" s="128"/>
      <c r="FR6" s="132"/>
      <c r="FS6" s="132"/>
      <c r="FT6" s="145"/>
      <c r="FU6" s="132"/>
      <c r="FV6" s="132"/>
      <c r="FW6" s="145"/>
      <c r="FX6" s="132"/>
      <c r="FY6" s="132"/>
      <c r="FZ6" s="145"/>
    </row>
    <row r="7" spans="1:182" ht="15.75" customHeight="1">
      <c r="A7" s="10"/>
      <c r="B7" s="14" t="s">
        <v>16</v>
      </c>
      <c r="C7" s="15">
        <v>7906.28</v>
      </c>
      <c r="D7" s="14" t="s">
        <v>16</v>
      </c>
      <c r="E7" s="15">
        <v>7906.28</v>
      </c>
      <c r="F7" s="14" t="s">
        <v>16</v>
      </c>
      <c r="G7" s="15">
        <v>7906.28</v>
      </c>
      <c r="H7" s="14" t="s">
        <v>16</v>
      </c>
      <c r="I7" s="15">
        <v>7906.28</v>
      </c>
      <c r="J7" s="14" t="s">
        <v>16</v>
      </c>
      <c r="K7" s="15">
        <v>7906.28</v>
      </c>
      <c r="L7" s="14" t="s">
        <v>16</v>
      </c>
      <c r="M7" s="15">
        <v>7906.28</v>
      </c>
      <c r="N7" s="14" t="s">
        <v>16</v>
      </c>
      <c r="O7" s="15">
        <v>7906.28</v>
      </c>
      <c r="P7" s="14" t="s">
        <v>16</v>
      </c>
      <c r="Q7" s="15">
        <v>7906.28</v>
      </c>
      <c r="R7" s="14" t="s">
        <v>16</v>
      </c>
      <c r="S7" s="16">
        <f>C7+E7+G7+I7+K7+M7+O7+Q7</f>
        <v>63250.24</v>
      </c>
      <c r="T7" s="10" t="s">
        <v>46</v>
      </c>
      <c r="U7" s="14"/>
      <c r="V7" s="17">
        <v>7906.28</v>
      </c>
      <c r="W7" s="18" t="s">
        <v>46</v>
      </c>
      <c r="X7" s="19"/>
      <c r="Y7" s="17">
        <v>7906.28</v>
      </c>
      <c r="Z7" s="18" t="s">
        <v>46</v>
      </c>
      <c r="AA7" s="19"/>
      <c r="AB7" s="17">
        <v>7906.28</v>
      </c>
      <c r="AC7" s="18" t="s">
        <v>46</v>
      </c>
      <c r="AD7" s="14"/>
      <c r="AE7" s="17">
        <v>7906.28</v>
      </c>
      <c r="AF7" s="17"/>
      <c r="AG7" s="18" t="s">
        <v>46</v>
      </c>
      <c r="AH7" s="14"/>
      <c r="AI7" s="17">
        <v>7531.77</v>
      </c>
      <c r="AJ7" s="18" t="s">
        <v>46</v>
      </c>
      <c r="AK7" s="14"/>
      <c r="AL7" s="17">
        <v>7531.77</v>
      </c>
      <c r="AM7" s="18" t="s">
        <v>46</v>
      </c>
      <c r="AN7" s="14"/>
      <c r="AO7" s="17">
        <v>7531.77</v>
      </c>
      <c r="AP7" s="18" t="s">
        <v>46</v>
      </c>
      <c r="AQ7" s="14"/>
      <c r="AR7" s="17">
        <v>7531.77</v>
      </c>
      <c r="AS7" s="18" t="s">
        <v>46</v>
      </c>
      <c r="AT7" s="14"/>
      <c r="AU7" s="17">
        <v>7531.77</v>
      </c>
      <c r="AV7" s="18" t="s">
        <v>46</v>
      </c>
      <c r="AW7" s="14"/>
      <c r="AX7" s="17">
        <v>7531.77</v>
      </c>
      <c r="AY7" s="18" t="s">
        <v>46</v>
      </c>
      <c r="AZ7" s="14"/>
      <c r="BA7" s="17">
        <v>7531.77</v>
      </c>
      <c r="BB7" s="18" t="s">
        <v>46</v>
      </c>
      <c r="BC7" s="14"/>
      <c r="BD7" s="17">
        <v>7531.77</v>
      </c>
      <c r="BE7" s="18" t="s">
        <v>46</v>
      </c>
      <c r="BF7" s="14"/>
      <c r="BG7" s="17">
        <v>7531.77</v>
      </c>
      <c r="BH7" s="18" t="s">
        <v>46</v>
      </c>
      <c r="BI7" s="14"/>
      <c r="BJ7" s="17">
        <v>7531.77</v>
      </c>
      <c r="BK7" s="18" t="s">
        <v>46</v>
      </c>
      <c r="BL7" s="14"/>
      <c r="BM7" s="17">
        <v>7531.77</v>
      </c>
      <c r="BN7" s="18" t="s">
        <v>46</v>
      </c>
      <c r="BO7" s="14"/>
      <c r="BP7" s="17">
        <v>7531.77</v>
      </c>
      <c r="BQ7" s="17"/>
      <c r="BR7" s="17"/>
      <c r="BS7" s="18" t="s">
        <v>118</v>
      </c>
      <c r="BT7" s="14"/>
      <c r="BU7" s="17">
        <v>7742.06</v>
      </c>
      <c r="BV7" s="18" t="s">
        <v>118</v>
      </c>
      <c r="BW7" s="14"/>
      <c r="BX7" s="17">
        <v>7742.06</v>
      </c>
      <c r="BY7" s="18" t="s">
        <v>118</v>
      </c>
      <c r="BZ7" s="14"/>
      <c r="CA7" s="17">
        <v>7742.06</v>
      </c>
      <c r="CB7" s="18" t="s">
        <v>118</v>
      </c>
      <c r="CC7" s="14"/>
      <c r="CD7" s="17">
        <v>7742.06</v>
      </c>
      <c r="CE7" s="18" t="s">
        <v>118</v>
      </c>
      <c r="CF7" s="14"/>
      <c r="CG7" s="17">
        <v>7742.06</v>
      </c>
      <c r="CH7" s="18" t="s">
        <v>118</v>
      </c>
      <c r="CI7" s="14"/>
      <c r="CJ7" s="17">
        <v>7742.06</v>
      </c>
      <c r="CK7" s="18" t="s">
        <v>118</v>
      </c>
      <c r="CL7" s="14"/>
      <c r="CM7" s="17">
        <v>7742.06</v>
      </c>
      <c r="CN7" s="18" t="s">
        <v>118</v>
      </c>
      <c r="CO7" s="14"/>
      <c r="CP7" s="17">
        <v>7742.06</v>
      </c>
      <c r="CQ7" s="18" t="s">
        <v>118</v>
      </c>
      <c r="CR7" s="14"/>
      <c r="CS7" s="17">
        <v>7742.06</v>
      </c>
      <c r="CT7" s="18" t="s">
        <v>118</v>
      </c>
      <c r="CU7" s="14"/>
      <c r="CV7" s="17">
        <v>7742.06</v>
      </c>
      <c r="CW7" s="18" t="s">
        <v>118</v>
      </c>
      <c r="CX7" s="14"/>
      <c r="CY7" s="17">
        <v>7742.06</v>
      </c>
      <c r="CZ7" s="18" t="s">
        <v>118</v>
      </c>
      <c r="DA7" s="14"/>
      <c r="DB7" s="17">
        <v>7742.06</v>
      </c>
      <c r="DE7" s="18" t="s">
        <v>118</v>
      </c>
      <c r="DF7" s="14"/>
      <c r="DG7" s="17">
        <v>8822.94</v>
      </c>
      <c r="DH7" s="18" t="s">
        <v>118</v>
      </c>
      <c r="DI7" s="14"/>
      <c r="DJ7" s="17">
        <v>8822.94</v>
      </c>
      <c r="DK7" s="18" t="s">
        <v>118</v>
      </c>
      <c r="DL7" s="14"/>
      <c r="DM7" s="17">
        <v>8822.94</v>
      </c>
      <c r="DN7" s="18" t="s">
        <v>118</v>
      </c>
      <c r="DO7" s="14"/>
      <c r="DP7" s="17">
        <v>8822.94</v>
      </c>
      <c r="DQ7" s="18" t="s">
        <v>118</v>
      </c>
      <c r="DR7" s="14"/>
      <c r="DS7" s="17">
        <v>8822.94</v>
      </c>
      <c r="DT7" s="18" t="s">
        <v>118</v>
      </c>
      <c r="DU7" s="14"/>
      <c r="DV7" s="17">
        <v>8822.94</v>
      </c>
      <c r="DW7" s="18" t="s">
        <v>118</v>
      </c>
      <c r="DX7" s="14"/>
      <c r="DY7" s="17">
        <v>8822.94</v>
      </c>
      <c r="DZ7" s="18" t="s">
        <v>118</v>
      </c>
      <c r="EA7" s="14"/>
      <c r="EB7" s="17">
        <v>8822.94</v>
      </c>
      <c r="EC7" s="18" t="s">
        <v>118</v>
      </c>
      <c r="ED7" s="14"/>
      <c r="EE7" s="17">
        <v>8822.94</v>
      </c>
      <c r="EF7" s="18" t="s">
        <v>118</v>
      </c>
      <c r="EG7" s="14"/>
      <c r="EH7" s="17">
        <v>8822.94</v>
      </c>
      <c r="EI7" s="18" t="s">
        <v>118</v>
      </c>
      <c r="EJ7" s="14"/>
      <c r="EK7" s="17">
        <v>8822.94</v>
      </c>
      <c r="EL7" s="18" t="s">
        <v>118</v>
      </c>
      <c r="EM7" s="14"/>
      <c r="EN7" s="17">
        <v>8822.94</v>
      </c>
      <c r="EO7" s="17"/>
      <c r="EP7" s="17"/>
      <c r="EQ7" s="54" t="s">
        <v>118</v>
      </c>
      <c r="ER7" s="14"/>
      <c r="ES7" s="83">
        <v>10869.38</v>
      </c>
      <c r="ET7" s="54" t="s">
        <v>118</v>
      </c>
      <c r="EU7" s="14"/>
      <c r="EV7" s="83">
        <v>10869.38</v>
      </c>
      <c r="EW7" s="54" t="s">
        <v>118</v>
      </c>
      <c r="EX7" s="14"/>
      <c r="EY7" s="83">
        <v>10869.38</v>
      </c>
      <c r="EZ7" s="54" t="s">
        <v>118</v>
      </c>
      <c r="FA7" s="14"/>
      <c r="FB7" s="83">
        <v>10869.38</v>
      </c>
      <c r="FC7" s="54" t="s">
        <v>118</v>
      </c>
      <c r="FD7" s="14"/>
      <c r="FE7" s="83">
        <v>10869.38</v>
      </c>
      <c r="FF7" s="54" t="s">
        <v>118</v>
      </c>
      <c r="FG7" s="14"/>
      <c r="FH7" s="83">
        <v>10869.38</v>
      </c>
      <c r="FI7" s="54" t="s">
        <v>118</v>
      </c>
      <c r="FJ7" s="14"/>
      <c r="FK7" s="83">
        <v>10869.38</v>
      </c>
      <c r="FL7" s="54" t="s">
        <v>118</v>
      </c>
      <c r="FM7" s="14"/>
      <c r="FN7" s="83">
        <v>10869.38</v>
      </c>
      <c r="FO7" s="54" t="s">
        <v>118</v>
      </c>
      <c r="FP7" s="14"/>
      <c r="FQ7" s="83">
        <v>10869.38</v>
      </c>
      <c r="FR7" s="54" t="s">
        <v>118</v>
      </c>
      <c r="FS7" s="14"/>
      <c r="FT7" s="83">
        <v>10869.38</v>
      </c>
      <c r="FU7" s="54" t="s">
        <v>118</v>
      </c>
      <c r="FV7" s="14"/>
      <c r="FW7" s="83">
        <v>10869.38</v>
      </c>
      <c r="FX7" s="54" t="s">
        <v>118</v>
      </c>
      <c r="FY7" s="14"/>
      <c r="FZ7" s="83">
        <v>10869.38</v>
      </c>
    </row>
    <row r="8" spans="1:182" ht="29.25" customHeight="1">
      <c r="A8" s="10"/>
      <c r="B8" s="14" t="s">
        <v>16</v>
      </c>
      <c r="C8" s="15">
        <f>SUM(C9:C13)</f>
        <v>998.69</v>
      </c>
      <c r="D8" s="14" t="s">
        <v>16</v>
      </c>
      <c r="E8" s="15">
        <f>SUM(E9:E13)</f>
        <v>998.69</v>
      </c>
      <c r="F8" s="14" t="s">
        <v>16</v>
      </c>
      <c r="G8" s="15">
        <f>SUM(G9:G13)</f>
        <v>998.69</v>
      </c>
      <c r="H8" s="14" t="s">
        <v>16</v>
      </c>
      <c r="I8" s="15">
        <f>SUM(I9:I13)</f>
        <v>998.69</v>
      </c>
      <c r="J8" s="14" t="s">
        <v>16</v>
      </c>
      <c r="K8" s="15">
        <f>SUM(K9:K13)</f>
        <v>998.69</v>
      </c>
      <c r="L8" s="14" t="s">
        <v>16</v>
      </c>
      <c r="M8" s="15">
        <f>SUM(M9:M13)</f>
        <v>998.69</v>
      </c>
      <c r="N8" s="14" t="s">
        <v>16</v>
      </c>
      <c r="O8" s="15">
        <f>SUM(O9:O13)</f>
        <v>998.69</v>
      </c>
      <c r="P8" s="14" t="s">
        <v>16</v>
      </c>
      <c r="Q8" s="15">
        <f>SUM(Q9:Q13)</f>
        <v>998.69</v>
      </c>
      <c r="R8" s="14" t="s">
        <v>16</v>
      </c>
      <c r="S8" s="16">
        <f aca="true" t="shared" si="0" ref="S8:S33">C8+E8+G8+I8+K8+M8+O8+Q8</f>
        <v>7989.520000000002</v>
      </c>
      <c r="T8" s="18" t="s">
        <v>4</v>
      </c>
      <c r="U8" s="19" t="s">
        <v>99</v>
      </c>
      <c r="V8" s="17">
        <v>139.24</v>
      </c>
      <c r="W8" s="14" t="s">
        <v>48</v>
      </c>
      <c r="X8" s="15" t="s">
        <v>47</v>
      </c>
      <c r="Y8" s="20">
        <v>721.03</v>
      </c>
      <c r="Z8" s="14" t="s">
        <v>65</v>
      </c>
      <c r="AA8" s="15" t="s">
        <v>66</v>
      </c>
      <c r="AB8" s="20">
        <v>144.43</v>
      </c>
      <c r="AC8" s="18"/>
      <c r="AD8" s="19"/>
      <c r="AE8" s="17"/>
      <c r="AF8" s="17"/>
      <c r="AG8" s="18" t="s">
        <v>78</v>
      </c>
      <c r="AH8" s="19" t="s">
        <v>79</v>
      </c>
      <c r="AI8" s="17">
        <v>894.72</v>
      </c>
      <c r="AJ8" s="18" t="s">
        <v>100</v>
      </c>
      <c r="AK8" s="19" t="s">
        <v>101</v>
      </c>
      <c r="AL8" s="17">
        <v>3017.48</v>
      </c>
      <c r="AM8" s="18" t="s">
        <v>119</v>
      </c>
      <c r="AN8" s="19" t="s">
        <v>120</v>
      </c>
      <c r="AO8" s="17">
        <v>8418.86</v>
      </c>
      <c r="AP8" s="18" t="s">
        <v>136</v>
      </c>
      <c r="AQ8" s="19" t="s">
        <v>137</v>
      </c>
      <c r="AR8" s="17">
        <v>298.25</v>
      </c>
      <c r="AS8" s="18" t="s">
        <v>157</v>
      </c>
      <c r="AT8" s="19" t="s">
        <v>158</v>
      </c>
      <c r="AU8" s="17">
        <v>298.25</v>
      </c>
      <c r="AV8" s="18" t="s">
        <v>203</v>
      </c>
      <c r="AW8" s="19" t="s">
        <v>204</v>
      </c>
      <c r="AX8" s="17">
        <v>5797.34</v>
      </c>
      <c r="AY8" s="18" t="s">
        <v>222</v>
      </c>
      <c r="AZ8" s="19" t="s">
        <v>223</v>
      </c>
      <c r="BA8" s="17">
        <v>581.82</v>
      </c>
      <c r="BB8" s="18" t="s">
        <v>171</v>
      </c>
      <c r="BC8" s="19" t="s">
        <v>218</v>
      </c>
      <c r="BD8" s="17">
        <v>180.46</v>
      </c>
      <c r="BE8" s="18" t="s">
        <v>237</v>
      </c>
      <c r="BF8" s="19" t="s">
        <v>238</v>
      </c>
      <c r="BG8" s="17">
        <v>44.35</v>
      </c>
      <c r="BH8" s="18" t="s">
        <v>237</v>
      </c>
      <c r="BI8" s="19" t="s">
        <v>248</v>
      </c>
      <c r="BJ8" s="17">
        <v>44.35</v>
      </c>
      <c r="BK8" s="17" t="s">
        <v>237</v>
      </c>
      <c r="BL8" s="18" t="s">
        <v>265</v>
      </c>
      <c r="BM8" s="15">
        <v>44.35</v>
      </c>
      <c r="BN8" s="18" t="s">
        <v>271</v>
      </c>
      <c r="BO8" s="18" t="s">
        <v>272</v>
      </c>
      <c r="BP8" s="18">
        <v>96.97</v>
      </c>
      <c r="BQ8" s="18"/>
      <c r="BR8" s="18"/>
      <c r="BS8" s="18" t="s">
        <v>46</v>
      </c>
      <c r="BT8" s="21"/>
      <c r="BU8" s="21">
        <v>7450.7</v>
      </c>
      <c r="BV8" s="18" t="s">
        <v>46</v>
      </c>
      <c r="BW8" s="21"/>
      <c r="BX8" s="21">
        <v>7450.7</v>
      </c>
      <c r="BY8" s="18" t="s">
        <v>46</v>
      </c>
      <c r="BZ8" s="21"/>
      <c r="CA8" s="21">
        <v>7450.7</v>
      </c>
      <c r="CB8" s="18" t="s">
        <v>46</v>
      </c>
      <c r="CC8" s="21"/>
      <c r="CD8" s="21">
        <v>7450.7</v>
      </c>
      <c r="CE8" s="18" t="s">
        <v>46</v>
      </c>
      <c r="CF8" s="21"/>
      <c r="CG8" s="21">
        <v>7450.7</v>
      </c>
      <c r="CH8" s="18" t="s">
        <v>46</v>
      </c>
      <c r="CI8" s="21"/>
      <c r="CJ8" s="21">
        <v>7450.7</v>
      </c>
      <c r="CK8" s="18" t="s">
        <v>46</v>
      </c>
      <c r="CL8" s="21"/>
      <c r="CM8" s="21">
        <v>7450.7</v>
      </c>
      <c r="CN8" s="18" t="s">
        <v>46</v>
      </c>
      <c r="CO8" s="21"/>
      <c r="CP8" s="21">
        <v>7450.7</v>
      </c>
      <c r="CQ8" s="18" t="s">
        <v>46</v>
      </c>
      <c r="CR8" s="21"/>
      <c r="CS8" s="21">
        <v>7450.7</v>
      </c>
      <c r="CT8" s="18" t="s">
        <v>46</v>
      </c>
      <c r="CU8" s="21"/>
      <c r="CV8" s="21">
        <v>7450.7</v>
      </c>
      <c r="CW8" s="18" t="s">
        <v>46</v>
      </c>
      <c r="CX8" s="21"/>
      <c r="CY8" s="21">
        <v>7450.7</v>
      </c>
      <c r="CZ8" s="18" t="s">
        <v>46</v>
      </c>
      <c r="DA8" s="21"/>
      <c r="DB8" s="21">
        <v>7450.7</v>
      </c>
      <c r="DE8" s="18" t="s">
        <v>46</v>
      </c>
      <c r="DF8" s="21"/>
      <c r="DG8" s="21">
        <v>8251.92</v>
      </c>
      <c r="DH8" s="18" t="s">
        <v>46</v>
      </c>
      <c r="DI8" s="21"/>
      <c r="DJ8" s="21">
        <v>8251.92</v>
      </c>
      <c r="DK8" s="18" t="s">
        <v>46</v>
      </c>
      <c r="DL8" s="21"/>
      <c r="DM8" s="21">
        <v>8251.92</v>
      </c>
      <c r="DN8" s="18" t="s">
        <v>46</v>
      </c>
      <c r="DO8" s="21"/>
      <c r="DP8" s="21">
        <v>8251.92</v>
      </c>
      <c r="DQ8" s="18" t="s">
        <v>46</v>
      </c>
      <c r="DR8" s="21"/>
      <c r="DS8" s="21">
        <v>8251.92</v>
      </c>
      <c r="DT8" s="18" t="s">
        <v>46</v>
      </c>
      <c r="DU8" s="21"/>
      <c r="DV8" s="21">
        <v>8251.92</v>
      </c>
      <c r="DW8" s="18" t="s">
        <v>46</v>
      </c>
      <c r="DX8" s="21"/>
      <c r="DY8" s="21">
        <v>8251.92</v>
      </c>
      <c r="DZ8" s="18" t="s">
        <v>46</v>
      </c>
      <c r="EA8" s="21"/>
      <c r="EB8" s="21">
        <v>8251.92</v>
      </c>
      <c r="EC8" s="18" t="s">
        <v>46</v>
      </c>
      <c r="ED8" s="21"/>
      <c r="EE8" s="21">
        <v>8251.92</v>
      </c>
      <c r="EF8" s="18" t="s">
        <v>46</v>
      </c>
      <c r="EG8" s="21"/>
      <c r="EH8" s="21">
        <v>8251.92</v>
      </c>
      <c r="EI8" s="18" t="s">
        <v>46</v>
      </c>
      <c r="EJ8" s="21"/>
      <c r="EK8" s="21">
        <v>8251.92</v>
      </c>
      <c r="EL8" s="18" t="s">
        <v>46</v>
      </c>
      <c r="EM8" s="21"/>
      <c r="EN8" s="21">
        <v>8251.92</v>
      </c>
      <c r="EO8" s="21"/>
      <c r="EP8" s="21"/>
      <c r="EQ8" s="54" t="s">
        <v>46</v>
      </c>
      <c r="ER8" s="21"/>
      <c r="ES8" s="84">
        <v>8696.29</v>
      </c>
      <c r="ET8" s="54" t="s">
        <v>46</v>
      </c>
      <c r="EU8" s="21"/>
      <c r="EV8" s="84">
        <v>8696.29</v>
      </c>
      <c r="EW8" s="54" t="s">
        <v>46</v>
      </c>
      <c r="EX8" s="21"/>
      <c r="EY8" s="84">
        <v>8696.29</v>
      </c>
      <c r="EZ8" s="54" t="s">
        <v>46</v>
      </c>
      <c r="FA8" s="21"/>
      <c r="FB8" s="84">
        <v>8696.29</v>
      </c>
      <c r="FC8" s="54" t="s">
        <v>46</v>
      </c>
      <c r="FD8" s="21"/>
      <c r="FE8" s="84">
        <v>8696.29</v>
      </c>
      <c r="FF8" s="54" t="s">
        <v>46</v>
      </c>
      <c r="FG8" s="21"/>
      <c r="FH8" s="84">
        <v>8696.29</v>
      </c>
      <c r="FI8" s="54" t="s">
        <v>46</v>
      </c>
      <c r="FJ8" s="21"/>
      <c r="FK8" s="84">
        <v>8696.29</v>
      </c>
      <c r="FL8" s="54" t="s">
        <v>46</v>
      </c>
      <c r="FM8" s="21"/>
      <c r="FN8" s="84">
        <v>8696.29</v>
      </c>
      <c r="FO8" s="54" t="s">
        <v>46</v>
      </c>
      <c r="FP8" s="21"/>
      <c r="FQ8" s="84">
        <v>8696.29</v>
      </c>
      <c r="FR8" s="54" t="s">
        <v>46</v>
      </c>
      <c r="FS8" s="21"/>
      <c r="FT8" s="84">
        <v>8696.29</v>
      </c>
      <c r="FU8" s="54" t="s">
        <v>46</v>
      </c>
      <c r="FV8" s="21"/>
      <c r="FW8" s="84">
        <v>8696.29</v>
      </c>
      <c r="FX8" s="54" t="s">
        <v>46</v>
      </c>
      <c r="FY8" s="21"/>
      <c r="FZ8" s="84">
        <v>8696.29</v>
      </c>
    </row>
    <row r="9" spans="1:182" ht="15" customHeight="1">
      <c r="A9" s="14"/>
      <c r="B9" s="14" t="s">
        <v>16</v>
      </c>
      <c r="C9" s="22">
        <v>790.63</v>
      </c>
      <c r="D9" s="14" t="s">
        <v>16</v>
      </c>
      <c r="E9" s="22">
        <v>790.63</v>
      </c>
      <c r="F9" s="14" t="s">
        <v>16</v>
      </c>
      <c r="G9" s="22">
        <v>790.63</v>
      </c>
      <c r="H9" s="14" t="s">
        <v>16</v>
      </c>
      <c r="I9" s="22">
        <v>790.63</v>
      </c>
      <c r="J9" s="14" t="s">
        <v>16</v>
      </c>
      <c r="K9" s="22">
        <v>790.63</v>
      </c>
      <c r="L9" s="14" t="s">
        <v>16</v>
      </c>
      <c r="M9" s="22">
        <v>790.63</v>
      </c>
      <c r="N9" s="14" t="s">
        <v>16</v>
      </c>
      <c r="O9" s="22">
        <v>790.63</v>
      </c>
      <c r="P9" s="14" t="s">
        <v>16</v>
      </c>
      <c r="Q9" s="22">
        <v>790.63</v>
      </c>
      <c r="R9" s="14" t="s">
        <v>16</v>
      </c>
      <c r="S9" s="16">
        <f t="shared" si="0"/>
        <v>6325.04</v>
      </c>
      <c r="T9" s="14" t="s">
        <v>6</v>
      </c>
      <c r="U9" s="15" t="s">
        <v>116</v>
      </c>
      <c r="V9" s="15">
        <v>790.63</v>
      </c>
      <c r="W9" s="14" t="s">
        <v>49</v>
      </c>
      <c r="X9" s="15" t="s">
        <v>50</v>
      </c>
      <c r="Y9" s="23">
        <v>505.53</v>
      </c>
      <c r="Z9" s="14" t="s">
        <v>67</v>
      </c>
      <c r="AA9" s="15" t="s">
        <v>68</v>
      </c>
      <c r="AB9" s="23">
        <v>640.91</v>
      </c>
      <c r="AC9" s="14" t="s">
        <v>71</v>
      </c>
      <c r="AD9" s="15" t="s">
        <v>72</v>
      </c>
      <c r="AE9" s="15">
        <v>26026.07</v>
      </c>
      <c r="AF9" s="15"/>
      <c r="AG9" s="18" t="s">
        <v>80</v>
      </c>
      <c r="AH9" s="19" t="s">
        <v>81</v>
      </c>
      <c r="AI9" s="24">
        <f>3156.9/13</f>
        <v>242.83846153846156</v>
      </c>
      <c r="AJ9" s="14" t="s">
        <v>102</v>
      </c>
      <c r="AK9" s="15" t="s">
        <v>103</v>
      </c>
      <c r="AL9" s="15">
        <v>661.71</v>
      </c>
      <c r="AM9" s="14" t="s">
        <v>121</v>
      </c>
      <c r="AN9" s="15" t="s">
        <v>122</v>
      </c>
      <c r="AO9" s="15">
        <v>809.42</v>
      </c>
      <c r="AP9" s="14" t="s">
        <v>138</v>
      </c>
      <c r="AQ9" s="15" t="s">
        <v>139</v>
      </c>
      <c r="AR9" s="15">
        <v>414.81</v>
      </c>
      <c r="AS9" s="14" t="s">
        <v>159</v>
      </c>
      <c r="AT9" s="15" t="s">
        <v>160</v>
      </c>
      <c r="AU9" s="15">
        <v>306.16</v>
      </c>
      <c r="AV9" s="14" t="s">
        <v>207</v>
      </c>
      <c r="AW9" s="15" t="s">
        <v>208</v>
      </c>
      <c r="AX9" s="15">
        <v>4524.9</v>
      </c>
      <c r="AY9" s="14" t="s">
        <v>171</v>
      </c>
      <c r="AZ9" s="15" t="s">
        <v>224</v>
      </c>
      <c r="BA9" s="15">
        <v>180.46</v>
      </c>
      <c r="BB9" s="14" t="s">
        <v>219</v>
      </c>
      <c r="BC9" s="15" t="s">
        <v>220</v>
      </c>
      <c r="BD9" s="15">
        <v>290.91</v>
      </c>
      <c r="BE9" s="14" t="s">
        <v>239</v>
      </c>
      <c r="BF9" s="15" t="s">
        <v>240</v>
      </c>
      <c r="BG9" s="15">
        <v>405.7</v>
      </c>
      <c r="BH9" s="14" t="s">
        <v>254</v>
      </c>
      <c r="BI9" s="15" t="s">
        <v>255</v>
      </c>
      <c r="BJ9" s="15">
        <v>306.6</v>
      </c>
      <c r="BK9" s="14" t="s">
        <v>266</v>
      </c>
      <c r="BL9" s="15" t="s">
        <v>267</v>
      </c>
      <c r="BM9" s="15">
        <v>15507.15</v>
      </c>
      <c r="BN9" s="14"/>
      <c r="BO9" s="15"/>
      <c r="BP9" s="15"/>
      <c r="BQ9" s="15"/>
      <c r="BR9" s="15"/>
      <c r="BS9" s="14" t="s">
        <v>229</v>
      </c>
      <c r="BT9" s="15"/>
      <c r="BU9" s="15">
        <v>124.87</v>
      </c>
      <c r="BV9" s="14" t="s">
        <v>305</v>
      </c>
      <c r="BW9" s="15" t="s">
        <v>306</v>
      </c>
      <c r="BX9" s="15">
        <v>5145.91</v>
      </c>
      <c r="BY9" s="14" t="s">
        <v>229</v>
      </c>
      <c r="BZ9" s="15"/>
      <c r="CA9" s="15">
        <v>124.87</v>
      </c>
      <c r="CB9" s="14" t="s">
        <v>237</v>
      </c>
      <c r="CC9" s="15" t="s">
        <v>313</v>
      </c>
      <c r="CD9" s="15">
        <v>44.35</v>
      </c>
      <c r="CE9" s="18" t="s">
        <v>322</v>
      </c>
      <c r="CF9" s="15" t="s">
        <v>323</v>
      </c>
      <c r="CG9" s="21">
        <v>265.97</v>
      </c>
      <c r="CH9" s="14" t="s">
        <v>325</v>
      </c>
      <c r="CI9" s="15" t="s">
        <v>326</v>
      </c>
      <c r="CJ9" s="15">
        <v>56.97</v>
      </c>
      <c r="CK9" s="18" t="s">
        <v>171</v>
      </c>
      <c r="CL9" s="18" t="s">
        <v>339</v>
      </c>
      <c r="CM9" s="15">
        <v>180.46</v>
      </c>
      <c r="CN9" s="18" t="s">
        <v>348</v>
      </c>
      <c r="CO9" s="18" t="s">
        <v>349</v>
      </c>
      <c r="CP9" s="15">
        <v>193.94</v>
      </c>
      <c r="CQ9" s="18" t="s">
        <v>237</v>
      </c>
      <c r="CR9" s="15" t="s">
        <v>356</v>
      </c>
      <c r="CS9" s="21">
        <v>44.35</v>
      </c>
      <c r="CT9" s="18" t="s">
        <v>361</v>
      </c>
      <c r="CU9" s="15" t="s">
        <v>362</v>
      </c>
      <c r="CV9" s="21">
        <v>90.23</v>
      </c>
      <c r="CW9" s="18" t="s">
        <v>365</v>
      </c>
      <c r="CX9" s="15" t="s">
        <v>366</v>
      </c>
      <c r="CY9" s="21">
        <v>835.29</v>
      </c>
      <c r="CZ9" s="14" t="s">
        <v>373</v>
      </c>
      <c r="DA9" s="15" t="s">
        <v>374</v>
      </c>
      <c r="DB9" s="15">
        <v>193.94</v>
      </c>
      <c r="DE9" s="14" t="s">
        <v>384</v>
      </c>
      <c r="DF9" s="15" t="s">
        <v>385</v>
      </c>
      <c r="DG9" s="15">
        <v>587.75</v>
      </c>
      <c r="DH9" s="14" t="s">
        <v>129</v>
      </c>
      <c r="DI9" s="15" t="s">
        <v>391</v>
      </c>
      <c r="DJ9" s="15">
        <v>205.33</v>
      </c>
      <c r="DK9" s="14" t="s">
        <v>367</v>
      </c>
      <c r="DL9" s="15" t="s">
        <v>403</v>
      </c>
      <c r="DM9" s="15">
        <v>75.41</v>
      </c>
      <c r="DN9" s="14" t="s">
        <v>358</v>
      </c>
      <c r="DO9" s="15"/>
      <c r="DP9" s="15"/>
      <c r="DQ9" s="14"/>
      <c r="DR9" s="15"/>
      <c r="DS9" s="15"/>
      <c r="DT9" s="14"/>
      <c r="DU9" s="15"/>
      <c r="DV9" s="15"/>
      <c r="DW9" s="14"/>
      <c r="DX9" s="15"/>
      <c r="DY9" s="15"/>
      <c r="DZ9" s="14"/>
      <c r="EA9" s="15"/>
      <c r="EB9" s="15"/>
      <c r="EC9" s="14" t="s">
        <v>457</v>
      </c>
      <c r="ED9" s="15" t="s">
        <v>458</v>
      </c>
      <c r="EE9" s="15">
        <v>678.69</v>
      </c>
      <c r="EF9" s="14" t="s">
        <v>497</v>
      </c>
      <c r="EG9" s="15" t="s">
        <v>461</v>
      </c>
      <c r="EH9" s="15">
        <v>75.41</v>
      </c>
      <c r="EI9" s="14" t="s">
        <v>467</v>
      </c>
      <c r="EJ9" s="15" t="s">
        <v>468</v>
      </c>
      <c r="EK9" s="15">
        <v>385.04</v>
      </c>
      <c r="EL9" s="14" t="s">
        <v>482</v>
      </c>
      <c r="EM9" s="15" t="s">
        <v>483</v>
      </c>
      <c r="EN9" s="15">
        <v>205.33</v>
      </c>
      <c r="EO9" s="15"/>
      <c r="EP9" s="15"/>
      <c r="EQ9" s="53" t="s">
        <v>336</v>
      </c>
      <c r="ER9" s="15"/>
      <c r="ES9" s="85">
        <v>9413.66</v>
      </c>
      <c r="ET9" s="53" t="s">
        <v>336</v>
      </c>
      <c r="EU9" s="15"/>
      <c r="EV9" s="85">
        <v>9413.66</v>
      </c>
      <c r="EW9" s="53" t="s">
        <v>336</v>
      </c>
      <c r="EX9" s="15"/>
      <c r="EY9" s="85">
        <v>9413.66</v>
      </c>
      <c r="EZ9" s="53" t="s">
        <v>336</v>
      </c>
      <c r="FA9" s="15"/>
      <c r="FB9" s="85">
        <v>9413.66</v>
      </c>
      <c r="FC9" s="55" t="s">
        <v>336</v>
      </c>
      <c r="FD9" s="15"/>
      <c r="FE9" s="85">
        <v>9413.66</v>
      </c>
      <c r="FF9" s="56" t="s">
        <v>336</v>
      </c>
      <c r="FG9" s="15"/>
      <c r="FH9" s="85">
        <v>9413.66</v>
      </c>
      <c r="FI9" s="57" t="s">
        <v>336</v>
      </c>
      <c r="FJ9" s="15"/>
      <c r="FK9" s="85">
        <v>9413.66</v>
      </c>
      <c r="FL9" s="58" t="s">
        <v>336</v>
      </c>
      <c r="FM9" s="15"/>
      <c r="FN9" s="85">
        <v>9413.66</v>
      </c>
      <c r="FO9" s="59" t="s">
        <v>336</v>
      </c>
      <c r="FP9" s="15"/>
      <c r="FQ9" s="85">
        <v>9413.66</v>
      </c>
      <c r="FR9" s="60" t="s">
        <v>336</v>
      </c>
      <c r="FS9" s="15"/>
      <c r="FT9" s="85">
        <v>9413.66</v>
      </c>
      <c r="FU9" s="86" t="s">
        <v>336</v>
      </c>
      <c r="FV9" s="15"/>
      <c r="FW9" s="85">
        <v>9413.66</v>
      </c>
      <c r="FX9" s="87" t="s">
        <v>336</v>
      </c>
      <c r="FY9" s="15"/>
      <c r="FZ9" s="85">
        <v>9413.66</v>
      </c>
    </row>
    <row r="10" spans="1:182" ht="14.25" customHeight="1">
      <c r="A10" s="14"/>
      <c r="B10" s="14"/>
      <c r="C10" s="22"/>
      <c r="D10" s="14"/>
      <c r="E10" s="22"/>
      <c r="F10" s="14"/>
      <c r="G10" s="22"/>
      <c r="H10" s="14"/>
      <c r="I10" s="22"/>
      <c r="J10" s="14"/>
      <c r="K10" s="22"/>
      <c r="L10" s="14"/>
      <c r="M10" s="22"/>
      <c r="N10" s="14"/>
      <c r="O10" s="22"/>
      <c r="P10" s="14"/>
      <c r="Q10" s="22"/>
      <c r="R10" s="14"/>
      <c r="S10" s="16">
        <f t="shared" si="0"/>
        <v>0</v>
      </c>
      <c r="T10" s="14" t="s">
        <v>26</v>
      </c>
      <c r="U10" s="15" t="s">
        <v>116</v>
      </c>
      <c r="V10" s="25"/>
      <c r="W10" s="14" t="s">
        <v>51</v>
      </c>
      <c r="X10" s="15" t="s">
        <v>52</v>
      </c>
      <c r="Y10" s="20">
        <v>721.03</v>
      </c>
      <c r="Z10" s="14" t="s">
        <v>69</v>
      </c>
      <c r="AA10" s="15" t="s">
        <v>70</v>
      </c>
      <c r="AB10" s="20">
        <v>288.88</v>
      </c>
      <c r="AC10" s="14" t="s">
        <v>73</v>
      </c>
      <c r="AD10" s="15" t="s">
        <v>74</v>
      </c>
      <c r="AE10" s="25">
        <v>155.72</v>
      </c>
      <c r="AF10" s="25"/>
      <c r="AG10" s="14" t="s">
        <v>82</v>
      </c>
      <c r="AH10" s="15" t="s">
        <v>83</v>
      </c>
      <c r="AI10" s="15">
        <f>3156.9/9</f>
        <v>350.76666666666665</v>
      </c>
      <c r="AJ10" s="18" t="s">
        <v>104</v>
      </c>
      <c r="AK10" s="18" t="s">
        <v>105</v>
      </c>
      <c r="AL10" s="18">
        <v>3507.87</v>
      </c>
      <c r="AM10" s="18" t="s">
        <v>123</v>
      </c>
      <c r="AN10" s="18" t="s">
        <v>124</v>
      </c>
      <c r="AO10" s="18">
        <v>1629.45</v>
      </c>
      <c r="AP10" s="18" t="s">
        <v>140</v>
      </c>
      <c r="AQ10" s="18" t="s">
        <v>141</v>
      </c>
      <c r="AR10" s="18">
        <v>398.03</v>
      </c>
      <c r="AS10" s="18" t="s">
        <v>161</v>
      </c>
      <c r="AT10" s="18" t="s">
        <v>162</v>
      </c>
      <c r="AU10" s="18">
        <v>1669.08</v>
      </c>
      <c r="AV10" s="18" t="s">
        <v>209</v>
      </c>
      <c r="AW10" s="18" t="s">
        <v>210</v>
      </c>
      <c r="AX10" s="18">
        <v>2465.27</v>
      </c>
      <c r="AY10" s="18" t="s">
        <v>225</v>
      </c>
      <c r="AZ10" s="18" t="s">
        <v>226</v>
      </c>
      <c r="BA10" s="18">
        <v>1772.55</v>
      </c>
      <c r="BB10" s="18" t="s">
        <v>212</v>
      </c>
      <c r="BC10" s="18" t="s">
        <v>221</v>
      </c>
      <c r="BD10" s="18">
        <v>90.23</v>
      </c>
      <c r="BE10" s="18" t="s">
        <v>241</v>
      </c>
      <c r="BF10" s="18" t="s">
        <v>242</v>
      </c>
      <c r="BG10" s="18">
        <v>2407.27</v>
      </c>
      <c r="BH10" s="18" t="s">
        <v>256</v>
      </c>
      <c r="BI10" s="18" t="s">
        <v>257</v>
      </c>
      <c r="BJ10" s="18">
        <v>2340.94</v>
      </c>
      <c r="BK10" s="18" t="s">
        <v>268</v>
      </c>
      <c r="BL10" s="18" t="s">
        <v>269</v>
      </c>
      <c r="BM10" s="18">
        <v>2076.67</v>
      </c>
      <c r="BN10" s="18"/>
      <c r="BO10" s="18"/>
      <c r="BP10" s="18"/>
      <c r="BQ10" s="18"/>
      <c r="BR10" s="18"/>
      <c r="BS10" s="18" t="s">
        <v>295</v>
      </c>
      <c r="BT10" s="18" t="s">
        <v>294</v>
      </c>
      <c r="BU10" s="15">
        <v>172.48</v>
      </c>
      <c r="BV10" s="18" t="s">
        <v>307</v>
      </c>
      <c r="BW10" s="18" t="s">
        <v>306</v>
      </c>
      <c r="BX10" s="15">
        <v>3462.72</v>
      </c>
      <c r="BY10" s="18" t="s">
        <v>314</v>
      </c>
      <c r="BZ10" s="18" t="s">
        <v>315</v>
      </c>
      <c r="CA10" s="15">
        <v>348.86</v>
      </c>
      <c r="CB10" s="14" t="s">
        <v>229</v>
      </c>
      <c r="CC10" s="15"/>
      <c r="CD10" s="15">
        <v>124.87</v>
      </c>
      <c r="CE10" s="14" t="s">
        <v>229</v>
      </c>
      <c r="CF10" s="15"/>
      <c r="CG10" s="15">
        <v>124.87</v>
      </c>
      <c r="CH10" s="14" t="s">
        <v>229</v>
      </c>
      <c r="CI10" s="15"/>
      <c r="CJ10" s="15">
        <v>124.87</v>
      </c>
      <c r="CK10" s="14" t="s">
        <v>229</v>
      </c>
      <c r="CL10" s="15"/>
      <c r="CM10" s="15">
        <v>124.87</v>
      </c>
      <c r="CN10" s="14" t="s">
        <v>229</v>
      </c>
      <c r="CO10" s="15"/>
      <c r="CP10" s="15">
        <v>124.87</v>
      </c>
      <c r="CQ10" s="14" t="s">
        <v>229</v>
      </c>
      <c r="CR10" s="15"/>
      <c r="CS10" s="15">
        <v>124.87</v>
      </c>
      <c r="CT10" s="14" t="s">
        <v>229</v>
      </c>
      <c r="CU10" s="15"/>
      <c r="CV10" s="15">
        <v>124.87</v>
      </c>
      <c r="CW10" s="14" t="s">
        <v>229</v>
      </c>
      <c r="CX10" s="15"/>
      <c r="CY10" s="15">
        <v>124.87</v>
      </c>
      <c r="CZ10" s="14" t="s">
        <v>229</v>
      </c>
      <c r="DA10" s="15"/>
      <c r="DB10" s="15">
        <v>124.87</v>
      </c>
      <c r="DE10" s="14" t="s">
        <v>386</v>
      </c>
      <c r="DF10" s="15" t="s">
        <v>387</v>
      </c>
      <c r="DG10" s="15">
        <v>511.05</v>
      </c>
      <c r="DH10" s="14" t="s">
        <v>392</v>
      </c>
      <c r="DI10" s="15" t="s">
        <v>393</v>
      </c>
      <c r="DJ10" s="15">
        <v>2294.2</v>
      </c>
      <c r="DK10" s="14" t="s">
        <v>340</v>
      </c>
      <c r="DL10" s="15" t="s">
        <v>404</v>
      </c>
      <c r="DM10" s="15">
        <v>2315.2</v>
      </c>
      <c r="DN10" s="14" t="s">
        <v>413</v>
      </c>
      <c r="DO10" s="15" t="s">
        <v>414</v>
      </c>
      <c r="DP10" s="15">
        <v>400.9</v>
      </c>
      <c r="DQ10" s="14" t="s">
        <v>419</v>
      </c>
      <c r="DR10" s="15" t="s">
        <v>420</v>
      </c>
      <c r="DS10" s="15">
        <v>511.05</v>
      </c>
      <c r="DT10" s="14" t="s">
        <v>325</v>
      </c>
      <c r="DU10" s="15" t="s">
        <v>427</v>
      </c>
      <c r="DV10" s="15">
        <v>64.06</v>
      </c>
      <c r="DW10" s="14" t="s">
        <v>325</v>
      </c>
      <c r="DX10" s="15" t="s">
        <v>432</v>
      </c>
      <c r="DY10" s="15">
        <v>64.06</v>
      </c>
      <c r="DZ10" s="14" t="s">
        <v>367</v>
      </c>
      <c r="EA10" s="15" t="s">
        <v>441</v>
      </c>
      <c r="EB10" s="15">
        <v>75.41</v>
      </c>
      <c r="EC10" s="14" t="s">
        <v>455</v>
      </c>
      <c r="ED10" s="15" t="s">
        <v>456</v>
      </c>
      <c r="EE10" s="15">
        <v>393.46</v>
      </c>
      <c r="EF10" s="14" t="s">
        <v>497</v>
      </c>
      <c r="EG10" s="15" t="s">
        <v>462</v>
      </c>
      <c r="EH10" s="15">
        <v>75.41</v>
      </c>
      <c r="EI10" s="14" t="s">
        <v>469</v>
      </c>
      <c r="EJ10" s="15" t="s">
        <v>470</v>
      </c>
      <c r="EK10" s="15">
        <v>1655.92</v>
      </c>
      <c r="EL10" s="14" t="s">
        <v>478</v>
      </c>
      <c r="EM10" s="15" t="s">
        <v>484</v>
      </c>
      <c r="EN10" s="15">
        <v>75.41</v>
      </c>
      <c r="EO10" s="15"/>
      <c r="EP10" s="15"/>
      <c r="EQ10" s="53" t="s">
        <v>337</v>
      </c>
      <c r="ER10" s="15"/>
      <c r="ES10" s="85">
        <v>2911.44</v>
      </c>
      <c r="ET10" s="53" t="s">
        <v>337</v>
      </c>
      <c r="EU10" s="15"/>
      <c r="EV10" s="85">
        <v>2911.44</v>
      </c>
      <c r="EW10" s="53" t="s">
        <v>337</v>
      </c>
      <c r="EX10" s="15"/>
      <c r="EY10" s="85">
        <v>2911.44</v>
      </c>
      <c r="EZ10" s="53" t="s">
        <v>337</v>
      </c>
      <c r="FA10" s="15"/>
      <c r="FB10" s="85">
        <v>2911.44</v>
      </c>
      <c r="FC10" s="55" t="s">
        <v>337</v>
      </c>
      <c r="FD10" s="15"/>
      <c r="FE10" s="85">
        <v>2911.44</v>
      </c>
      <c r="FF10" s="56" t="s">
        <v>337</v>
      </c>
      <c r="FG10" s="15"/>
      <c r="FH10" s="85">
        <v>2911.44</v>
      </c>
      <c r="FI10" s="57" t="s">
        <v>337</v>
      </c>
      <c r="FJ10" s="15"/>
      <c r="FK10" s="85">
        <v>2911.44</v>
      </c>
      <c r="FL10" s="58" t="s">
        <v>337</v>
      </c>
      <c r="FM10" s="15"/>
      <c r="FN10" s="85">
        <v>2911.44</v>
      </c>
      <c r="FO10" s="59" t="s">
        <v>337</v>
      </c>
      <c r="FP10" s="15"/>
      <c r="FQ10" s="85">
        <v>2911.44</v>
      </c>
      <c r="FR10" s="60" t="s">
        <v>337</v>
      </c>
      <c r="FS10" s="15"/>
      <c r="FT10" s="85">
        <v>2911.44</v>
      </c>
      <c r="FU10" s="86" t="s">
        <v>337</v>
      </c>
      <c r="FV10" s="15"/>
      <c r="FW10" s="85">
        <v>2911.44</v>
      </c>
      <c r="FX10" s="87" t="s">
        <v>337</v>
      </c>
      <c r="FY10" s="15"/>
      <c r="FZ10" s="85">
        <v>2911.44</v>
      </c>
    </row>
    <row r="11" spans="1:182" ht="26.25" customHeight="1">
      <c r="A11" s="14"/>
      <c r="B11" s="14" t="s">
        <v>16</v>
      </c>
      <c r="C11" s="22">
        <v>41.61</v>
      </c>
      <c r="D11" s="14" t="s">
        <v>16</v>
      </c>
      <c r="E11" s="22">
        <v>41.61</v>
      </c>
      <c r="F11" s="14" t="s">
        <v>16</v>
      </c>
      <c r="G11" s="22">
        <v>41.61</v>
      </c>
      <c r="H11" s="14" t="s">
        <v>16</v>
      </c>
      <c r="I11" s="22">
        <v>41.61</v>
      </c>
      <c r="J11" s="14" t="s">
        <v>16</v>
      </c>
      <c r="K11" s="22">
        <v>41.61</v>
      </c>
      <c r="L11" s="14" t="s">
        <v>16</v>
      </c>
      <c r="M11" s="22">
        <v>41.61</v>
      </c>
      <c r="N11" s="14" t="s">
        <v>16</v>
      </c>
      <c r="O11" s="22">
        <v>41.61</v>
      </c>
      <c r="P11" s="14" t="s">
        <v>16</v>
      </c>
      <c r="Q11" s="22">
        <v>41.61</v>
      </c>
      <c r="R11" s="14" t="s">
        <v>16</v>
      </c>
      <c r="S11" s="16">
        <f t="shared" si="0"/>
        <v>332.88000000000005</v>
      </c>
      <c r="T11" s="14" t="s">
        <v>14</v>
      </c>
      <c r="U11" s="15" t="s">
        <v>116</v>
      </c>
      <c r="V11" s="25">
        <v>41.61</v>
      </c>
      <c r="W11" s="14" t="s">
        <v>53</v>
      </c>
      <c r="X11" s="15" t="s">
        <v>54</v>
      </c>
      <c r="Y11" s="20">
        <v>12720.59</v>
      </c>
      <c r="Z11" s="18" t="s">
        <v>4</v>
      </c>
      <c r="AA11" s="19"/>
      <c r="AB11" s="17">
        <v>139.24</v>
      </c>
      <c r="AC11" s="14" t="s">
        <v>67</v>
      </c>
      <c r="AD11" s="15" t="s">
        <v>75</v>
      </c>
      <c r="AE11" s="25">
        <f>5897.26/8</f>
        <v>737.1575</v>
      </c>
      <c r="AF11" s="25"/>
      <c r="AG11" s="18" t="s">
        <v>84</v>
      </c>
      <c r="AH11" s="18" t="s">
        <v>85</v>
      </c>
      <c r="AI11" s="21">
        <v>5240.2</v>
      </c>
      <c r="AJ11" s="18" t="s">
        <v>106</v>
      </c>
      <c r="AK11" s="18" t="s">
        <v>107</v>
      </c>
      <c r="AL11" s="21">
        <v>2707.86</v>
      </c>
      <c r="AM11" s="18" t="s">
        <v>125</v>
      </c>
      <c r="AN11" s="18" t="s">
        <v>126</v>
      </c>
      <c r="AO11" s="21">
        <v>1776.45</v>
      </c>
      <c r="AP11" s="18" t="s">
        <v>142</v>
      </c>
      <c r="AQ11" s="18" t="s">
        <v>143</v>
      </c>
      <c r="AR11" s="21">
        <v>164.95</v>
      </c>
      <c r="AS11" s="18" t="s">
        <v>163</v>
      </c>
      <c r="AT11" s="19" t="s">
        <v>164</v>
      </c>
      <c r="AU11" s="17">
        <v>263.07</v>
      </c>
      <c r="AV11" s="18" t="s">
        <v>233</v>
      </c>
      <c r="AW11" s="19" t="s">
        <v>211</v>
      </c>
      <c r="AX11" s="17">
        <v>360.93</v>
      </c>
      <c r="AY11" s="14" t="s">
        <v>192</v>
      </c>
      <c r="AZ11" s="15" t="s">
        <v>232</v>
      </c>
      <c r="BA11" s="15">
        <v>859.66</v>
      </c>
      <c r="BB11" s="18" t="s">
        <v>149</v>
      </c>
      <c r="BC11" s="18" t="s">
        <v>221</v>
      </c>
      <c r="BD11" s="18">
        <v>360.93</v>
      </c>
      <c r="BE11" s="18" t="s">
        <v>171</v>
      </c>
      <c r="BF11" s="18" t="s">
        <v>245</v>
      </c>
      <c r="BG11" s="18">
        <v>180.46</v>
      </c>
      <c r="BH11" s="18" t="s">
        <v>258</v>
      </c>
      <c r="BI11" s="18" t="s">
        <v>259</v>
      </c>
      <c r="BJ11" s="18">
        <v>1163.64</v>
      </c>
      <c r="BK11" s="18"/>
      <c r="BL11" s="18"/>
      <c r="BM11" s="18"/>
      <c r="BN11" s="18"/>
      <c r="BO11" s="18"/>
      <c r="BP11" s="18"/>
      <c r="BQ11" s="18"/>
      <c r="BR11" s="18"/>
      <c r="BS11" s="10" t="s">
        <v>293</v>
      </c>
      <c r="BT11" s="15" t="s">
        <v>294</v>
      </c>
      <c r="BU11" s="21">
        <v>139.24</v>
      </c>
      <c r="BV11" s="18" t="s">
        <v>308</v>
      </c>
      <c r="BW11" s="15" t="s">
        <v>306</v>
      </c>
      <c r="BX11" s="21">
        <v>302.84</v>
      </c>
      <c r="BY11" s="18"/>
      <c r="BZ11" s="15"/>
      <c r="CA11" s="21"/>
      <c r="CB11" s="14" t="s">
        <v>316</v>
      </c>
      <c r="CC11" s="15" t="s">
        <v>317</v>
      </c>
      <c r="CD11" s="21">
        <v>96.97</v>
      </c>
      <c r="CE11" s="14"/>
      <c r="CF11" s="15"/>
      <c r="CG11" s="21"/>
      <c r="CH11" s="18" t="s">
        <v>237</v>
      </c>
      <c r="CI11" s="15" t="s">
        <v>326</v>
      </c>
      <c r="CJ11" s="21">
        <v>44.35</v>
      </c>
      <c r="CK11" s="18" t="s">
        <v>340</v>
      </c>
      <c r="CL11" s="15" t="s">
        <v>341</v>
      </c>
      <c r="CM11" s="21">
        <v>1647.62</v>
      </c>
      <c r="CN11" s="18" t="s">
        <v>350</v>
      </c>
      <c r="CO11" s="15" t="s">
        <v>351</v>
      </c>
      <c r="CP11" s="21">
        <v>387.88</v>
      </c>
      <c r="CQ11" s="18" t="s">
        <v>171</v>
      </c>
      <c r="CR11" s="15" t="s">
        <v>357</v>
      </c>
      <c r="CS11" s="21">
        <v>180.46</v>
      </c>
      <c r="CT11" s="18" t="s">
        <v>237</v>
      </c>
      <c r="CU11" s="15" t="s">
        <v>363</v>
      </c>
      <c r="CV11" s="21">
        <v>44.35</v>
      </c>
      <c r="CW11" s="18" t="s">
        <v>367</v>
      </c>
      <c r="CX11" s="15" t="s">
        <v>368</v>
      </c>
      <c r="CY11" s="21">
        <v>44.35</v>
      </c>
      <c r="CZ11" s="18" t="s">
        <v>171</v>
      </c>
      <c r="DA11" s="15" t="s">
        <v>375</v>
      </c>
      <c r="DB11" s="21">
        <v>180.46</v>
      </c>
      <c r="DE11" s="14" t="s">
        <v>367</v>
      </c>
      <c r="DF11" s="15" t="s">
        <v>388</v>
      </c>
      <c r="DG11" s="15">
        <v>75.41</v>
      </c>
      <c r="DH11" s="14" t="s">
        <v>394</v>
      </c>
      <c r="DI11" s="15" t="s">
        <v>393</v>
      </c>
      <c r="DJ11" s="15">
        <v>9191.7</v>
      </c>
      <c r="DK11" s="14" t="s">
        <v>405</v>
      </c>
      <c r="DL11" s="15" t="s">
        <v>406</v>
      </c>
      <c r="DM11" s="15">
        <v>155.52</v>
      </c>
      <c r="DN11" s="14" t="s">
        <v>415</v>
      </c>
      <c r="DO11" s="15" t="s">
        <v>416</v>
      </c>
      <c r="DP11" s="15">
        <v>322</v>
      </c>
      <c r="DQ11" s="14" t="s">
        <v>367</v>
      </c>
      <c r="DR11" s="15" t="s">
        <v>421</v>
      </c>
      <c r="DS11" s="15">
        <v>75.41</v>
      </c>
      <c r="DT11" s="14" t="s">
        <v>428</v>
      </c>
      <c r="DU11" s="15" t="s">
        <v>429</v>
      </c>
      <c r="DV11" s="15">
        <v>796.77</v>
      </c>
      <c r="DW11" s="14" t="s">
        <v>433</v>
      </c>
      <c r="DX11" s="15" t="s">
        <v>434</v>
      </c>
      <c r="DY11" s="15">
        <v>2866.78</v>
      </c>
      <c r="DZ11" s="14" t="s">
        <v>442</v>
      </c>
      <c r="EA11" s="15" t="s">
        <v>443</v>
      </c>
      <c r="EB11" s="15">
        <v>205.33</v>
      </c>
      <c r="EC11" s="14" t="s">
        <v>459</v>
      </c>
      <c r="ED11" s="15" t="s">
        <v>458</v>
      </c>
      <c r="EE11" s="15">
        <v>192.18</v>
      </c>
      <c r="EF11" s="14" t="s">
        <v>464</v>
      </c>
      <c r="EG11" s="15" t="s">
        <v>465</v>
      </c>
      <c r="EH11" s="15">
        <v>1298.54</v>
      </c>
      <c r="EI11" s="14" t="s">
        <v>471</v>
      </c>
      <c r="EJ11" s="15" t="s">
        <v>472</v>
      </c>
      <c r="EK11" s="15">
        <v>1661.39</v>
      </c>
      <c r="EL11" s="14" t="s">
        <v>485</v>
      </c>
      <c r="EM11" s="15" t="s">
        <v>486</v>
      </c>
      <c r="EN11" s="15">
        <v>176.18</v>
      </c>
      <c r="EO11" s="15"/>
      <c r="EP11" s="15"/>
      <c r="EQ11" s="53" t="s">
        <v>505</v>
      </c>
      <c r="ER11" s="15"/>
      <c r="ES11" s="85">
        <v>135.03</v>
      </c>
      <c r="ET11" s="53" t="s">
        <v>505</v>
      </c>
      <c r="EU11" s="15"/>
      <c r="EV11" s="85">
        <v>135.03</v>
      </c>
      <c r="EW11" s="53" t="s">
        <v>505</v>
      </c>
      <c r="EX11" s="15"/>
      <c r="EY11" s="85">
        <v>135.03</v>
      </c>
      <c r="EZ11" s="53" t="s">
        <v>505</v>
      </c>
      <c r="FA11" s="15"/>
      <c r="FB11" s="85">
        <v>135.03</v>
      </c>
      <c r="FC11" s="55" t="s">
        <v>505</v>
      </c>
      <c r="FD11" s="15"/>
      <c r="FE11" s="85">
        <v>135.03</v>
      </c>
      <c r="FF11" s="56" t="s">
        <v>505</v>
      </c>
      <c r="FG11" s="15"/>
      <c r="FH11" s="85">
        <v>135.03</v>
      </c>
      <c r="FI11" s="57" t="s">
        <v>505</v>
      </c>
      <c r="FJ11" s="15"/>
      <c r="FK11" s="85">
        <v>135.03</v>
      </c>
      <c r="FL11" s="58" t="s">
        <v>505</v>
      </c>
      <c r="FM11" s="15"/>
      <c r="FN11" s="85">
        <v>135.03</v>
      </c>
      <c r="FO11" s="59" t="s">
        <v>505</v>
      </c>
      <c r="FP11" s="15"/>
      <c r="FQ11" s="85">
        <v>135.03</v>
      </c>
      <c r="FR11" s="60" t="s">
        <v>505</v>
      </c>
      <c r="FS11" s="15"/>
      <c r="FT11" s="85">
        <v>135.03</v>
      </c>
      <c r="FU11" s="86" t="s">
        <v>505</v>
      </c>
      <c r="FV11" s="15"/>
      <c r="FW11" s="85">
        <v>135.03</v>
      </c>
      <c r="FX11" s="87" t="s">
        <v>505</v>
      </c>
      <c r="FY11" s="15"/>
      <c r="FZ11" s="85">
        <v>135.03</v>
      </c>
    </row>
    <row r="12" spans="1:182" ht="25.5" customHeight="1">
      <c r="A12" s="14"/>
      <c r="B12" s="14" t="s">
        <v>16</v>
      </c>
      <c r="C12" s="22">
        <v>124.84</v>
      </c>
      <c r="D12" s="14" t="s">
        <v>16</v>
      </c>
      <c r="E12" s="22">
        <v>124.84</v>
      </c>
      <c r="F12" s="14" t="s">
        <v>16</v>
      </c>
      <c r="G12" s="22">
        <v>124.84</v>
      </c>
      <c r="H12" s="14" t="s">
        <v>16</v>
      </c>
      <c r="I12" s="22">
        <v>124.84</v>
      </c>
      <c r="J12" s="14" t="s">
        <v>16</v>
      </c>
      <c r="K12" s="22">
        <v>124.84</v>
      </c>
      <c r="L12" s="14" t="s">
        <v>16</v>
      </c>
      <c r="M12" s="22">
        <v>124.84</v>
      </c>
      <c r="N12" s="14" t="s">
        <v>16</v>
      </c>
      <c r="O12" s="22">
        <v>124.84</v>
      </c>
      <c r="P12" s="14" t="s">
        <v>16</v>
      </c>
      <c r="Q12" s="22">
        <v>124.84</v>
      </c>
      <c r="R12" s="14" t="s">
        <v>16</v>
      </c>
      <c r="S12" s="16">
        <f t="shared" si="0"/>
        <v>998.7200000000001</v>
      </c>
      <c r="T12" s="14" t="s">
        <v>15</v>
      </c>
      <c r="U12" s="15" t="s">
        <v>116</v>
      </c>
      <c r="V12" s="25">
        <v>124.84</v>
      </c>
      <c r="W12" s="14" t="s">
        <v>55</v>
      </c>
      <c r="X12" s="15" t="s">
        <v>56</v>
      </c>
      <c r="Y12" s="20">
        <v>560.8</v>
      </c>
      <c r="Z12" s="10" t="s">
        <v>3</v>
      </c>
      <c r="AA12" s="15"/>
      <c r="AB12" s="15">
        <v>6616.31</v>
      </c>
      <c r="AC12" s="14" t="s">
        <v>94</v>
      </c>
      <c r="AD12" s="15" t="s">
        <v>95</v>
      </c>
      <c r="AE12" s="25">
        <v>139.24</v>
      </c>
      <c r="AF12" s="25"/>
      <c r="AG12" s="14" t="s">
        <v>86</v>
      </c>
      <c r="AH12" s="15" t="s">
        <v>87</v>
      </c>
      <c r="AI12" s="25">
        <f>3156.9/9</f>
        <v>350.76666666666665</v>
      </c>
      <c r="AJ12" s="14" t="s">
        <v>108</v>
      </c>
      <c r="AK12" s="15" t="s">
        <v>109</v>
      </c>
      <c r="AL12" s="23">
        <v>600.22</v>
      </c>
      <c r="AM12" s="14" t="s">
        <v>127</v>
      </c>
      <c r="AN12" s="15" t="s">
        <v>128</v>
      </c>
      <c r="AO12" s="23">
        <v>1445.4</v>
      </c>
      <c r="AP12" s="14" t="s">
        <v>142</v>
      </c>
      <c r="AQ12" s="15" t="s">
        <v>144</v>
      </c>
      <c r="AR12" s="23">
        <v>164.95</v>
      </c>
      <c r="AS12" s="14" t="s">
        <v>165</v>
      </c>
      <c r="AT12" s="15" t="s">
        <v>166</v>
      </c>
      <c r="AU12" s="23">
        <v>298.25</v>
      </c>
      <c r="AV12" s="14" t="s">
        <v>212</v>
      </c>
      <c r="AW12" s="15" t="s">
        <v>213</v>
      </c>
      <c r="AX12" s="23">
        <v>90.23</v>
      </c>
      <c r="AY12" s="18" t="s">
        <v>189</v>
      </c>
      <c r="AZ12" s="18" t="s">
        <v>231</v>
      </c>
      <c r="BA12" s="18">
        <v>139.24</v>
      </c>
      <c r="BB12" s="18" t="s">
        <v>189</v>
      </c>
      <c r="BC12" s="15" t="s">
        <v>227</v>
      </c>
      <c r="BD12" s="15">
        <v>139.24</v>
      </c>
      <c r="BE12" s="18" t="s">
        <v>189</v>
      </c>
      <c r="BF12" s="18" t="s">
        <v>243</v>
      </c>
      <c r="BG12" s="15">
        <v>139.24</v>
      </c>
      <c r="BH12" s="18" t="s">
        <v>189</v>
      </c>
      <c r="BI12" s="15"/>
      <c r="BJ12" s="15">
        <v>139.24</v>
      </c>
      <c r="BK12" s="18" t="s">
        <v>189</v>
      </c>
      <c r="BL12" s="15"/>
      <c r="BM12" s="15">
        <v>139.24</v>
      </c>
      <c r="BN12" s="18" t="s">
        <v>189</v>
      </c>
      <c r="BO12" s="15"/>
      <c r="BP12" s="15">
        <v>139.24</v>
      </c>
      <c r="BQ12" s="15"/>
      <c r="BR12" s="15"/>
      <c r="BS12" s="18" t="s">
        <v>280</v>
      </c>
      <c r="BT12" s="15" t="s">
        <v>281</v>
      </c>
      <c r="BU12" s="15">
        <v>500.06</v>
      </c>
      <c r="BV12" s="18" t="s">
        <v>309</v>
      </c>
      <c r="BW12" s="15" t="s">
        <v>306</v>
      </c>
      <c r="BX12" s="15">
        <v>153.93</v>
      </c>
      <c r="BY12" s="18"/>
      <c r="BZ12" s="15"/>
      <c r="CA12" s="15"/>
      <c r="CB12" s="14" t="s">
        <v>318</v>
      </c>
      <c r="CC12" s="15" t="s">
        <v>317</v>
      </c>
      <c r="CD12" s="15">
        <v>96.97</v>
      </c>
      <c r="CE12" s="14"/>
      <c r="CF12" s="15"/>
      <c r="CG12" s="15"/>
      <c r="CH12" s="18" t="s">
        <v>237</v>
      </c>
      <c r="CI12" s="18" t="s">
        <v>327</v>
      </c>
      <c r="CJ12" s="15">
        <v>44.35</v>
      </c>
      <c r="CK12" s="18" t="s">
        <v>342</v>
      </c>
      <c r="CL12" s="18" t="s">
        <v>343</v>
      </c>
      <c r="CM12" s="15">
        <v>1138.35</v>
      </c>
      <c r="CN12" s="18" t="s">
        <v>171</v>
      </c>
      <c r="CO12" s="18" t="s">
        <v>352</v>
      </c>
      <c r="CP12" s="15">
        <v>180.46</v>
      </c>
      <c r="CQ12" s="18" t="s">
        <v>358</v>
      </c>
      <c r="CR12" s="18" t="s">
        <v>357</v>
      </c>
      <c r="CS12" s="15">
        <v>371.29</v>
      </c>
      <c r="CT12" s="18"/>
      <c r="CU12" s="18"/>
      <c r="CV12" s="15"/>
      <c r="CW12" s="18" t="s">
        <v>171</v>
      </c>
      <c r="CX12" s="18" t="s">
        <v>369</v>
      </c>
      <c r="CY12" s="15">
        <v>180.46</v>
      </c>
      <c r="CZ12" s="18" t="s">
        <v>376</v>
      </c>
      <c r="DA12" s="18" t="s">
        <v>377</v>
      </c>
      <c r="DB12" s="15">
        <v>2350.85</v>
      </c>
      <c r="DE12" s="14" t="s">
        <v>367</v>
      </c>
      <c r="DF12" s="15" t="s">
        <v>389</v>
      </c>
      <c r="DG12" s="15">
        <v>75.41</v>
      </c>
      <c r="DH12" s="14" t="s">
        <v>395</v>
      </c>
      <c r="DI12" s="15" t="s">
        <v>393</v>
      </c>
      <c r="DJ12" s="15">
        <v>1969.65</v>
      </c>
      <c r="DK12" s="18" t="s">
        <v>407</v>
      </c>
      <c r="DL12" s="15" t="s">
        <v>408</v>
      </c>
      <c r="DM12" s="21">
        <v>3582.65</v>
      </c>
      <c r="DN12" s="18"/>
      <c r="DO12" s="15"/>
      <c r="DP12" s="15"/>
      <c r="DQ12" s="18" t="s">
        <v>171</v>
      </c>
      <c r="DR12" s="15" t="s">
        <v>422</v>
      </c>
      <c r="DS12" s="15">
        <v>205.33</v>
      </c>
      <c r="DT12" s="18" t="s">
        <v>252</v>
      </c>
      <c r="DU12" s="15" t="s">
        <v>430</v>
      </c>
      <c r="DV12" s="15">
        <v>575.01</v>
      </c>
      <c r="DW12" s="18" t="s">
        <v>435</v>
      </c>
      <c r="DX12" s="15" t="s">
        <v>436</v>
      </c>
      <c r="DY12" s="15">
        <v>166.25</v>
      </c>
      <c r="DZ12" s="18" t="s">
        <v>444</v>
      </c>
      <c r="EA12" s="15" t="s">
        <v>445</v>
      </c>
      <c r="EB12" s="15">
        <v>939.74</v>
      </c>
      <c r="EC12" s="18"/>
      <c r="ED12" s="15"/>
      <c r="EE12" s="15"/>
      <c r="EF12" s="18" t="s">
        <v>498</v>
      </c>
      <c r="EG12" s="15" t="s">
        <v>466</v>
      </c>
      <c r="EH12" s="15">
        <v>166.25</v>
      </c>
      <c r="EI12" s="18" t="s">
        <v>473</v>
      </c>
      <c r="EJ12" s="15" t="s">
        <v>474</v>
      </c>
      <c r="EK12" s="15">
        <v>2262.3</v>
      </c>
      <c r="EL12" s="18" t="s">
        <v>487</v>
      </c>
      <c r="EM12" s="15" t="s">
        <v>488</v>
      </c>
      <c r="EN12" s="15">
        <v>679.11</v>
      </c>
      <c r="EO12" s="15"/>
      <c r="EP12" s="15"/>
      <c r="EQ12" s="54" t="s">
        <v>506</v>
      </c>
      <c r="ER12" s="15"/>
      <c r="ES12" s="85">
        <v>135.03</v>
      </c>
      <c r="ET12" s="54" t="s">
        <v>506</v>
      </c>
      <c r="EU12" s="15"/>
      <c r="EV12" s="85">
        <v>135.03</v>
      </c>
      <c r="EW12" s="54" t="s">
        <v>506</v>
      </c>
      <c r="EX12" s="15"/>
      <c r="EY12" s="85">
        <v>135.03</v>
      </c>
      <c r="EZ12" s="54" t="s">
        <v>506</v>
      </c>
      <c r="FA12" s="15"/>
      <c r="FB12" s="85">
        <v>135.03</v>
      </c>
      <c r="FC12" s="54" t="s">
        <v>506</v>
      </c>
      <c r="FD12" s="15"/>
      <c r="FE12" s="85">
        <v>135.03</v>
      </c>
      <c r="FF12" s="54" t="s">
        <v>506</v>
      </c>
      <c r="FG12" s="15"/>
      <c r="FH12" s="85">
        <v>135.03</v>
      </c>
      <c r="FI12" s="54" t="s">
        <v>506</v>
      </c>
      <c r="FJ12" s="15"/>
      <c r="FK12" s="85">
        <v>135.03</v>
      </c>
      <c r="FL12" s="54" t="s">
        <v>506</v>
      </c>
      <c r="FM12" s="15"/>
      <c r="FN12" s="85">
        <v>135.03</v>
      </c>
      <c r="FO12" s="54" t="s">
        <v>506</v>
      </c>
      <c r="FP12" s="15"/>
      <c r="FQ12" s="85">
        <v>135.03</v>
      </c>
      <c r="FR12" s="54" t="s">
        <v>506</v>
      </c>
      <c r="FS12" s="15"/>
      <c r="FT12" s="85">
        <v>135.03</v>
      </c>
      <c r="FU12" s="54" t="s">
        <v>506</v>
      </c>
      <c r="FV12" s="15"/>
      <c r="FW12" s="85">
        <v>135.03</v>
      </c>
      <c r="FX12" s="54" t="s">
        <v>506</v>
      </c>
      <c r="FY12" s="15"/>
      <c r="FZ12" s="85">
        <v>135.03</v>
      </c>
    </row>
    <row r="13" spans="1:182" ht="26.25" customHeight="1">
      <c r="A13" s="14"/>
      <c r="B13" s="14" t="s">
        <v>16</v>
      </c>
      <c r="C13" s="15">
        <v>41.61</v>
      </c>
      <c r="D13" s="14" t="s">
        <v>16</v>
      </c>
      <c r="E13" s="15">
        <v>41.61</v>
      </c>
      <c r="F13" s="14" t="s">
        <v>16</v>
      </c>
      <c r="G13" s="15">
        <v>41.61</v>
      </c>
      <c r="H13" s="14" t="s">
        <v>16</v>
      </c>
      <c r="I13" s="15">
        <v>41.61</v>
      </c>
      <c r="J13" s="14" t="s">
        <v>16</v>
      </c>
      <c r="K13" s="15">
        <v>41.61</v>
      </c>
      <c r="L13" s="14" t="s">
        <v>16</v>
      </c>
      <c r="M13" s="15">
        <v>41.61</v>
      </c>
      <c r="N13" s="14" t="s">
        <v>16</v>
      </c>
      <c r="O13" s="15">
        <v>41.61</v>
      </c>
      <c r="P13" s="14" t="s">
        <v>16</v>
      </c>
      <c r="Q13" s="15">
        <v>41.61</v>
      </c>
      <c r="R13" s="14" t="s">
        <v>16</v>
      </c>
      <c r="S13" s="16">
        <f t="shared" si="0"/>
        <v>332.88000000000005</v>
      </c>
      <c r="T13" s="14" t="s">
        <v>8</v>
      </c>
      <c r="U13" s="15" t="s">
        <v>116</v>
      </c>
      <c r="V13" s="25"/>
      <c r="W13" s="14" t="s">
        <v>58</v>
      </c>
      <c r="X13" s="15" t="s">
        <v>57</v>
      </c>
      <c r="Y13" s="20">
        <v>1005.14</v>
      </c>
      <c r="Z13" s="10" t="s">
        <v>5</v>
      </c>
      <c r="AA13" s="15"/>
      <c r="AB13" s="15">
        <v>2788</v>
      </c>
      <c r="AC13" s="14" t="s">
        <v>112</v>
      </c>
      <c r="AD13" s="15" t="s">
        <v>114</v>
      </c>
      <c r="AE13" s="25">
        <v>859.66</v>
      </c>
      <c r="AF13" s="25"/>
      <c r="AG13" s="14" t="s">
        <v>88</v>
      </c>
      <c r="AH13" s="15" t="s">
        <v>89</v>
      </c>
      <c r="AI13" s="25">
        <v>379.48</v>
      </c>
      <c r="AJ13" s="14" t="s">
        <v>273</v>
      </c>
      <c r="AK13" s="15" t="s">
        <v>274</v>
      </c>
      <c r="AL13" s="25">
        <v>10251.31</v>
      </c>
      <c r="AM13" s="14" t="s">
        <v>129</v>
      </c>
      <c r="AN13" s="15" t="s">
        <v>130</v>
      </c>
      <c r="AO13" s="25">
        <v>447.36</v>
      </c>
      <c r="AP13" s="14" t="s">
        <v>145</v>
      </c>
      <c r="AQ13" s="15" t="s">
        <v>146</v>
      </c>
      <c r="AR13" s="25">
        <v>883.48</v>
      </c>
      <c r="AS13" s="14" t="s">
        <v>167</v>
      </c>
      <c r="AT13" s="15" t="s">
        <v>168</v>
      </c>
      <c r="AU13" s="15">
        <v>1403.95</v>
      </c>
      <c r="AV13" s="14" t="s">
        <v>214</v>
      </c>
      <c r="AW13" s="15" t="s">
        <v>215</v>
      </c>
      <c r="AX13" s="15">
        <v>90.23</v>
      </c>
      <c r="AY13" s="10" t="s">
        <v>3</v>
      </c>
      <c r="AZ13" s="15"/>
      <c r="BA13" s="15">
        <v>6699.53</v>
      </c>
      <c r="BB13" s="14" t="s">
        <v>192</v>
      </c>
      <c r="BC13" s="15" t="s">
        <v>228</v>
      </c>
      <c r="BD13" s="15">
        <v>859.66</v>
      </c>
      <c r="BE13" s="14" t="s">
        <v>192</v>
      </c>
      <c r="BF13" s="15" t="s">
        <v>244</v>
      </c>
      <c r="BG13" s="15">
        <v>859.66</v>
      </c>
      <c r="BH13" s="14" t="s">
        <v>192</v>
      </c>
      <c r="BI13" s="15"/>
      <c r="BJ13" s="15">
        <v>859.66</v>
      </c>
      <c r="BK13" s="14" t="s">
        <v>192</v>
      </c>
      <c r="BL13" s="15"/>
      <c r="BM13" s="15">
        <v>859.66</v>
      </c>
      <c r="BN13" s="14" t="s">
        <v>192</v>
      </c>
      <c r="BO13" s="15"/>
      <c r="BP13" s="15">
        <v>859.66</v>
      </c>
      <c r="BQ13" s="15"/>
      <c r="BR13" s="15"/>
      <c r="BS13" s="14" t="s">
        <v>237</v>
      </c>
      <c r="BT13" s="15" t="s">
        <v>282</v>
      </c>
      <c r="BU13" s="15">
        <v>44.35</v>
      </c>
      <c r="BV13" s="14" t="s">
        <v>310</v>
      </c>
      <c r="BW13" s="15" t="s">
        <v>306</v>
      </c>
      <c r="BX13" s="15">
        <v>816.3</v>
      </c>
      <c r="BY13" s="14"/>
      <c r="BZ13" s="15"/>
      <c r="CA13" s="15"/>
      <c r="CB13" s="14" t="s">
        <v>319</v>
      </c>
      <c r="CC13" s="15" t="s">
        <v>317</v>
      </c>
      <c r="CD13" s="15">
        <v>464.22</v>
      </c>
      <c r="CE13" s="14"/>
      <c r="CF13" s="15"/>
      <c r="CG13" s="15"/>
      <c r="CH13" s="14" t="s">
        <v>328</v>
      </c>
      <c r="CI13" s="15" t="s">
        <v>329</v>
      </c>
      <c r="CJ13" s="15">
        <v>1608.66</v>
      </c>
      <c r="CK13" s="14" t="s">
        <v>344</v>
      </c>
      <c r="CL13" s="15" t="s">
        <v>345</v>
      </c>
      <c r="CM13" s="15">
        <v>696.78</v>
      </c>
      <c r="CN13" s="14" t="s">
        <v>353</v>
      </c>
      <c r="CO13" s="15" t="s">
        <v>352</v>
      </c>
      <c r="CP13" s="15">
        <v>1206.52</v>
      </c>
      <c r="CQ13" s="14" t="s">
        <v>359</v>
      </c>
      <c r="CR13" s="15" t="s">
        <v>357</v>
      </c>
      <c r="CS13" s="15">
        <v>45.88</v>
      </c>
      <c r="CT13" s="14"/>
      <c r="CU13" s="15"/>
      <c r="CV13" s="15"/>
      <c r="CW13" s="14" t="s">
        <v>370</v>
      </c>
      <c r="CX13" s="15" t="s">
        <v>371</v>
      </c>
      <c r="CY13" s="15">
        <v>1154.2</v>
      </c>
      <c r="CZ13" s="14" t="s">
        <v>378</v>
      </c>
      <c r="DA13" s="15" t="s">
        <v>377</v>
      </c>
      <c r="DB13" s="15">
        <v>760.19</v>
      </c>
      <c r="DE13" s="14" t="s">
        <v>293</v>
      </c>
      <c r="DF13" s="15"/>
      <c r="DG13" s="15">
        <v>139.24</v>
      </c>
      <c r="DH13" s="14" t="s">
        <v>396</v>
      </c>
      <c r="DI13" s="15" t="s">
        <v>393</v>
      </c>
      <c r="DJ13" s="15">
        <v>458.84</v>
      </c>
      <c r="DK13" s="14" t="s">
        <v>290</v>
      </c>
      <c r="DL13" s="15" t="s">
        <v>409</v>
      </c>
      <c r="DM13" s="23">
        <v>393.46</v>
      </c>
      <c r="DN13" s="14"/>
      <c r="DO13" s="15"/>
      <c r="DP13" s="23"/>
      <c r="DQ13" s="18" t="s">
        <v>367</v>
      </c>
      <c r="DR13" s="15" t="s">
        <v>423</v>
      </c>
      <c r="DS13" s="15">
        <v>75.41</v>
      </c>
      <c r="DT13" s="18"/>
      <c r="DU13" s="15"/>
      <c r="DV13" s="15"/>
      <c r="DW13" s="18" t="s">
        <v>413</v>
      </c>
      <c r="DX13" s="15" t="s">
        <v>437</v>
      </c>
      <c r="DY13" s="15">
        <v>400.9</v>
      </c>
      <c r="DZ13" s="18" t="s">
        <v>447</v>
      </c>
      <c r="EA13" s="15" t="s">
        <v>448</v>
      </c>
      <c r="EB13" s="15">
        <v>355.85</v>
      </c>
      <c r="EC13" s="18"/>
      <c r="ED13" s="15"/>
      <c r="EE13" s="15"/>
      <c r="EF13" s="18" t="s">
        <v>494</v>
      </c>
      <c r="EG13" s="15" t="s">
        <v>495</v>
      </c>
      <c r="EH13" s="15">
        <v>649.27</v>
      </c>
      <c r="EI13" s="18" t="s">
        <v>473</v>
      </c>
      <c r="EJ13" s="15" t="s">
        <v>474</v>
      </c>
      <c r="EK13" s="15">
        <v>3393.45</v>
      </c>
      <c r="EL13" s="18" t="s">
        <v>491</v>
      </c>
      <c r="EM13" s="15" t="s">
        <v>492</v>
      </c>
      <c r="EN13" s="15">
        <v>322</v>
      </c>
      <c r="EO13" s="15"/>
      <c r="EP13" s="15"/>
      <c r="EQ13" s="53" t="s">
        <v>507</v>
      </c>
      <c r="ER13" s="15"/>
      <c r="ES13" s="85">
        <v>852.66</v>
      </c>
      <c r="ET13" s="53" t="s">
        <v>507</v>
      </c>
      <c r="EU13" s="15"/>
      <c r="EV13" s="85">
        <v>852.66</v>
      </c>
      <c r="EW13" s="53" t="s">
        <v>507</v>
      </c>
      <c r="EX13" s="15"/>
      <c r="EY13" s="85">
        <v>852.66</v>
      </c>
      <c r="EZ13" s="53" t="s">
        <v>507</v>
      </c>
      <c r="FA13" s="15"/>
      <c r="FB13" s="85">
        <v>852.66</v>
      </c>
      <c r="FC13" s="55" t="s">
        <v>507</v>
      </c>
      <c r="FD13" s="15"/>
      <c r="FE13" s="85">
        <v>852.66</v>
      </c>
      <c r="FF13" s="56" t="s">
        <v>507</v>
      </c>
      <c r="FG13" s="15"/>
      <c r="FH13" s="85">
        <v>852.66</v>
      </c>
      <c r="FI13" s="57" t="s">
        <v>507</v>
      </c>
      <c r="FJ13" s="15"/>
      <c r="FK13" s="85">
        <v>852.66</v>
      </c>
      <c r="FL13" s="58" t="s">
        <v>507</v>
      </c>
      <c r="FM13" s="15"/>
      <c r="FN13" s="85">
        <v>852.66</v>
      </c>
      <c r="FO13" s="59" t="s">
        <v>507</v>
      </c>
      <c r="FP13" s="15"/>
      <c r="FQ13" s="85">
        <v>852.66</v>
      </c>
      <c r="FR13" s="60" t="s">
        <v>507</v>
      </c>
      <c r="FS13" s="15"/>
      <c r="FT13" s="85">
        <v>852.66</v>
      </c>
      <c r="FU13" s="86" t="s">
        <v>507</v>
      </c>
      <c r="FV13" s="15"/>
      <c r="FW13" s="85">
        <v>852.66</v>
      </c>
      <c r="FX13" s="87" t="s">
        <v>507</v>
      </c>
      <c r="FY13" s="15"/>
      <c r="FZ13" s="85">
        <v>852.66</v>
      </c>
    </row>
    <row r="14" spans="1:182" ht="15" customHeight="1">
      <c r="A14" s="10"/>
      <c r="B14" s="22" t="s">
        <v>17</v>
      </c>
      <c r="C14" s="15">
        <f>SUM(C15:C26)</f>
        <v>4702.160000000001</v>
      </c>
      <c r="D14" s="22" t="s">
        <v>17</v>
      </c>
      <c r="E14" s="15">
        <f>SUM(E15:E26)</f>
        <v>4702.160000000001</v>
      </c>
      <c r="F14" s="22" t="s">
        <v>17</v>
      </c>
      <c r="G14" s="15">
        <f>SUM(G15:G26)</f>
        <v>4702.160000000001</v>
      </c>
      <c r="H14" s="22" t="s">
        <v>17</v>
      </c>
      <c r="I14" s="15">
        <f>SUM(I15:I26)</f>
        <v>4702.160000000001</v>
      </c>
      <c r="J14" s="22" t="s">
        <v>17</v>
      </c>
      <c r="K14" s="15">
        <f>SUM(K15:K26)</f>
        <v>4702.160000000001</v>
      </c>
      <c r="L14" s="22" t="s">
        <v>17</v>
      </c>
      <c r="M14" s="15">
        <f>SUM(M15:M26)</f>
        <v>4702.160000000001</v>
      </c>
      <c r="N14" s="22" t="s">
        <v>17</v>
      </c>
      <c r="O14" s="15">
        <f>SUM(O15:O26)</f>
        <v>4702.160000000001</v>
      </c>
      <c r="P14" s="22" t="s">
        <v>17</v>
      </c>
      <c r="Q14" s="15">
        <f>SUM(Q15:Q26)</f>
        <v>4702.160000000001</v>
      </c>
      <c r="R14" s="22" t="s">
        <v>17</v>
      </c>
      <c r="S14" s="16">
        <f t="shared" si="0"/>
        <v>37617.280000000006</v>
      </c>
      <c r="T14" s="14" t="s">
        <v>27</v>
      </c>
      <c r="U14" s="15" t="s">
        <v>116</v>
      </c>
      <c r="V14" s="15">
        <v>665.79</v>
      </c>
      <c r="W14" s="14" t="s">
        <v>59</v>
      </c>
      <c r="X14" s="15" t="s">
        <v>60</v>
      </c>
      <c r="Y14" s="20">
        <v>1017.27</v>
      </c>
      <c r="Z14" s="14" t="s">
        <v>117</v>
      </c>
      <c r="AA14" s="15"/>
      <c r="AB14" s="20">
        <v>859.66</v>
      </c>
      <c r="AC14" s="10" t="s">
        <v>3</v>
      </c>
      <c r="AD14" s="15"/>
      <c r="AE14" s="15">
        <v>6616.31</v>
      </c>
      <c r="AF14" s="15"/>
      <c r="AG14" s="14" t="s">
        <v>90</v>
      </c>
      <c r="AH14" s="15" t="s">
        <v>91</v>
      </c>
      <c r="AI14" s="25">
        <f>3156.9/12</f>
        <v>263.075</v>
      </c>
      <c r="AJ14" s="14" t="s">
        <v>110</v>
      </c>
      <c r="AK14" s="15" t="s">
        <v>111</v>
      </c>
      <c r="AL14" s="15">
        <v>331.05</v>
      </c>
      <c r="AM14" s="14" t="s">
        <v>131</v>
      </c>
      <c r="AN14" s="15" t="s">
        <v>132</v>
      </c>
      <c r="AO14" s="15">
        <v>2531.21</v>
      </c>
      <c r="AP14" s="14" t="s">
        <v>147</v>
      </c>
      <c r="AQ14" s="15" t="s">
        <v>148</v>
      </c>
      <c r="AR14" s="15">
        <v>1869.45</v>
      </c>
      <c r="AS14" s="18" t="s">
        <v>169</v>
      </c>
      <c r="AT14" s="18" t="s">
        <v>170</v>
      </c>
      <c r="AU14" s="18">
        <v>108.45</v>
      </c>
      <c r="AV14" s="14" t="s">
        <v>192</v>
      </c>
      <c r="AW14" s="15" t="s">
        <v>205</v>
      </c>
      <c r="AX14" s="15">
        <v>859.66</v>
      </c>
      <c r="AY14" s="14" t="s">
        <v>118</v>
      </c>
      <c r="AZ14" s="15"/>
      <c r="BA14" s="15">
        <v>7115.65</v>
      </c>
      <c r="BB14" s="18" t="s">
        <v>229</v>
      </c>
      <c r="BC14" s="19" t="s">
        <v>230</v>
      </c>
      <c r="BD14" s="15">
        <v>61.35</v>
      </c>
      <c r="BE14" s="18"/>
      <c r="BF14" s="19"/>
      <c r="BG14" s="15"/>
      <c r="BH14" s="18" t="s">
        <v>229</v>
      </c>
      <c r="BI14" s="19"/>
      <c r="BJ14" s="15">
        <v>61.35</v>
      </c>
      <c r="BK14" s="18"/>
      <c r="BL14" s="19"/>
      <c r="BM14" s="15"/>
      <c r="BN14" s="18"/>
      <c r="BO14" s="19"/>
      <c r="BP14" s="15"/>
      <c r="BQ14" s="15"/>
      <c r="BR14" s="15"/>
      <c r="BS14" s="18" t="s">
        <v>283</v>
      </c>
      <c r="BT14" s="19" t="s">
        <v>284</v>
      </c>
      <c r="BU14" s="15">
        <v>254.88</v>
      </c>
      <c r="BV14" s="18" t="s">
        <v>273</v>
      </c>
      <c r="BW14" s="19" t="s">
        <v>306</v>
      </c>
      <c r="BX14" s="15">
        <v>13422.11</v>
      </c>
      <c r="BY14" s="18"/>
      <c r="BZ14" s="19"/>
      <c r="CA14" s="15"/>
      <c r="CB14" s="14" t="s">
        <v>237</v>
      </c>
      <c r="CC14" s="15" t="s">
        <v>321</v>
      </c>
      <c r="CD14" s="15">
        <v>44.35</v>
      </c>
      <c r="CE14" s="18"/>
      <c r="CF14" s="19"/>
      <c r="CG14" s="15"/>
      <c r="CH14" s="18" t="s">
        <v>325</v>
      </c>
      <c r="CI14" s="19" t="s">
        <v>330</v>
      </c>
      <c r="CJ14" s="15">
        <v>56.97</v>
      </c>
      <c r="CK14" s="18" t="s">
        <v>171</v>
      </c>
      <c r="CL14" s="19" t="s">
        <v>346</v>
      </c>
      <c r="CM14" s="15">
        <v>180.46</v>
      </c>
      <c r="CN14" s="14"/>
      <c r="CO14" s="15"/>
      <c r="CP14" s="15"/>
      <c r="CQ14" s="14"/>
      <c r="CR14" s="15"/>
      <c r="CS14" s="15"/>
      <c r="CT14" s="14"/>
      <c r="CU14" s="15"/>
      <c r="CV14" s="15"/>
      <c r="CW14" s="14"/>
      <c r="CX14" s="15"/>
      <c r="CY14" s="15"/>
      <c r="CZ14" s="14"/>
      <c r="DA14" s="15"/>
      <c r="DB14" s="15"/>
      <c r="DE14" s="18" t="s">
        <v>295</v>
      </c>
      <c r="DF14" s="18"/>
      <c r="DG14" s="15">
        <v>184.16</v>
      </c>
      <c r="DH14" s="14" t="s">
        <v>397</v>
      </c>
      <c r="DI14" s="15" t="s">
        <v>393</v>
      </c>
      <c r="DJ14" s="15">
        <v>656.55</v>
      </c>
      <c r="DK14" s="14" t="s">
        <v>293</v>
      </c>
      <c r="DL14" s="15"/>
      <c r="DM14" s="15">
        <v>139.24</v>
      </c>
      <c r="DN14" s="14" t="s">
        <v>293</v>
      </c>
      <c r="DO14" s="15"/>
      <c r="DP14" s="15">
        <v>139.24</v>
      </c>
      <c r="DQ14" s="14" t="s">
        <v>293</v>
      </c>
      <c r="DR14" s="15"/>
      <c r="DS14" s="15">
        <v>139.24</v>
      </c>
      <c r="DT14" s="14" t="s">
        <v>293</v>
      </c>
      <c r="DU14" s="15"/>
      <c r="DV14" s="15">
        <v>139.24</v>
      </c>
      <c r="DW14" s="14" t="s">
        <v>293</v>
      </c>
      <c r="DX14" s="15"/>
      <c r="DY14" s="15">
        <v>139.24</v>
      </c>
      <c r="DZ14" s="14" t="s">
        <v>293</v>
      </c>
      <c r="EA14" s="15" t="s">
        <v>446</v>
      </c>
      <c r="EB14" s="15">
        <v>139.24</v>
      </c>
      <c r="EC14" s="14" t="s">
        <v>293</v>
      </c>
      <c r="ED14" s="15"/>
      <c r="EE14" s="15">
        <v>139.24</v>
      </c>
      <c r="EF14" s="14" t="s">
        <v>293</v>
      </c>
      <c r="EG14" s="15"/>
      <c r="EH14" s="15">
        <v>139.24</v>
      </c>
      <c r="EI14" s="14" t="s">
        <v>293</v>
      </c>
      <c r="EJ14" s="15"/>
      <c r="EK14" s="15">
        <v>139.24</v>
      </c>
      <c r="EL14" s="14" t="s">
        <v>293</v>
      </c>
      <c r="EM14" s="15"/>
      <c r="EN14" s="15">
        <v>139.24</v>
      </c>
      <c r="EO14" s="15"/>
      <c r="EP14" s="15"/>
      <c r="EQ14" s="54" t="s">
        <v>4</v>
      </c>
      <c r="ER14" s="15"/>
      <c r="ES14" s="85">
        <v>145.57</v>
      </c>
      <c r="ET14" s="54" t="s">
        <v>4</v>
      </c>
      <c r="EU14" s="15"/>
      <c r="EV14" s="85">
        <v>145.57</v>
      </c>
      <c r="EW14" s="54" t="s">
        <v>4</v>
      </c>
      <c r="EX14" s="15"/>
      <c r="EY14" s="85">
        <v>145.57</v>
      </c>
      <c r="EZ14" s="54" t="s">
        <v>4</v>
      </c>
      <c r="FA14" s="15"/>
      <c r="FB14" s="85">
        <v>145.57</v>
      </c>
      <c r="FC14" s="54" t="s">
        <v>4</v>
      </c>
      <c r="FD14" s="15"/>
      <c r="FE14" s="85">
        <v>145.57</v>
      </c>
      <c r="FF14" s="54" t="s">
        <v>4</v>
      </c>
      <c r="FG14" s="15"/>
      <c r="FH14" s="85">
        <v>145.57</v>
      </c>
      <c r="FI14" s="54" t="s">
        <v>4</v>
      </c>
      <c r="FJ14" s="15"/>
      <c r="FK14" s="85">
        <v>145.57</v>
      </c>
      <c r="FL14" s="54" t="s">
        <v>4</v>
      </c>
      <c r="FM14" s="15"/>
      <c r="FN14" s="85">
        <v>145.57</v>
      </c>
      <c r="FO14" s="54" t="s">
        <v>4</v>
      </c>
      <c r="FP14" s="15"/>
      <c r="FQ14" s="85">
        <v>145.57</v>
      </c>
      <c r="FR14" s="54" t="s">
        <v>4</v>
      </c>
      <c r="FS14" s="15"/>
      <c r="FT14" s="85">
        <v>145.57</v>
      </c>
      <c r="FU14" s="54" t="s">
        <v>4</v>
      </c>
      <c r="FV14" s="15"/>
      <c r="FW14" s="85">
        <v>145.57</v>
      </c>
      <c r="FX14" s="54" t="s">
        <v>4</v>
      </c>
      <c r="FY14" s="15"/>
      <c r="FZ14" s="85">
        <v>145.57</v>
      </c>
    </row>
    <row r="15" spans="1:182" ht="15.75" customHeight="1">
      <c r="A15" s="14"/>
      <c r="B15" s="14" t="s">
        <v>16</v>
      </c>
      <c r="C15" s="15">
        <v>665.79</v>
      </c>
      <c r="D15" s="14" t="s">
        <v>16</v>
      </c>
      <c r="E15" s="15">
        <v>665.79</v>
      </c>
      <c r="F15" s="14" t="s">
        <v>16</v>
      </c>
      <c r="G15" s="15">
        <v>665.79</v>
      </c>
      <c r="H15" s="14" t="s">
        <v>16</v>
      </c>
      <c r="I15" s="15">
        <v>665.79</v>
      </c>
      <c r="J15" s="14" t="s">
        <v>16</v>
      </c>
      <c r="K15" s="15">
        <v>665.79</v>
      </c>
      <c r="L15" s="14" t="s">
        <v>16</v>
      </c>
      <c r="M15" s="15">
        <v>665.79</v>
      </c>
      <c r="N15" s="14" t="s">
        <v>16</v>
      </c>
      <c r="O15" s="15">
        <v>665.79</v>
      </c>
      <c r="P15" s="14" t="s">
        <v>16</v>
      </c>
      <c r="Q15" s="15">
        <v>665.79</v>
      </c>
      <c r="R15" s="14" t="s">
        <v>16</v>
      </c>
      <c r="S15" s="16">
        <f t="shared" si="0"/>
        <v>5326.32</v>
      </c>
      <c r="T15" s="14" t="s">
        <v>28</v>
      </c>
      <c r="U15" s="15" t="s">
        <v>116</v>
      </c>
      <c r="V15" s="15">
        <v>41.61</v>
      </c>
      <c r="W15" s="22" t="s">
        <v>61</v>
      </c>
      <c r="X15" s="15" t="s">
        <v>62</v>
      </c>
      <c r="Y15" s="20">
        <v>348.27</v>
      </c>
      <c r="Z15" s="22"/>
      <c r="AA15" s="15"/>
      <c r="AB15" s="20"/>
      <c r="AC15" s="10" t="s">
        <v>5</v>
      </c>
      <c r="AD15" s="15"/>
      <c r="AE15" s="15">
        <v>2788</v>
      </c>
      <c r="AF15" s="15"/>
      <c r="AG15" s="14" t="s">
        <v>92</v>
      </c>
      <c r="AH15" s="15" t="s">
        <v>93</v>
      </c>
      <c r="AI15" s="25">
        <f>3156.9/16</f>
        <v>197.30625</v>
      </c>
      <c r="AJ15" s="14" t="s">
        <v>4</v>
      </c>
      <c r="AK15" s="15"/>
      <c r="AL15" s="23">
        <v>139.24</v>
      </c>
      <c r="AM15" s="14" t="s">
        <v>133</v>
      </c>
      <c r="AN15" s="15" t="s">
        <v>134</v>
      </c>
      <c r="AO15" s="15">
        <v>149.12</v>
      </c>
      <c r="AP15" s="14" t="s">
        <v>149</v>
      </c>
      <c r="AQ15" s="15" t="s">
        <v>150</v>
      </c>
      <c r="AR15" s="15">
        <v>298.25</v>
      </c>
      <c r="AS15" s="14" t="s">
        <v>171</v>
      </c>
      <c r="AT15" s="15" t="s">
        <v>172</v>
      </c>
      <c r="AU15" s="15">
        <v>298.25</v>
      </c>
      <c r="AV15" s="18" t="s">
        <v>189</v>
      </c>
      <c r="AW15" s="18" t="s">
        <v>206</v>
      </c>
      <c r="AX15" s="18">
        <v>139.24</v>
      </c>
      <c r="AY15" s="14" t="s">
        <v>299</v>
      </c>
      <c r="AZ15" s="15"/>
      <c r="BA15" s="15">
        <v>41.63</v>
      </c>
      <c r="BB15" s="10" t="s">
        <v>3</v>
      </c>
      <c r="BC15" s="15"/>
      <c r="BD15" s="15">
        <v>6699.53</v>
      </c>
      <c r="BE15" s="10" t="s">
        <v>3</v>
      </c>
      <c r="BF15" s="15"/>
      <c r="BG15" s="15">
        <v>6699.53</v>
      </c>
      <c r="BH15" s="10" t="s">
        <v>3</v>
      </c>
      <c r="BI15" s="15"/>
      <c r="BJ15" s="15">
        <v>6699.53</v>
      </c>
      <c r="BK15" s="10" t="s">
        <v>3</v>
      </c>
      <c r="BL15" s="15"/>
      <c r="BM15" s="15">
        <v>6699.53</v>
      </c>
      <c r="BN15" s="10" t="s">
        <v>3</v>
      </c>
      <c r="BO15" s="15"/>
      <c r="BP15" s="15">
        <v>6699.53</v>
      </c>
      <c r="BQ15" s="15"/>
      <c r="BR15" s="15"/>
      <c r="BS15" s="10" t="s">
        <v>285</v>
      </c>
      <c r="BT15" s="15" t="s">
        <v>284</v>
      </c>
      <c r="BU15" s="15">
        <v>238.99</v>
      </c>
      <c r="BV15" s="18" t="s">
        <v>129</v>
      </c>
      <c r="BW15" s="15" t="s">
        <v>306</v>
      </c>
      <c r="BX15" s="15">
        <v>180.46</v>
      </c>
      <c r="BY15" s="18"/>
      <c r="BZ15" s="15"/>
      <c r="CA15" s="15"/>
      <c r="CB15" s="18"/>
      <c r="CC15" s="15"/>
      <c r="CD15" s="15"/>
      <c r="CE15" s="18"/>
      <c r="CF15" s="15"/>
      <c r="CG15" s="15"/>
      <c r="CH15" s="18" t="s">
        <v>331</v>
      </c>
      <c r="CI15" s="15" t="s">
        <v>330</v>
      </c>
      <c r="CJ15" s="15">
        <v>869.1</v>
      </c>
      <c r="CK15" s="18"/>
      <c r="CL15" s="15"/>
      <c r="CM15" s="15"/>
      <c r="CN15" s="18"/>
      <c r="CO15" s="15"/>
      <c r="CP15" s="15"/>
      <c r="CQ15" s="18"/>
      <c r="CR15" s="15"/>
      <c r="CS15" s="15"/>
      <c r="CT15" s="18"/>
      <c r="CU15" s="15"/>
      <c r="CV15" s="15"/>
      <c r="CW15" s="18"/>
      <c r="CX15" s="15"/>
      <c r="CY15" s="15"/>
      <c r="CZ15" s="18"/>
      <c r="DA15" s="15"/>
      <c r="DB15" s="15"/>
      <c r="DE15" s="14" t="s">
        <v>410</v>
      </c>
      <c r="DF15" s="15"/>
      <c r="DG15" s="15">
        <v>384.87</v>
      </c>
      <c r="DH15" s="18" t="s">
        <v>398</v>
      </c>
      <c r="DI15" s="15" t="s">
        <v>393</v>
      </c>
      <c r="DJ15" s="15">
        <v>1947.81</v>
      </c>
      <c r="DK15" s="18" t="s">
        <v>295</v>
      </c>
      <c r="DL15" s="18"/>
      <c r="DM15" s="15">
        <v>184.16</v>
      </c>
      <c r="DN15" s="18" t="s">
        <v>295</v>
      </c>
      <c r="DO15" s="18"/>
      <c r="DP15" s="15">
        <v>184.16</v>
      </c>
      <c r="DQ15" s="18" t="s">
        <v>295</v>
      </c>
      <c r="DR15" s="18"/>
      <c r="DS15" s="15">
        <v>184.16</v>
      </c>
      <c r="DT15" s="18" t="s">
        <v>295</v>
      </c>
      <c r="DU15" s="18"/>
      <c r="DV15" s="15">
        <v>184.16</v>
      </c>
      <c r="DW15" s="18"/>
      <c r="DX15" s="18"/>
      <c r="DY15" s="15"/>
      <c r="DZ15" s="18" t="s">
        <v>450</v>
      </c>
      <c r="EA15" s="18" t="s">
        <v>449</v>
      </c>
      <c r="EB15" s="15">
        <v>2300.04</v>
      </c>
      <c r="EC15" s="18"/>
      <c r="ED15" s="18"/>
      <c r="EE15" s="15"/>
      <c r="EF15" s="18" t="s">
        <v>494</v>
      </c>
      <c r="EG15" s="18" t="s">
        <v>496</v>
      </c>
      <c r="EH15" s="15">
        <v>649.27</v>
      </c>
      <c r="EI15" s="18" t="s">
        <v>475</v>
      </c>
      <c r="EJ15" s="18" t="s">
        <v>474</v>
      </c>
      <c r="EK15" s="15">
        <v>2111.46</v>
      </c>
      <c r="EL15" s="18"/>
      <c r="EM15" s="18"/>
      <c r="EN15" s="15"/>
      <c r="EO15" s="15"/>
      <c r="EP15" s="15"/>
      <c r="EQ15" s="53" t="s">
        <v>97</v>
      </c>
      <c r="ER15" s="18"/>
      <c r="ES15" s="85">
        <v>97.05</v>
      </c>
      <c r="ET15" s="53" t="s">
        <v>97</v>
      </c>
      <c r="EU15" s="18"/>
      <c r="EV15" s="85">
        <v>97.05</v>
      </c>
      <c r="EW15" s="53" t="s">
        <v>97</v>
      </c>
      <c r="EX15" s="18"/>
      <c r="EY15" s="85">
        <v>97.05</v>
      </c>
      <c r="EZ15" s="53" t="s">
        <v>97</v>
      </c>
      <c r="FA15" s="18"/>
      <c r="FB15" s="85">
        <v>97.05</v>
      </c>
      <c r="FC15" s="55" t="s">
        <v>97</v>
      </c>
      <c r="FD15" s="18"/>
      <c r="FE15" s="85">
        <v>97.05</v>
      </c>
      <c r="FF15" s="56" t="s">
        <v>97</v>
      </c>
      <c r="FG15" s="18"/>
      <c r="FH15" s="85">
        <v>97.05</v>
      </c>
      <c r="FI15" s="57" t="s">
        <v>97</v>
      </c>
      <c r="FJ15" s="18"/>
      <c r="FK15" s="85">
        <v>97.05</v>
      </c>
      <c r="FL15" s="58" t="s">
        <v>97</v>
      </c>
      <c r="FM15" s="18"/>
      <c r="FN15" s="85">
        <v>97.05</v>
      </c>
      <c r="FO15" s="59" t="s">
        <v>97</v>
      </c>
      <c r="FP15" s="18"/>
      <c r="FQ15" s="85">
        <v>97.05</v>
      </c>
      <c r="FR15" s="60" t="s">
        <v>97</v>
      </c>
      <c r="FS15" s="18"/>
      <c r="FT15" s="85">
        <v>97.05</v>
      </c>
      <c r="FU15" s="86" t="s">
        <v>97</v>
      </c>
      <c r="FV15" s="18"/>
      <c r="FW15" s="85">
        <v>97.05</v>
      </c>
      <c r="FX15" s="87" t="s">
        <v>97</v>
      </c>
      <c r="FY15" s="18"/>
      <c r="FZ15" s="85">
        <v>97.05</v>
      </c>
    </row>
    <row r="16" spans="1:182" ht="22.5" customHeight="1">
      <c r="A16" s="14"/>
      <c r="B16" s="14" t="s">
        <v>16</v>
      </c>
      <c r="C16" s="15">
        <v>41.61</v>
      </c>
      <c r="D16" s="14" t="s">
        <v>16</v>
      </c>
      <c r="E16" s="15">
        <v>41.61</v>
      </c>
      <c r="F16" s="14" t="s">
        <v>16</v>
      </c>
      <c r="G16" s="15">
        <v>41.61</v>
      </c>
      <c r="H16" s="14" t="s">
        <v>16</v>
      </c>
      <c r="I16" s="15">
        <v>41.61</v>
      </c>
      <c r="J16" s="14" t="s">
        <v>16</v>
      </c>
      <c r="K16" s="15">
        <v>41.61</v>
      </c>
      <c r="L16" s="14" t="s">
        <v>16</v>
      </c>
      <c r="M16" s="15">
        <v>41.61</v>
      </c>
      <c r="N16" s="14" t="s">
        <v>16</v>
      </c>
      <c r="O16" s="15">
        <v>41.61</v>
      </c>
      <c r="P16" s="14" t="s">
        <v>16</v>
      </c>
      <c r="Q16" s="15">
        <v>41.61</v>
      </c>
      <c r="R16" s="14" t="s">
        <v>16</v>
      </c>
      <c r="S16" s="16">
        <f t="shared" si="0"/>
        <v>332.88000000000005</v>
      </c>
      <c r="T16" s="14" t="s">
        <v>29</v>
      </c>
      <c r="U16" s="15" t="s">
        <v>116</v>
      </c>
      <c r="V16" s="15">
        <v>166.45</v>
      </c>
      <c r="W16" s="18" t="s">
        <v>4</v>
      </c>
      <c r="X16" s="19"/>
      <c r="Y16" s="17">
        <v>139.24</v>
      </c>
      <c r="Z16" s="14"/>
      <c r="AA16" s="15"/>
      <c r="AB16" s="20"/>
      <c r="AC16" s="14"/>
      <c r="AD16" s="15"/>
      <c r="AE16" s="20"/>
      <c r="AF16" s="20"/>
      <c r="AG16" s="14" t="s">
        <v>4</v>
      </c>
      <c r="AH16" s="15" t="s">
        <v>96</v>
      </c>
      <c r="AI16" s="23">
        <v>139.24</v>
      </c>
      <c r="AJ16" s="14" t="s">
        <v>97</v>
      </c>
      <c r="AK16" s="15"/>
      <c r="AL16" s="23">
        <v>172.48</v>
      </c>
      <c r="AM16" s="14" t="s">
        <v>189</v>
      </c>
      <c r="AN16" s="15" t="s">
        <v>190</v>
      </c>
      <c r="AO16" s="15">
        <v>139.24</v>
      </c>
      <c r="AP16" s="14" t="s">
        <v>151</v>
      </c>
      <c r="AQ16" s="15" t="s">
        <v>152</v>
      </c>
      <c r="AR16" s="15">
        <v>228.36</v>
      </c>
      <c r="AS16" s="14" t="s">
        <v>171</v>
      </c>
      <c r="AT16" s="15" t="s">
        <v>173</v>
      </c>
      <c r="AU16" s="15">
        <v>298.25</v>
      </c>
      <c r="AV16" s="18" t="s">
        <v>191</v>
      </c>
      <c r="AW16" s="18" t="s">
        <v>206</v>
      </c>
      <c r="AX16" s="21">
        <v>172.48</v>
      </c>
      <c r="AY16" s="14" t="s">
        <v>300</v>
      </c>
      <c r="AZ16" s="15"/>
      <c r="BA16" s="15">
        <v>41.63</v>
      </c>
      <c r="BB16" s="14" t="s">
        <v>118</v>
      </c>
      <c r="BC16" s="15"/>
      <c r="BD16" s="15">
        <v>7115.65</v>
      </c>
      <c r="BE16" s="14" t="s">
        <v>118</v>
      </c>
      <c r="BF16" s="15"/>
      <c r="BG16" s="15">
        <v>7115.65</v>
      </c>
      <c r="BH16" s="14" t="s">
        <v>118</v>
      </c>
      <c r="BI16" s="15"/>
      <c r="BJ16" s="15">
        <v>7115.65</v>
      </c>
      <c r="BK16" s="14" t="s">
        <v>118</v>
      </c>
      <c r="BL16" s="15"/>
      <c r="BM16" s="15">
        <v>7115.65</v>
      </c>
      <c r="BN16" s="14" t="s">
        <v>118</v>
      </c>
      <c r="BO16" s="15"/>
      <c r="BP16" s="15">
        <v>7115.65</v>
      </c>
      <c r="BQ16" s="15"/>
      <c r="BR16" s="15"/>
      <c r="BS16" s="14" t="s">
        <v>286</v>
      </c>
      <c r="BT16" s="15" t="s">
        <v>287</v>
      </c>
      <c r="BU16" s="15">
        <v>908.52</v>
      </c>
      <c r="BV16" s="18" t="s">
        <v>295</v>
      </c>
      <c r="BW16" s="18"/>
      <c r="BX16" s="15">
        <v>172.48</v>
      </c>
      <c r="BY16" s="18" t="s">
        <v>295</v>
      </c>
      <c r="BZ16" s="18"/>
      <c r="CA16" s="15">
        <v>172.48</v>
      </c>
      <c r="CB16" s="18" t="s">
        <v>295</v>
      </c>
      <c r="CC16" s="18"/>
      <c r="CD16" s="15">
        <v>172.48</v>
      </c>
      <c r="CE16" s="18" t="s">
        <v>295</v>
      </c>
      <c r="CF16" s="18"/>
      <c r="CG16" s="15">
        <v>172.48</v>
      </c>
      <c r="CH16" s="18" t="s">
        <v>295</v>
      </c>
      <c r="CI16" s="18"/>
      <c r="CJ16" s="15">
        <v>172.48</v>
      </c>
      <c r="CK16" s="18"/>
      <c r="CL16" s="18"/>
      <c r="CM16" s="15"/>
      <c r="CN16" s="18"/>
      <c r="CO16" s="18"/>
      <c r="CP16" s="15"/>
      <c r="CQ16" s="18"/>
      <c r="CR16" s="18"/>
      <c r="CS16" s="15"/>
      <c r="CT16" s="18"/>
      <c r="CU16" s="18"/>
      <c r="CV16" s="15"/>
      <c r="CW16" s="18"/>
      <c r="CX16" s="18"/>
      <c r="CY16" s="15"/>
      <c r="CZ16" s="18"/>
      <c r="DA16" s="18"/>
      <c r="DB16" s="15"/>
      <c r="DE16" s="18"/>
      <c r="DF16" s="18"/>
      <c r="DG16" s="15"/>
      <c r="DH16" s="18" t="s">
        <v>399</v>
      </c>
      <c r="DI16" s="18" t="s">
        <v>393</v>
      </c>
      <c r="DJ16" s="15">
        <v>973.89</v>
      </c>
      <c r="DK16" s="14" t="s">
        <v>410</v>
      </c>
      <c r="DL16" s="15"/>
      <c r="DM16" s="15">
        <v>384.87</v>
      </c>
      <c r="DN16" s="14" t="s">
        <v>410</v>
      </c>
      <c r="DO16" s="15"/>
      <c r="DP16" s="15">
        <v>384.87</v>
      </c>
      <c r="DQ16" s="14" t="s">
        <v>410</v>
      </c>
      <c r="DR16" s="15"/>
      <c r="DS16" s="15">
        <v>384.87</v>
      </c>
      <c r="DT16" s="14" t="s">
        <v>410</v>
      </c>
      <c r="DU16" s="15"/>
      <c r="DV16" s="15">
        <v>384.87</v>
      </c>
      <c r="DW16" s="14" t="s">
        <v>410</v>
      </c>
      <c r="DX16" s="15"/>
      <c r="DY16" s="15">
        <v>384.87</v>
      </c>
      <c r="DZ16" s="14" t="s">
        <v>410</v>
      </c>
      <c r="EA16" s="15"/>
      <c r="EB16" s="15">
        <v>384.87</v>
      </c>
      <c r="EC16" s="14" t="s">
        <v>410</v>
      </c>
      <c r="ED16" s="15"/>
      <c r="EE16" s="15">
        <v>384.87</v>
      </c>
      <c r="EF16" s="14" t="s">
        <v>410</v>
      </c>
      <c r="EG16" s="15"/>
      <c r="EH16" s="15">
        <v>384.87</v>
      </c>
      <c r="EI16" s="14" t="s">
        <v>410</v>
      </c>
      <c r="EJ16" s="15"/>
      <c r="EK16" s="15">
        <v>384.87</v>
      </c>
      <c r="EL16" s="14"/>
      <c r="EM16" s="15"/>
      <c r="EN16" s="15"/>
      <c r="EO16" s="15"/>
      <c r="EP16" s="15"/>
      <c r="EQ16" s="53" t="s">
        <v>508</v>
      </c>
      <c r="ER16" s="15"/>
      <c r="ES16" s="85">
        <v>411.81</v>
      </c>
      <c r="ET16" s="53" t="s">
        <v>508</v>
      </c>
      <c r="EU16" s="15"/>
      <c r="EV16" s="85">
        <v>411.81</v>
      </c>
      <c r="EW16" s="53" t="s">
        <v>508</v>
      </c>
      <c r="EX16" s="15"/>
      <c r="EY16" s="85">
        <v>411.81</v>
      </c>
      <c r="EZ16" s="53" t="s">
        <v>508</v>
      </c>
      <c r="FA16" s="15"/>
      <c r="FB16" s="85">
        <v>411.81</v>
      </c>
      <c r="FC16" s="55" t="s">
        <v>508</v>
      </c>
      <c r="FD16" s="15"/>
      <c r="FE16" s="85">
        <v>411.81</v>
      </c>
      <c r="FF16" s="56" t="s">
        <v>508</v>
      </c>
      <c r="FG16" s="15"/>
      <c r="FH16" s="85">
        <v>411.81</v>
      </c>
      <c r="FI16" s="57" t="s">
        <v>508</v>
      </c>
      <c r="FJ16" s="15"/>
      <c r="FK16" s="85">
        <v>411.81</v>
      </c>
      <c r="FL16" s="58" t="s">
        <v>508</v>
      </c>
      <c r="FM16" s="15"/>
      <c r="FN16" s="85">
        <v>411.81</v>
      </c>
      <c r="FO16" s="59" t="s">
        <v>508</v>
      </c>
      <c r="FP16" s="15"/>
      <c r="FQ16" s="85">
        <v>411.81</v>
      </c>
      <c r="FR16" s="60" t="s">
        <v>508</v>
      </c>
      <c r="FS16" s="15"/>
      <c r="FT16" s="85">
        <v>411.81</v>
      </c>
      <c r="FU16" s="86" t="s">
        <v>508</v>
      </c>
      <c r="FV16" s="15"/>
      <c r="FW16" s="85">
        <v>411.81</v>
      </c>
      <c r="FX16" s="87" t="s">
        <v>508</v>
      </c>
      <c r="FY16" s="15"/>
      <c r="FZ16" s="85">
        <v>411.81</v>
      </c>
    </row>
    <row r="17" spans="1:182" ht="48" customHeight="1">
      <c r="A17" s="14"/>
      <c r="B17" s="14"/>
      <c r="C17" s="15"/>
      <c r="D17" s="14"/>
      <c r="E17" s="15"/>
      <c r="F17" s="14"/>
      <c r="G17" s="15"/>
      <c r="H17" s="14"/>
      <c r="I17" s="15"/>
      <c r="J17" s="14"/>
      <c r="K17" s="15"/>
      <c r="L17" s="14"/>
      <c r="M17" s="15"/>
      <c r="N17" s="14"/>
      <c r="O17" s="15"/>
      <c r="P17" s="14"/>
      <c r="Q17" s="15"/>
      <c r="R17" s="14"/>
      <c r="S17" s="16"/>
      <c r="T17" s="14"/>
      <c r="U17" s="15"/>
      <c r="V17" s="15"/>
      <c r="W17" s="18"/>
      <c r="X17" s="19"/>
      <c r="Y17" s="17"/>
      <c r="Z17" s="14"/>
      <c r="AA17" s="15"/>
      <c r="AB17" s="20"/>
      <c r="AC17" s="14"/>
      <c r="AD17" s="15"/>
      <c r="AE17" s="20"/>
      <c r="AF17" s="20"/>
      <c r="AG17" s="14"/>
      <c r="AH17" s="15"/>
      <c r="AI17" s="23"/>
      <c r="AJ17" s="14"/>
      <c r="AK17" s="15"/>
      <c r="AL17" s="23"/>
      <c r="AM17" s="14"/>
      <c r="AN17" s="15"/>
      <c r="AO17" s="15"/>
      <c r="AP17" s="14"/>
      <c r="AQ17" s="15"/>
      <c r="AR17" s="15"/>
      <c r="AS17" s="14"/>
      <c r="AT17" s="15"/>
      <c r="AU17" s="15"/>
      <c r="AV17" s="18"/>
      <c r="AW17" s="18"/>
      <c r="AX17" s="21"/>
      <c r="AY17" s="14"/>
      <c r="AZ17" s="15"/>
      <c r="BA17" s="15"/>
      <c r="BB17" s="14"/>
      <c r="BC17" s="15"/>
      <c r="BD17" s="15"/>
      <c r="BE17" s="14"/>
      <c r="BF17" s="15"/>
      <c r="BG17" s="15"/>
      <c r="BH17" s="14"/>
      <c r="BI17" s="15"/>
      <c r="BJ17" s="15"/>
      <c r="BK17" s="14"/>
      <c r="BL17" s="15"/>
      <c r="BM17" s="15"/>
      <c r="BN17" s="14"/>
      <c r="BO17" s="15"/>
      <c r="BP17" s="15"/>
      <c r="BQ17" s="15"/>
      <c r="BR17" s="15"/>
      <c r="BS17" s="14"/>
      <c r="BT17" s="15"/>
      <c r="BU17" s="15"/>
      <c r="BV17" s="18"/>
      <c r="BW17" s="18"/>
      <c r="BX17" s="15"/>
      <c r="BY17" s="18"/>
      <c r="BZ17" s="18"/>
      <c r="CA17" s="15"/>
      <c r="CB17" s="18"/>
      <c r="CC17" s="18"/>
      <c r="CD17" s="15"/>
      <c r="CE17" s="18"/>
      <c r="CF17" s="18"/>
      <c r="CG17" s="15"/>
      <c r="CH17" s="18"/>
      <c r="CI17" s="18"/>
      <c r="CJ17" s="15"/>
      <c r="CK17" s="18"/>
      <c r="CL17" s="18"/>
      <c r="CM17" s="15"/>
      <c r="CN17" s="18"/>
      <c r="CO17" s="18"/>
      <c r="CP17" s="15"/>
      <c r="CQ17" s="18"/>
      <c r="CR17" s="18"/>
      <c r="CS17" s="15"/>
      <c r="CT17" s="18"/>
      <c r="CU17" s="18"/>
      <c r="CV17" s="15"/>
      <c r="CW17" s="18"/>
      <c r="CX17" s="18"/>
      <c r="CY17" s="15"/>
      <c r="CZ17" s="18"/>
      <c r="DA17" s="18"/>
      <c r="DB17" s="15"/>
      <c r="DE17" s="18"/>
      <c r="DF17" s="18"/>
      <c r="DG17" s="15"/>
      <c r="DH17" s="18"/>
      <c r="DI17" s="18"/>
      <c r="DJ17" s="15"/>
      <c r="DK17" s="14"/>
      <c r="DL17" s="15"/>
      <c r="DM17" s="15"/>
      <c r="DN17" s="14"/>
      <c r="DO17" s="15"/>
      <c r="DP17" s="15"/>
      <c r="DQ17" s="14"/>
      <c r="DR17" s="15"/>
      <c r="DS17" s="15"/>
      <c r="DT17" s="14"/>
      <c r="DU17" s="15"/>
      <c r="DV17" s="15"/>
      <c r="DW17" s="14"/>
      <c r="DX17" s="15"/>
      <c r="DY17" s="15"/>
      <c r="DZ17" s="14"/>
      <c r="EA17" s="15"/>
      <c r="EB17" s="15"/>
      <c r="EC17" s="14"/>
      <c r="ED17" s="15"/>
      <c r="EE17" s="15"/>
      <c r="EF17" s="14"/>
      <c r="EG17" s="15"/>
      <c r="EH17" s="15"/>
      <c r="EI17" s="14"/>
      <c r="EJ17" s="15"/>
      <c r="EK17" s="15"/>
      <c r="EL17" s="14"/>
      <c r="EM17" s="15"/>
      <c r="EN17" s="15"/>
      <c r="EO17" s="15"/>
      <c r="EP17" s="15"/>
      <c r="EQ17" s="82" t="s">
        <v>579</v>
      </c>
      <c r="ER17" s="15"/>
      <c r="ES17" s="85">
        <v>145.57</v>
      </c>
      <c r="ET17" s="82" t="s">
        <v>579</v>
      </c>
      <c r="EU17" s="15"/>
      <c r="EV17" s="85">
        <v>145.57</v>
      </c>
      <c r="EW17" s="82" t="s">
        <v>579</v>
      </c>
      <c r="EX17" s="15"/>
      <c r="EY17" s="85">
        <v>145.57</v>
      </c>
      <c r="EZ17" s="82" t="s">
        <v>579</v>
      </c>
      <c r="FA17" s="15"/>
      <c r="FB17" s="85">
        <v>145.57</v>
      </c>
      <c r="FC17" s="82" t="s">
        <v>579</v>
      </c>
      <c r="FD17" s="15"/>
      <c r="FE17" s="85">
        <v>145.57</v>
      </c>
      <c r="FF17" s="82" t="s">
        <v>579</v>
      </c>
      <c r="FG17" s="15"/>
      <c r="FH17" s="85">
        <v>145.57</v>
      </c>
      <c r="FI17" s="82" t="s">
        <v>579</v>
      </c>
      <c r="FJ17" s="15"/>
      <c r="FK17" s="85">
        <v>145.57</v>
      </c>
      <c r="FL17" s="82" t="s">
        <v>579</v>
      </c>
      <c r="FM17" s="15"/>
      <c r="FN17" s="85">
        <v>145.57</v>
      </c>
      <c r="FO17" s="82" t="s">
        <v>579</v>
      </c>
      <c r="FP17" s="15"/>
      <c r="FQ17" s="85">
        <v>145.57</v>
      </c>
      <c r="FR17" s="82" t="s">
        <v>579</v>
      </c>
      <c r="FS17" s="20"/>
      <c r="FT17" s="85">
        <v>145.57</v>
      </c>
      <c r="FU17" s="86" t="s">
        <v>579</v>
      </c>
      <c r="FV17" s="20"/>
      <c r="FW17" s="85">
        <v>145.57</v>
      </c>
      <c r="FX17" s="87" t="s">
        <v>579</v>
      </c>
      <c r="FY17" s="20"/>
      <c r="FZ17" s="85">
        <v>145.57</v>
      </c>
    </row>
    <row r="18" spans="1:182" ht="22.5">
      <c r="A18" s="14"/>
      <c r="B18" s="14" t="s">
        <v>16</v>
      </c>
      <c r="C18" s="15">
        <v>166.45</v>
      </c>
      <c r="D18" s="14" t="s">
        <v>16</v>
      </c>
      <c r="E18" s="15">
        <v>166.45</v>
      </c>
      <c r="F18" s="14" t="s">
        <v>16</v>
      </c>
      <c r="G18" s="15">
        <v>166.45</v>
      </c>
      <c r="H18" s="14" t="s">
        <v>16</v>
      </c>
      <c r="I18" s="15">
        <v>166.45</v>
      </c>
      <c r="J18" s="14" t="s">
        <v>16</v>
      </c>
      <c r="K18" s="15">
        <v>166.45</v>
      </c>
      <c r="L18" s="14" t="s">
        <v>16</v>
      </c>
      <c r="M18" s="15">
        <v>166.45</v>
      </c>
      <c r="N18" s="14" t="s">
        <v>16</v>
      </c>
      <c r="O18" s="15">
        <v>166.45</v>
      </c>
      <c r="P18" s="14" t="s">
        <v>16</v>
      </c>
      <c r="Q18" s="15">
        <v>166.45</v>
      </c>
      <c r="R18" s="14" t="s">
        <v>16</v>
      </c>
      <c r="S18" s="16">
        <f t="shared" si="0"/>
        <v>1331.6000000000001</v>
      </c>
      <c r="T18" s="14" t="s">
        <v>30</v>
      </c>
      <c r="U18" s="15" t="s">
        <v>116</v>
      </c>
      <c r="V18" s="15">
        <v>540.96</v>
      </c>
      <c r="W18" s="10" t="s">
        <v>3</v>
      </c>
      <c r="X18" s="15"/>
      <c r="Y18" s="15">
        <v>6616.31</v>
      </c>
      <c r="Z18" s="14"/>
      <c r="AA18" s="15"/>
      <c r="AB18" s="20"/>
      <c r="AC18" s="14"/>
      <c r="AD18" s="15"/>
      <c r="AE18" s="15"/>
      <c r="AF18" s="15"/>
      <c r="AG18" s="14" t="s">
        <v>97</v>
      </c>
      <c r="AH18" s="15" t="s">
        <v>96</v>
      </c>
      <c r="AI18" s="23">
        <v>172.48</v>
      </c>
      <c r="AJ18" s="10" t="s">
        <v>3</v>
      </c>
      <c r="AK18" s="15"/>
      <c r="AL18" s="15">
        <v>6699.53</v>
      </c>
      <c r="AM18" s="14" t="s">
        <v>191</v>
      </c>
      <c r="AN18" s="15" t="s">
        <v>190</v>
      </c>
      <c r="AO18" s="15">
        <v>172.48</v>
      </c>
      <c r="AP18" s="14" t="s">
        <v>142</v>
      </c>
      <c r="AQ18" s="15" t="s">
        <v>153</v>
      </c>
      <c r="AR18" s="15">
        <v>164.95</v>
      </c>
      <c r="AS18" s="14" t="s">
        <v>154</v>
      </c>
      <c r="AT18" s="15" t="s">
        <v>174</v>
      </c>
      <c r="AU18" s="15">
        <v>149.12</v>
      </c>
      <c r="AV18" s="10" t="s">
        <v>3</v>
      </c>
      <c r="AW18" s="15"/>
      <c r="AX18" s="15">
        <v>6699.53</v>
      </c>
      <c r="AY18" s="14" t="s">
        <v>229</v>
      </c>
      <c r="AZ18" s="15"/>
      <c r="BA18" s="15">
        <v>124.88</v>
      </c>
      <c r="BB18" s="14" t="s">
        <v>299</v>
      </c>
      <c r="BC18" s="15"/>
      <c r="BD18" s="15">
        <v>41.63</v>
      </c>
      <c r="BE18" s="14" t="s">
        <v>171</v>
      </c>
      <c r="BF18" s="15" t="s">
        <v>246</v>
      </c>
      <c r="BG18" s="15">
        <v>180.46</v>
      </c>
      <c r="BH18" s="14" t="s">
        <v>237</v>
      </c>
      <c r="BI18" s="15" t="s">
        <v>247</v>
      </c>
      <c r="BJ18" s="15">
        <v>44.35</v>
      </c>
      <c r="BK18" s="14" t="s">
        <v>237</v>
      </c>
      <c r="BL18" s="15" t="s">
        <v>269</v>
      </c>
      <c r="BM18" s="15">
        <v>44.35</v>
      </c>
      <c r="BN18" s="14" t="s">
        <v>299</v>
      </c>
      <c r="BO18" s="15"/>
      <c r="BP18" s="15">
        <v>41.63</v>
      </c>
      <c r="BQ18" s="15"/>
      <c r="BR18" s="15"/>
      <c r="BS18" s="14" t="s">
        <v>288</v>
      </c>
      <c r="BT18" s="15" t="s">
        <v>287</v>
      </c>
      <c r="BU18" s="15">
        <v>1285.5</v>
      </c>
      <c r="BV18" s="10" t="s">
        <v>293</v>
      </c>
      <c r="BW18" s="15"/>
      <c r="BX18" s="21">
        <v>139.24</v>
      </c>
      <c r="BY18" s="10" t="s">
        <v>293</v>
      </c>
      <c r="BZ18" s="15"/>
      <c r="CA18" s="21">
        <v>139.24</v>
      </c>
      <c r="CB18" s="10" t="s">
        <v>293</v>
      </c>
      <c r="CC18" s="15"/>
      <c r="CD18" s="21">
        <v>139.24</v>
      </c>
      <c r="CE18" s="10" t="s">
        <v>293</v>
      </c>
      <c r="CF18" s="15"/>
      <c r="CG18" s="21">
        <v>139.24</v>
      </c>
      <c r="CH18" s="10" t="s">
        <v>293</v>
      </c>
      <c r="CI18" s="15"/>
      <c r="CJ18" s="21">
        <v>139.24</v>
      </c>
      <c r="CK18" s="10" t="s">
        <v>293</v>
      </c>
      <c r="CL18" s="15"/>
      <c r="CM18" s="21">
        <v>139.24</v>
      </c>
      <c r="CN18" s="10" t="s">
        <v>293</v>
      </c>
      <c r="CO18" s="15"/>
      <c r="CP18" s="21">
        <v>139.24</v>
      </c>
      <c r="CQ18" s="10" t="s">
        <v>293</v>
      </c>
      <c r="CR18" s="15"/>
      <c r="CS18" s="21">
        <v>139.24</v>
      </c>
      <c r="CT18" s="10" t="s">
        <v>293</v>
      </c>
      <c r="CU18" s="15"/>
      <c r="CV18" s="21">
        <v>139.24</v>
      </c>
      <c r="CW18" s="10" t="s">
        <v>293</v>
      </c>
      <c r="CX18" s="15"/>
      <c r="CY18" s="21">
        <v>139.24</v>
      </c>
      <c r="CZ18" s="10" t="s">
        <v>293</v>
      </c>
      <c r="DA18" s="15"/>
      <c r="DB18" s="21">
        <v>139.24</v>
      </c>
      <c r="DE18" s="10"/>
      <c r="DF18" s="15"/>
      <c r="DG18" s="21"/>
      <c r="DH18" s="18" t="s">
        <v>305</v>
      </c>
      <c r="DI18" s="15" t="s">
        <v>393</v>
      </c>
      <c r="DJ18" s="21">
        <v>5789.25</v>
      </c>
      <c r="DK18" s="18"/>
      <c r="DL18" s="15"/>
      <c r="DM18" s="21"/>
      <c r="DN18" s="18"/>
      <c r="DO18" s="15"/>
      <c r="DP18" s="21"/>
      <c r="DQ18" s="18" t="s">
        <v>417</v>
      </c>
      <c r="DR18" s="15" t="s">
        <v>424</v>
      </c>
      <c r="DS18" s="21">
        <v>322</v>
      </c>
      <c r="DT18" s="18"/>
      <c r="DU18" s="15"/>
      <c r="DV18" s="21"/>
      <c r="DW18" s="18" t="s">
        <v>438</v>
      </c>
      <c r="DX18" s="15" t="s">
        <v>439</v>
      </c>
      <c r="DY18" s="21">
        <v>6000</v>
      </c>
      <c r="DZ18" s="18" t="s">
        <v>451</v>
      </c>
      <c r="EA18" s="15" t="s">
        <v>452</v>
      </c>
      <c r="EB18" s="21">
        <v>128.1</v>
      </c>
      <c r="EC18" s="18"/>
      <c r="ED18" s="15"/>
      <c r="EE18" s="21"/>
      <c r="EF18" s="18"/>
      <c r="EG18" s="15"/>
      <c r="EH18" s="21"/>
      <c r="EI18" s="18" t="s">
        <v>476</v>
      </c>
      <c r="EJ18" s="15" t="s">
        <v>477</v>
      </c>
      <c r="EK18" s="21">
        <v>234.07</v>
      </c>
      <c r="EL18" s="18"/>
      <c r="EM18" s="15"/>
      <c r="EN18" s="21"/>
      <c r="EO18" s="21"/>
      <c r="EP18" s="21"/>
      <c r="EQ18" s="18" t="s">
        <v>509</v>
      </c>
      <c r="ER18" s="15" t="s">
        <v>510</v>
      </c>
      <c r="ES18" s="88">
        <v>494.16</v>
      </c>
      <c r="ET18" s="18" t="s">
        <v>583</v>
      </c>
      <c r="EU18" s="15" t="s">
        <v>584</v>
      </c>
      <c r="EV18" s="89">
        <v>1458.16</v>
      </c>
      <c r="EW18" s="18" t="s">
        <v>622</v>
      </c>
      <c r="EX18" s="15" t="s">
        <v>518</v>
      </c>
      <c r="EY18" s="93">
        <v>10881.77</v>
      </c>
      <c r="EZ18" s="18" t="s">
        <v>526</v>
      </c>
      <c r="FA18" s="15" t="s">
        <v>527</v>
      </c>
      <c r="FB18" s="93">
        <v>1799.55</v>
      </c>
      <c r="FC18" s="18" t="s">
        <v>516</v>
      </c>
      <c r="FD18" s="15" t="s">
        <v>545</v>
      </c>
      <c r="FE18" s="88">
        <v>546.81</v>
      </c>
      <c r="FF18" s="18"/>
      <c r="FG18" s="15"/>
      <c r="FH18" s="21"/>
      <c r="FI18" s="18" t="s">
        <v>482</v>
      </c>
      <c r="FJ18" s="15" t="s">
        <v>558</v>
      </c>
      <c r="FK18" s="93">
        <v>221.76</v>
      </c>
      <c r="FL18" s="22" t="s">
        <v>585</v>
      </c>
      <c r="FM18" s="15" t="s">
        <v>587</v>
      </c>
      <c r="FN18" s="89">
        <v>1042.08</v>
      </c>
      <c r="FO18" s="18" t="s">
        <v>478</v>
      </c>
      <c r="FP18" s="15" t="s">
        <v>570</v>
      </c>
      <c r="FQ18" s="95">
        <v>80.69</v>
      </c>
      <c r="FR18" s="14" t="s">
        <v>478</v>
      </c>
      <c r="FS18" s="20" t="s">
        <v>576</v>
      </c>
      <c r="FT18" s="77">
        <v>80.69</v>
      </c>
      <c r="FU18" s="14"/>
      <c r="FV18" s="20"/>
      <c r="FW18" s="14"/>
      <c r="FX18" s="14" t="s">
        <v>478</v>
      </c>
      <c r="FY18" s="15" t="s">
        <v>590</v>
      </c>
      <c r="FZ18" s="77">
        <v>80.69</v>
      </c>
    </row>
    <row r="19" spans="1:182" ht="33.75" customHeight="1">
      <c r="A19" s="14"/>
      <c r="B19" s="14" t="s">
        <v>16</v>
      </c>
      <c r="C19" s="15">
        <v>540.96</v>
      </c>
      <c r="D19" s="14" t="s">
        <v>16</v>
      </c>
      <c r="E19" s="15">
        <v>540.96</v>
      </c>
      <c r="F19" s="14" t="s">
        <v>16</v>
      </c>
      <c r="G19" s="15">
        <v>540.96</v>
      </c>
      <c r="H19" s="14" t="s">
        <v>16</v>
      </c>
      <c r="I19" s="15">
        <v>540.96</v>
      </c>
      <c r="J19" s="14" t="s">
        <v>16</v>
      </c>
      <c r="K19" s="15">
        <v>540.96</v>
      </c>
      <c r="L19" s="14" t="s">
        <v>16</v>
      </c>
      <c r="M19" s="15">
        <v>540.96</v>
      </c>
      <c r="N19" s="14" t="s">
        <v>16</v>
      </c>
      <c r="O19" s="15">
        <v>540.96</v>
      </c>
      <c r="P19" s="14" t="s">
        <v>16</v>
      </c>
      <c r="Q19" s="15">
        <v>540.96</v>
      </c>
      <c r="R19" s="14" t="s">
        <v>16</v>
      </c>
      <c r="S19" s="16">
        <f t="shared" si="0"/>
        <v>4327.68</v>
      </c>
      <c r="T19" s="14" t="s">
        <v>31</v>
      </c>
      <c r="U19" s="15" t="s">
        <v>116</v>
      </c>
      <c r="V19" s="15">
        <v>41.61</v>
      </c>
      <c r="W19" s="10" t="s">
        <v>5</v>
      </c>
      <c r="X19" s="15"/>
      <c r="Y19" s="15">
        <v>2788</v>
      </c>
      <c r="Z19" s="14"/>
      <c r="AA19" s="15"/>
      <c r="AB19" s="20"/>
      <c r="AC19" s="14"/>
      <c r="AD19" s="15"/>
      <c r="AE19" s="15"/>
      <c r="AF19" s="15"/>
      <c r="AG19" s="14" t="s">
        <v>112</v>
      </c>
      <c r="AH19" s="15" t="s">
        <v>113</v>
      </c>
      <c r="AI19" s="15">
        <v>859.66</v>
      </c>
      <c r="AJ19" s="14" t="s">
        <v>118</v>
      </c>
      <c r="AK19" s="15"/>
      <c r="AL19" s="15">
        <v>7115.65</v>
      </c>
      <c r="AM19" s="14" t="s">
        <v>192</v>
      </c>
      <c r="AN19" s="15" t="s">
        <v>193</v>
      </c>
      <c r="AO19" s="15">
        <v>859.66</v>
      </c>
      <c r="AP19" s="14" t="s">
        <v>154</v>
      </c>
      <c r="AQ19" s="15" t="s">
        <v>155</v>
      </c>
      <c r="AR19" s="15">
        <v>149.12</v>
      </c>
      <c r="AS19" s="14" t="s">
        <v>175</v>
      </c>
      <c r="AT19" s="15" t="s">
        <v>176</v>
      </c>
      <c r="AU19" s="15">
        <v>191.47</v>
      </c>
      <c r="AV19" s="14" t="s">
        <v>118</v>
      </c>
      <c r="AW19" s="15"/>
      <c r="AX19" s="15">
        <v>7115.65</v>
      </c>
      <c r="AY19" s="14"/>
      <c r="AZ19" s="15"/>
      <c r="BA19" s="15"/>
      <c r="BB19" s="14" t="s">
        <v>300</v>
      </c>
      <c r="BC19" s="15"/>
      <c r="BD19" s="15">
        <v>41.63</v>
      </c>
      <c r="BE19" s="14" t="s">
        <v>249</v>
      </c>
      <c r="BF19" s="15" t="s">
        <v>250</v>
      </c>
      <c r="BG19" s="15">
        <v>96.97</v>
      </c>
      <c r="BH19" s="14" t="s">
        <v>260</v>
      </c>
      <c r="BI19" s="15" t="s">
        <v>261</v>
      </c>
      <c r="BJ19" s="15">
        <v>2170.49</v>
      </c>
      <c r="BK19" s="14" t="s">
        <v>249</v>
      </c>
      <c r="BL19" s="15" t="s">
        <v>270</v>
      </c>
      <c r="BM19" s="15">
        <v>96.97</v>
      </c>
      <c r="BN19" s="14" t="s">
        <v>300</v>
      </c>
      <c r="BO19" s="15"/>
      <c r="BP19" s="15">
        <v>41.63</v>
      </c>
      <c r="BQ19" s="15"/>
      <c r="BR19" s="15"/>
      <c r="BS19" s="18" t="s">
        <v>289</v>
      </c>
      <c r="BT19" s="15" t="s">
        <v>287</v>
      </c>
      <c r="BU19" s="15">
        <v>581.82</v>
      </c>
      <c r="BV19" s="14" t="s">
        <v>229</v>
      </c>
      <c r="BW19" s="15"/>
      <c r="BX19" s="15">
        <v>124.87</v>
      </c>
      <c r="BY19" s="18"/>
      <c r="BZ19" s="15"/>
      <c r="CA19" s="15"/>
      <c r="CB19" s="18"/>
      <c r="CC19" s="15"/>
      <c r="CD19" s="15"/>
      <c r="CE19" s="18"/>
      <c r="CF19" s="15"/>
      <c r="CG19" s="15"/>
      <c r="CH19" s="18" t="s">
        <v>332</v>
      </c>
      <c r="CI19" s="15" t="s">
        <v>333</v>
      </c>
      <c r="CJ19" s="15">
        <v>3155.77</v>
      </c>
      <c r="CK19" s="18"/>
      <c r="CL19" s="15"/>
      <c r="CM19" s="15"/>
      <c r="CN19" s="18"/>
      <c r="CO19" s="15"/>
      <c r="CP19" s="15"/>
      <c r="CQ19" s="18"/>
      <c r="CR19" s="15"/>
      <c r="CS19" s="15"/>
      <c r="CT19" s="18"/>
      <c r="CU19" s="15"/>
      <c r="CV19" s="15"/>
      <c r="CW19" s="18"/>
      <c r="CX19" s="15"/>
      <c r="CY19" s="15"/>
      <c r="CZ19" s="18"/>
      <c r="DA19" s="15"/>
      <c r="DB19" s="15"/>
      <c r="DE19" s="18"/>
      <c r="DF19" s="15"/>
      <c r="DG19" s="15"/>
      <c r="DH19" s="18" t="s">
        <v>308</v>
      </c>
      <c r="DI19" s="15" t="s">
        <v>393</v>
      </c>
      <c r="DJ19" s="15">
        <v>681.4</v>
      </c>
      <c r="DK19" s="18"/>
      <c r="DL19" s="15"/>
      <c r="DM19" s="15"/>
      <c r="DN19" s="18"/>
      <c r="DO19" s="15"/>
      <c r="DP19" s="15"/>
      <c r="DQ19" s="18" t="s">
        <v>367</v>
      </c>
      <c r="DR19" s="15" t="s">
        <v>425</v>
      </c>
      <c r="DS19" s="15">
        <v>75.41</v>
      </c>
      <c r="DT19" s="18"/>
      <c r="DU19" s="15"/>
      <c r="DV19" s="15"/>
      <c r="DW19" s="18"/>
      <c r="DX19" s="15"/>
      <c r="DY19" s="15"/>
      <c r="DZ19" s="18" t="s">
        <v>453</v>
      </c>
      <c r="EA19" s="15" t="s">
        <v>452</v>
      </c>
      <c r="EB19" s="15">
        <v>132.92</v>
      </c>
      <c r="EC19" s="18"/>
      <c r="ED19" s="15"/>
      <c r="EE19" s="15"/>
      <c r="EF19" s="18"/>
      <c r="EG19" s="15"/>
      <c r="EH19" s="15"/>
      <c r="EI19" s="18" t="s">
        <v>478</v>
      </c>
      <c r="EJ19" s="15" t="s">
        <v>474</v>
      </c>
      <c r="EK19" s="15">
        <v>75.41</v>
      </c>
      <c r="EL19" s="18"/>
      <c r="EM19" s="15"/>
      <c r="EN19" s="15"/>
      <c r="EO19" s="15"/>
      <c r="EP19" s="15"/>
      <c r="EQ19" s="18" t="s">
        <v>511</v>
      </c>
      <c r="ER19" s="15" t="s">
        <v>510</v>
      </c>
      <c r="ES19" s="89">
        <v>12685.92</v>
      </c>
      <c r="ET19" s="14"/>
      <c r="EU19" s="15"/>
      <c r="EV19" s="15"/>
      <c r="EW19" s="18" t="s">
        <v>519</v>
      </c>
      <c r="EX19" s="15" t="s">
        <v>520</v>
      </c>
      <c r="EY19" s="92">
        <v>587.52</v>
      </c>
      <c r="EZ19" s="18" t="s">
        <v>528</v>
      </c>
      <c r="FA19" s="15" t="s">
        <v>529</v>
      </c>
      <c r="FB19" s="92">
        <v>587.52</v>
      </c>
      <c r="FC19" s="18" t="s">
        <v>546</v>
      </c>
      <c r="FD19" s="15" t="s">
        <v>547</v>
      </c>
      <c r="FE19" s="89">
        <v>344.54</v>
      </c>
      <c r="FF19" s="18"/>
      <c r="FG19" s="15"/>
      <c r="FH19" s="15"/>
      <c r="FI19" s="18" t="s">
        <v>624</v>
      </c>
      <c r="FJ19" s="15" t="s">
        <v>623</v>
      </c>
      <c r="FK19" s="89">
        <v>9426.81</v>
      </c>
      <c r="FL19" s="18"/>
      <c r="FM19" s="15"/>
      <c r="FN19" s="15"/>
      <c r="FO19" s="18" t="s">
        <v>571</v>
      </c>
      <c r="FP19" s="15" t="s">
        <v>572</v>
      </c>
      <c r="FQ19" s="96">
        <v>726.2</v>
      </c>
      <c r="FR19" s="20" t="s">
        <v>577</v>
      </c>
      <c r="FS19" s="20" t="s">
        <v>578</v>
      </c>
      <c r="FT19" s="89">
        <v>137.12</v>
      </c>
      <c r="FU19" s="20"/>
      <c r="FV19" s="20"/>
      <c r="FW19" s="15"/>
      <c r="FX19" s="20" t="s">
        <v>585</v>
      </c>
      <c r="FY19" s="20" t="s">
        <v>593</v>
      </c>
      <c r="FZ19" s="89">
        <v>1042.08</v>
      </c>
    </row>
    <row r="20" spans="1:182" ht="34.5" customHeight="1">
      <c r="A20" s="14"/>
      <c r="B20" s="14" t="s">
        <v>16</v>
      </c>
      <c r="C20" s="15">
        <v>41.61</v>
      </c>
      <c r="D20" s="14" t="s">
        <v>16</v>
      </c>
      <c r="E20" s="15">
        <v>41.61</v>
      </c>
      <c r="F20" s="14" t="s">
        <v>16</v>
      </c>
      <c r="G20" s="15">
        <v>41.61</v>
      </c>
      <c r="H20" s="14" t="s">
        <v>16</v>
      </c>
      <c r="I20" s="15">
        <v>41.61</v>
      </c>
      <c r="J20" s="14" t="s">
        <v>16</v>
      </c>
      <c r="K20" s="15">
        <v>41.61</v>
      </c>
      <c r="L20" s="14" t="s">
        <v>16</v>
      </c>
      <c r="M20" s="15">
        <v>41.61</v>
      </c>
      <c r="N20" s="14" t="s">
        <v>16</v>
      </c>
      <c r="O20" s="15">
        <v>41.61</v>
      </c>
      <c r="P20" s="14" t="s">
        <v>16</v>
      </c>
      <c r="Q20" s="15">
        <v>41.61</v>
      </c>
      <c r="R20" s="14" t="s">
        <v>16</v>
      </c>
      <c r="S20" s="16">
        <f t="shared" si="0"/>
        <v>332.88000000000005</v>
      </c>
      <c r="T20" s="14" t="s">
        <v>23</v>
      </c>
      <c r="U20" s="15" t="s">
        <v>116</v>
      </c>
      <c r="V20" s="15">
        <v>582.57</v>
      </c>
      <c r="W20" s="14" t="s">
        <v>117</v>
      </c>
      <c r="X20" s="15"/>
      <c r="Y20" s="20">
        <v>859.66</v>
      </c>
      <c r="Z20" s="14"/>
      <c r="AA20" s="15"/>
      <c r="AB20" s="20"/>
      <c r="AC20" s="14"/>
      <c r="AD20" s="15"/>
      <c r="AE20" s="15"/>
      <c r="AF20" s="15"/>
      <c r="AG20" s="10" t="s">
        <v>3</v>
      </c>
      <c r="AH20" s="15"/>
      <c r="AI20" s="15">
        <v>6699.53</v>
      </c>
      <c r="AJ20" s="14" t="s">
        <v>112</v>
      </c>
      <c r="AK20" s="15"/>
      <c r="AL20" s="25">
        <v>859.66</v>
      </c>
      <c r="AM20" s="10" t="s">
        <v>3</v>
      </c>
      <c r="AN20" s="15"/>
      <c r="AO20" s="15">
        <v>6699.53</v>
      </c>
      <c r="AP20" s="10" t="s">
        <v>3</v>
      </c>
      <c r="AQ20" s="15"/>
      <c r="AR20" s="15">
        <v>6699.53</v>
      </c>
      <c r="AS20" s="14" t="s">
        <v>177</v>
      </c>
      <c r="AT20" s="15" t="s">
        <v>178</v>
      </c>
      <c r="AU20" s="15">
        <v>586.63</v>
      </c>
      <c r="AV20" s="14" t="s">
        <v>201</v>
      </c>
      <c r="AW20" s="15"/>
      <c r="AX20" s="15">
        <v>1619.25</v>
      </c>
      <c r="AY20" s="14"/>
      <c r="AZ20" s="15"/>
      <c r="BA20" s="15"/>
      <c r="BB20" s="14" t="s">
        <v>229</v>
      </c>
      <c r="BC20" s="15"/>
      <c r="BD20" s="15">
        <v>124.88</v>
      </c>
      <c r="BE20" s="14" t="s">
        <v>251</v>
      </c>
      <c r="BF20" s="15" t="s">
        <v>250</v>
      </c>
      <c r="BG20" s="15">
        <v>620.14</v>
      </c>
      <c r="BH20" s="18" t="s">
        <v>237</v>
      </c>
      <c r="BI20" s="19" t="s">
        <v>262</v>
      </c>
      <c r="BJ20" s="15">
        <v>44.35</v>
      </c>
      <c r="BK20" s="14" t="s">
        <v>278</v>
      </c>
      <c r="BL20" s="15"/>
      <c r="BM20" s="15">
        <v>220.39</v>
      </c>
      <c r="BN20" s="14" t="s">
        <v>301</v>
      </c>
      <c r="BO20" s="15"/>
      <c r="BP20" s="15">
        <v>707.61</v>
      </c>
      <c r="BQ20" s="15"/>
      <c r="BR20" s="15"/>
      <c r="BS20" s="14" t="s">
        <v>290</v>
      </c>
      <c r="BT20" s="15" t="s">
        <v>291</v>
      </c>
      <c r="BU20" s="15">
        <v>347.17</v>
      </c>
      <c r="BV20" s="14"/>
      <c r="BW20" s="15"/>
      <c r="BX20" s="15"/>
      <c r="BY20" s="14"/>
      <c r="BZ20" s="15"/>
      <c r="CA20" s="15"/>
      <c r="CB20" s="14"/>
      <c r="CC20" s="15"/>
      <c r="CD20" s="15"/>
      <c r="CE20" s="14"/>
      <c r="CF20" s="15"/>
      <c r="CG20" s="15"/>
      <c r="CH20" s="14" t="s">
        <v>171</v>
      </c>
      <c r="CI20" s="15" t="s">
        <v>334</v>
      </c>
      <c r="CJ20" s="15">
        <v>180.46</v>
      </c>
      <c r="CK20" s="14"/>
      <c r="CL20" s="15"/>
      <c r="CM20" s="15"/>
      <c r="CN20" s="14"/>
      <c r="CO20" s="15"/>
      <c r="CP20" s="15"/>
      <c r="CQ20" s="14"/>
      <c r="CR20" s="15"/>
      <c r="CS20" s="15"/>
      <c r="CT20" s="14"/>
      <c r="CU20" s="15"/>
      <c r="CV20" s="15"/>
      <c r="CW20" s="14"/>
      <c r="CX20" s="15"/>
      <c r="CY20" s="15"/>
      <c r="CZ20" s="14"/>
      <c r="DA20" s="15"/>
      <c r="DB20" s="15"/>
      <c r="DE20" s="14"/>
      <c r="DF20" s="15"/>
      <c r="DG20" s="15"/>
      <c r="DH20" s="14" t="s">
        <v>309</v>
      </c>
      <c r="DI20" s="15" t="s">
        <v>393</v>
      </c>
      <c r="DJ20" s="15">
        <v>2670.65</v>
      </c>
      <c r="DK20" s="14"/>
      <c r="DL20" s="15"/>
      <c r="DM20" s="15"/>
      <c r="DN20" s="14"/>
      <c r="DO20" s="15"/>
      <c r="DP20" s="15"/>
      <c r="DQ20" s="14"/>
      <c r="DR20" s="15"/>
      <c r="DS20" s="15"/>
      <c r="DT20" s="14"/>
      <c r="DU20" s="15"/>
      <c r="DV20" s="15"/>
      <c r="DW20" s="14"/>
      <c r="DX20" s="15"/>
      <c r="DY20" s="15"/>
      <c r="DZ20" s="14"/>
      <c r="EA20" s="15"/>
      <c r="EB20" s="15"/>
      <c r="EC20" s="14"/>
      <c r="ED20" s="15"/>
      <c r="EE20" s="15"/>
      <c r="EF20" s="14"/>
      <c r="EG20" s="15"/>
      <c r="EH20" s="15"/>
      <c r="EI20" s="14" t="s">
        <v>479</v>
      </c>
      <c r="EJ20" s="15" t="s">
        <v>480</v>
      </c>
      <c r="EK20" s="15">
        <v>252.65</v>
      </c>
      <c r="EL20" s="14"/>
      <c r="EM20" s="15"/>
      <c r="EN20" s="15"/>
      <c r="EO20" s="15"/>
      <c r="EP20" s="15"/>
      <c r="EQ20" s="14" t="s">
        <v>512</v>
      </c>
      <c r="ER20" s="15" t="s">
        <v>510</v>
      </c>
      <c r="ES20" s="89">
        <v>2003.04</v>
      </c>
      <c r="ET20" s="14"/>
      <c r="EU20" s="15"/>
      <c r="EV20" s="15"/>
      <c r="EW20" s="14" t="s">
        <v>625</v>
      </c>
      <c r="EX20" s="15" t="s">
        <v>521</v>
      </c>
      <c r="EY20" s="92">
        <v>88231.26</v>
      </c>
      <c r="EZ20" s="14" t="s">
        <v>482</v>
      </c>
      <c r="FA20" s="15" t="s">
        <v>530</v>
      </c>
      <c r="FB20" s="92">
        <v>221.76</v>
      </c>
      <c r="FC20" s="14" t="s">
        <v>467</v>
      </c>
      <c r="FD20" s="15" t="s">
        <v>548</v>
      </c>
      <c r="FE20" s="92">
        <v>840.77</v>
      </c>
      <c r="FF20" s="14"/>
      <c r="FG20" s="15"/>
      <c r="FH20" s="15"/>
      <c r="FI20" s="14"/>
      <c r="FJ20" s="15"/>
      <c r="FK20" s="15"/>
      <c r="FL20" s="14"/>
      <c r="FM20" s="15"/>
      <c r="FN20" s="15"/>
      <c r="FO20" s="14" t="s">
        <v>571</v>
      </c>
      <c r="FP20" s="15" t="s">
        <v>573</v>
      </c>
      <c r="FQ20" s="117">
        <v>40.45</v>
      </c>
      <c r="FR20" s="61"/>
      <c r="FS20" s="61"/>
      <c r="FT20" s="61"/>
      <c r="FU20" s="61"/>
      <c r="FV20" s="61"/>
      <c r="FW20" s="61"/>
      <c r="FX20" s="14" t="s">
        <v>594</v>
      </c>
      <c r="FY20" s="20" t="s">
        <v>595</v>
      </c>
      <c r="FZ20" s="77">
        <v>13340.25</v>
      </c>
    </row>
    <row r="21" spans="1:182" ht="18" customHeight="1">
      <c r="A21" s="14"/>
      <c r="B21" s="14" t="s">
        <v>16</v>
      </c>
      <c r="C21" s="15">
        <v>582.57</v>
      </c>
      <c r="D21" s="14" t="s">
        <v>16</v>
      </c>
      <c r="E21" s="15">
        <v>582.57</v>
      </c>
      <c r="F21" s="14" t="s">
        <v>16</v>
      </c>
      <c r="G21" s="15">
        <v>582.57</v>
      </c>
      <c r="H21" s="14" t="s">
        <v>16</v>
      </c>
      <c r="I21" s="15">
        <v>582.57</v>
      </c>
      <c r="J21" s="14" t="s">
        <v>16</v>
      </c>
      <c r="K21" s="15">
        <v>582.57</v>
      </c>
      <c r="L21" s="14" t="s">
        <v>16</v>
      </c>
      <c r="M21" s="15">
        <v>582.57</v>
      </c>
      <c r="N21" s="14" t="s">
        <v>16</v>
      </c>
      <c r="O21" s="15">
        <v>582.57</v>
      </c>
      <c r="P21" s="14" t="s">
        <v>16</v>
      </c>
      <c r="Q21" s="15">
        <v>582.57</v>
      </c>
      <c r="R21" s="14" t="s">
        <v>16</v>
      </c>
      <c r="S21" s="16">
        <f t="shared" si="0"/>
        <v>4660.56</v>
      </c>
      <c r="T21" s="14" t="s">
        <v>24</v>
      </c>
      <c r="U21" s="15" t="s">
        <v>116</v>
      </c>
      <c r="V21" s="15">
        <v>41.61</v>
      </c>
      <c r="W21" s="14"/>
      <c r="X21" s="15"/>
      <c r="Y21" s="20"/>
      <c r="Z21" s="14"/>
      <c r="AA21" s="15"/>
      <c r="AB21" s="20"/>
      <c r="AC21" s="14"/>
      <c r="AD21" s="15"/>
      <c r="AE21" s="15"/>
      <c r="AF21" s="15"/>
      <c r="AG21" s="14" t="s">
        <v>118</v>
      </c>
      <c r="AH21" s="15"/>
      <c r="AI21" s="15">
        <v>7115.65</v>
      </c>
      <c r="AJ21" s="14" t="s">
        <v>201</v>
      </c>
      <c r="AK21" s="15"/>
      <c r="AL21" s="15">
        <v>6291.38</v>
      </c>
      <c r="AM21" s="14" t="s">
        <v>118</v>
      </c>
      <c r="AN21" s="15"/>
      <c r="AO21" s="15">
        <v>7115.65</v>
      </c>
      <c r="AP21" s="18" t="s">
        <v>189</v>
      </c>
      <c r="AQ21" s="15" t="s">
        <v>198</v>
      </c>
      <c r="AR21" s="25">
        <v>139.24</v>
      </c>
      <c r="AS21" s="14" t="s">
        <v>154</v>
      </c>
      <c r="AT21" s="15" t="s">
        <v>179</v>
      </c>
      <c r="AU21" s="23">
        <v>149.12</v>
      </c>
      <c r="AV21" s="14" t="s">
        <v>299</v>
      </c>
      <c r="AW21" s="15"/>
      <c r="AX21" s="15">
        <v>41.63</v>
      </c>
      <c r="AY21" s="14"/>
      <c r="AZ21" s="15"/>
      <c r="BA21" s="23"/>
      <c r="BB21" s="14"/>
      <c r="BC21" s="15"/>
      <c r="BD21" s="23"/>
      <c r="BE21" s="14" t="s">
        <v>252</v>
      </c>
      <c r="BF21" s="15" t="s">
        <v>253</v>
      </c>
      <c r="BG21" s="23">
        <v>1064.66</v>
      </c>
      <c r="BH21" s="14" t="s">
        <v>263</v>
      </c>
      <c r="BI21" s="15" t="s">
        <v>264</v>
      </c>
      <c r="BJ21" s="23">
        <v>387.88</v>
      </c>
      <c r="BK21" s="14" t="s">
        <v>299</v>
      </c>
      <c r="BL21" s="15"/>
      <c r="BM21" s="15">
        <v>41.63</v>
      </c>
      <c r="BN21" s="14" t="s">
        <v>229</v>
      </c>
      <c r="BO21" s="15"/>
      <c r="BP21" s="15">
        <v>124.88</v>
      </c>
      <c r="BQ21" s="23"/>
      <c r="BR21" s="23"/>
      <c r="BS21" s="14" t="s">
        <v>237</v>
      </c>
      <c r="BT21" s="15" t="s">
        <v>292</v>
      </c>
      <c r="BU21" s="15">
        <v>44.35</v>
      </c>
      <c r="BV21" s="14"/>
      <c r="BW21" s="15"/>
      <c r="BX21" s="15"/>
      <c r="BY21" s="14"/>
      <c r="BZ21" s="15"/>
      <c r="CA21" s="15"/>
      <c r="CB21" s="14" t="s">
        <v>303</v>
      </c>
      <c r="CC21" s="15"/>
      <c r="CD21" s="15">
        <v>241.82</v>
      </c>
      <c r="CE21" s="14" t="s">
        <v>354</v>
      </c>
      <c r="CF21" s="15"/>
      <c r="CG21" s="15">
        <v>670.29</v>
      </c>
      <c r="CH21" s="14" t="s">
        <v>335</v>
      </c>
      <c r="CI21" s="15" t="s">
        <v>334</v>
      </c>
      <c r="CJ21" s="15">
        <v>90.23</v>
      </c>
      <c r="CK21" s="14" t="s">
        <v>303</v>
      </c>
      <c r="CL21" s="15"/>
      <c r="CM21" s="15">
        <v>241.82</v>
      </c>
      <c r="CN21" s="14" t="s">
        <v>354</v>
      </c>
      <c r="CO21" s="15"/>
      <c r="CP21" s="15">
        <v>670.29</v>
      </c>
      <c r="CQ21" s="14" t="s">
        <v>354</v>
      </c>
      <c r="CR21" s="15"/>
      <c r="CS21" s="15">
        <v>670.29</v>
      </c>
      <c r="CT21" s="14" t="s">
        <v>354</v>
      </c>
      <c r="CU21" s="15"/>
      <c r="CV21" s="15">
        <v>670.29</v>
      </c>
      <c r="CW21" s="14" t="s">
        <v>354</v>
      </c>
      <c r="CX21" s="15"/>
      <c r="CY21" s="15">
        <v>670.29</v>
      </c>
      <c r="CZ21" s="14" t="s">
        <v>354</v>
      </c>
      <c r="DA21" s="15"/>
      <c r="DB21" s="15">
        <v>670.29</v>
      </c>
      <c r="DE21" s="14"/>
      <c r="DF21" s="15"/>
      <c r="DG21" s="15"/>
      <c r="DH21" s="14" t="s">
        <v>400</v>
      </c>
      <c r="DI21" s="15" t="s">
        <v>401</v>
      </c>
      <c r="DJ21" s="15">
        <v>1131.56</v>
      </c>
      <c r="DK21" s="14"/>
      <c r="DL21" s="15"/>
      <c r="DM21" s="15"/>
      <c r="DN21" s="14"/>
      <c r="DO21" s="15"/>
      <c r="DP21" s="15"/>
      <c r="DQ21" s="14"/>
      <c r="DR21" s="15"/>
      <c r="DS21" s="15"/>
      <c r="DT21" s="14"/>
      <c r="DU21" s="15"/>
      <c r="DV21" s="15"/>
      <c r="DW21" s="14"/>
      <c r="DX21" s="15"/>
      <c r="DY21" s="15"/>
      <c r="DZ21" s="14"/>
      <c r="EA21" s="15"/>
      <c r="EB21" s="15"/>
      <c r="EC21" s="14"/>
      <c r="ED21" s="15"/>
      <c r="EE21" s="15"/>
      <c r="EF21" s="14"/>
      <c r="EG21" s="15"/>
      <c r="EH21" s="15"/>
      <c r="EI21" s="14"/>
      <c r="EJ21" s="15"/>
      <c r="EK21" s="15"/>
      <c r="EL21" s="14"/>
      <c r="EM21" s="15"/>
      <c r="EN21" s="15"/>
      <c r="EO21" s="15"/>
      <c r="EP21" s="15"/>
      <c r="EQ21" s="14" t="s">
        <v>588</v>
      </c>
      <c r="ER21" s="15" t="s">
        <v>510</v>
      </c>
      <c r="ES21" s="89">
        <v>494.16</v>
      </c>
      <c r="ET21" s="14"/>
      <c r="EU21" s="15"/>
      <c r="EV21" s="15"/>
      <c r="EW21" s="14" t="s">
        <v>522</v>
      </c>
      <c r="EX21" s="15" t="s">
        <v>523</v>
      </c>
      <c r="EY21" s="92">
        <v>200.16</v>
      </c>
      <c r="EZ21" s="14" t="s">
        <v>531</v>
      </c>
      <c r="FA21" s="15" t="s">
        <v>532</v>
      </c>
      <c r="FB21" s="89">
        <v>997.73</v>
      </c>
      <c r="FC21" s="14" t="s">
        <v>478</v>
      </c>
      <c r="FD21" s="15" t="s">
        <v>549</v>
      </c>
      <c r="FE21" s="89">
        <v>80.69</v>
      </c>
      <c r="FF21" s="14"/>
      <c r="FG21" s="15"/>
      <c r="FH21" s="15"/>
      <c r="FI21" s="14"/>
      <c r="FJ21" s="15"/>
      <c r="FK21" s="15"/>
      <c r="FL21" s="14"/>
      <c r="FM21" s="15"/>
      <c r="FN21" s="15"/>
      <c r="FO21" s="14" t="s">
        <v>473</v>
      </c>
      <c r="FP21" s="15" t="s">
        <v>572</v>
      </c>
      <c r="FQ21" s="96">
        <v>2420.7</v>
      </c>
      <c r="FR21" s="61"/>
      <c r="FS21" s="61"/>
      <c r="FT21" s="61"/>
      <c r="FU21" s="61"/>
      <c r="FV21" s="61"/>
      <c r="FW21" s="61"/>
      <c r="FX21" s="61"/>
      <c r="FY21" s="61"/>
      <c r="FZ21" s="61"/>
    </row>
    <row r="22" spans="1:182" ht="40.5" customHeight="1">
      <c r="A22" s="14"/>
      <c r="B22" s="14" t="s">
        <v>16</v>
      </c>
      <c r="C22" s="15">
        <v>41.61</v>
      </c>
      <c r="D22" s="14" t="s">
        <v>16</v>
      </c>
      <c r="E22" s="15">
        <v>41.61</v>
      </c>
      <c r="F22" s="14" t="s">
        <v>16</v>
      </c>
      <c r="G22" s="15">
        <v>41.61</v>
      </c>
      <c r="H22" s="14" t="s">
        <v>16</v>
      </c>
      <c r="I22" s="15">
        <v>41.61</v>
      </c>
      <c r="J22" s="14" t="s">
        <v>16</v>
      </c>
      <c r="K22" s="15">
        <v>41.61</v>
      </c>
      <c r="L22" s="14" t="s">
        <v>16</v>
      </c>
      <c r="M22" s="15">
        <v>41.61</v>
      </c>
      <c r="N22" s="14" t="s">
        <v>16</v>
      </c>
      <c r="O22" s="15">
        <v>41.61</v>
      </c>
      <c r="P22" s="14" t="s">
        <v>16</v>
      </c>
      <c r="Q22" s="15">
        <v>41.61</v>
      </c>
      <c r="R22" s="14" t="s">
        <v>16</v>
      </c>
      <c r="S22" s="16">
        <f t="shared" si="0"/>
        <v>332.88000000000005</v>
      </c>
      <c r="T22" s="14" t="s">
        <v>25</v>
      </c>
      <c r="U22" s="15" t="s">
        <v>116</v>
      </c>
      <c r="V22" s="15">
        <v>41.61</v>
      </c>
      <c r="W22" s="14"/>
      <c r="X22" s="15"/>
      <c r="Y22" s="20"/>
      <c r="Z22" s="14"/>
      <c r="AA22" s="15"/>
      <c r="AB22" s="20"/>
      <c r="AC22" s="14"/>
      <c r="AD22" s="15"/>
      <c r="AE22" s="15"/>
      <c r="AF22" s="15"/>
      <c r="AG22" s="14" t="s">
        <v>299</v>
      </c>
      <c r="AH22" s="15"/>
      <c r="AI22" s="15">
        <v>41.63</v>
      </c>
      <c r="AJ22" s="14" t="s">
        <v>276</v>
      </c>
      <c r="AK22" s="15" t="s">
        <v>277</v>
      </c>
      <c r="AL22" s="15">
        <v>354.65</v>
      </c>
      <c r="AM22" s="14" t="s">
        <v>299</v>
      </c>
      <c r="AN22" s="15"/>
      <c r="AO22" s="15">
        <v>41.63</v>
      </c>
      <c r="AP22" s="14" t="s">
        <v>191</v>
      </c>
      <c r="AQ22" s="15" t="s">
        <v>198</v>
      </c>
      <c r="AR22" s="15">
        <v>172.48</v>
      </c>
      <c r="AS22" s="14" t="s">
        <v>180</v>
      </c>
      <c r="AT22" s="15" t="s">
        <v>181</v>
      </c>
      <c r="AU22" s="15">
        <v>8293.02</v>
      </c>
      <c r="AV22" s="14" t="s">
        <v>300</v>
      </c>
      <c r="AW22" s="15"/>
      <c r="AX22" s="15">
        <v>41.63</v>
      </c>
      <c r="AY22" s="14"/>
      <c r="AZ22" s="15"/>
      <c r="BA22" s="15"/>
      <c r="BB22" s="14"/>
      <c r="BC22" s="15"/>
      <c r="BD22" s="15"/>
      <c r="BE22" s="14" t="s">
        <v>299</v>
      </c>
      <c r="BF22" s="15"/>
      <c r="BG22" s="15">
        <v>41.63</v>
      </c>
      <c r="BH22" s="14" t="s">
        <v>299</v>
      </c>
      <c r="BI22" s="15"/>
      <c r="BJ22" s="15">
        <v>41.63</v>
      </c>
      <c r="BK22" s="14" t="s">
        <v>300</v>
      </c>
      <c r="BL22" s="15"/>
      <c r="BM22" s="15">
        <v>41.63</v>
      </c>
      <c r="BN22" s="14"/>
      <c r="BO22" s="15"/>
      <c r="BP22" s="15"/>
      <c r="BQ22" s="15"/>
      <c r="BR22" s="15"/>
      <c r="BS22" s="14" t="s">
        <v>302</v>
      </c>
      <c r="BT22" s="15"/>
      <c r="BU22" s="15">
        <v>268.11</v>
      </c>
      <c r="BV22" s="14" t="s">
        <v>302</v>
      </c>
      <c r="BW22" s="15"/>
      <c r="BX22" s="15">
        <v>268.11</v>
      </c>
      <c r="BY22" s="14" t="s">
        <v>302</v>
      </c>
      <c r="BZ22" s="15"/>
      <c r="CA22" s="15">
        <v>268.11</v>
      </c>
      <c r="CB22" s="14" t="s">
        <v>302</v>
      </c>
      <c r="CC22" s="15"/>
      <c r="CD22" s="15">
        <v>268.11</v>
      </c>
      <c r="CE22" s="14" t="s">
        <v>302</v>
      </c>
      <c r="CF22" s="15"/>
      <c r="CG22" s="15">
        <v>268.11</v>
      </c>
      <c r="CH22" s="14" t="s">
        <v>302</v>
      </c>
      <c r="CI22" s="15"/>
      <c r="CJ22" s="15">
        <v>268.11</v>
      </c>
      <c r="CK22" s="14" t="s">
        <v>302</v>
      </c>
      <c r="CL22" s="15"/>
      <c r="CM22" s="15">
        <v>268.11</v>
      </c>
      <c r="CN22" s="14" t="s">
        <v>302</v>
      </c>
      <c r="CO22" s="15"/>
      <c r="CP22" s="15">
        <v>268.11</v>
      </c>
      <c r="CQ22" s="14" t="s">
        <v>302</v>
      </c>
      <c r="CR22" s="15"/>
      <c r="CS22" s="15">
        <v>268.11</v>
      </c>
      <c r="CT22" s="14" t="s">
        <v>302</v>
      </c>
      <c r="CU22" s="15"/>
      <c r="CV22" s="15">
        <v>268.11</v>
      </c>
      <c r="CW22" s="14" t="s">
        <v>302</v>
      </c>
      <c r="CX22" s="15"/>
      <c r="CY22" s="15">
        <v>268.11</v>
      </c>
      <c r="CZ22" s="14" t="s">
        <v>302</v>
      </c>
      <c r="DA22" s="15"/>
      <c r="DB22" s="15">
        <v>268.11</v>
      </c>
      <c r="DE22" s="14" t="s">
        <v>192</v>
      </c>
      <c r="DF22" s="15"/>
      <c r="DG22" s="15">
        <v>1213.1</v>
      </c>
      <c r="DH22" s="14" t="s">
        <v>319</v>
      </c>
      <c r="DI22" s="15" t="s">
        <v>401</v>
      </c>
      <c r="DJ22" s="15">
        <v>9459.65</v>
      </c>
      <c r="DK22" s="14"/>
      <c r="DL22" s="15"/>
      <c r="DM22" s="15"/>
      <c r="DN22" s="14"/>
      <c r="DO22" s="15"/>
      <c r="DP22" s="15"/>
      <c r="DQ22" s="14"/>
      <c r="DR22" s="15"/>
      <c r="DS22" s="15"/>
      <c r="DT22" s="14"/>
      <c r="DU22" s="15"/>
      <c r="DV22" s="15"/>
      <c r="DW22" s="14"/>
      <c r="DX22" s="15"/>
      <c r="DY22" s="15"/>
      <c r="DZ22" s="14"/>
      <c r="EA22" s="15"/>
      <c r="EB22" s="15"/>
      <c r="EC22" s="14"/>
      <c r="ED22" s="15"/>
      <c r="EE22" s="15"/>
      <c r="EF22" s="14"/>
      <c r="EG22" s="15"/>
      <c r="EH22" s="15"/>
      <c r="EI22" s="14"/>
      <c r="EJ22" s="15"/>
      <c r="EK22" s="15"/>
      <c r="EL22" s="14"/>
      <c r="EM22" s="15"/>
      <c r="EN22" s="15"/>
      <c r="EO22" s="15"/>
      <c r="EP22" s="15"/>
      <c r="EQ22" s="14" t="s">
        <v>513</v>
      </c>
      <c r="ER22" s="15" t="s">
        <v>510</v>
      </c>
      <c r="ES22" s="89">
        <v>667.68</v>
      </c>
      <c r="ET22" s="14"/>
      <c r="EU22" s="15"/>
      <c r="EV22" s="15"/>
      <c r="EW22" s="14" t="s">
        <v>543</v>
      </c>
      <c r="EX22" s="15" t="s">
        <v>544</v>
      </c>
      <c r="EY22" s="89">
        <v>19723</v>
      </c>
      <c r="EZ22" s="14" t="s">
        <v>533</v>
      </c>
      <c r="FA22" s="15" t="s">
        <v>534</v>
      </c>
      <c r="FB22" s="92">
        <v>871.08</v>
      </c>
      <c r="FC22" s="14" t="s">
        <v>519</v>
      </c>
      <c r="FD22" s="15" t="s">
        <v>550</v>
      </c>
      <c r="FE22" s="92">
        <v>1839.62</v>
      </c>
      <c r="FF22" s="14"/>
      <c r="FG22" s="15"/>
      <c r="FH22" s="15"/>
      <c r="FI22" s="14"/>
      <c r="FJ22" s="15"/>
      <c r="FK22" s="15"/>
      <c r="FL22" s="14"/>
      <c r="FM22" s="15"/>
      <c r="FN22" s="15"/>
      <c r="FO22" s="14" t="s">
        <v>473</v>
      </c>
      <c r="FP22" s="15" t="s">
        <v>572</v>
      </c>
      <c r="FQ22" s="96">
        <v>3631.05</v>
      </c>
      <c r="FR22" s="61"/>
      <c r="FS22" s="61"/>
      <c r="FT22" s="61"/>
      <c r="FU22" s="61"/>
      <c r="FV22" s="61"/>
      <c r="FW22" s="61"/>
      <c r="FX22" s="61"/>
      <c r="FY22" s="61"/>
      <c r="FZ22" s="61"/>
    </row>
    <row r="23" spans="1:182" ht="33.75">
      <c r="A23" s="14"/>
      <c r="B23" s="14" t="s">
        <v>16</v>
      </c>
      <c r="C23" s="15">
        <v>41.61</v>
      </c>
      <c r="D23" s="14" t="s">
        <v>16</v>
      </c>
      <c r="E23" s="15">
        <v>41.61</v>
      </c>
      <c r="F23" s="14" t="s">
        <v>16</v>
      </c>
      <c r="G23" s="15">
        <v>41.61</v>
      </c>
      <c r="H23" s="14" t="s">
        <v>16</v>
      </c>
      <c r="I23" s="15">
        <v>41.61</v>
      </c>
      <c r="J23" s="14" t="s">
        <v>16</v>
      </c>
      <c r="K23" s="15">
        <v>41.61</v>
      </c>
      <c r="L23" s="14" t="s">
        <v>16</v>
      </c>
      <c r="M23" s="15">
        <v>41.61</v>
      </c>
      <c r="N23" s="14" t="s">
        <v>16</v>
      </c>
      <c r="O23" s="15">
        <v>41.61</v>
      </c>
      <c r="P23" s="14" t="s">
        <v>16</v>
      </c>
      <c r="Q23" s="15">
        <v>41.61</v>
      </c>
      <c r="R23" s="14" t="s">
        <v>16</v>
      </c>
      <c r="S23" s="16">
        <f t="shared" si="0"/>
        <v>332.88000000000005</v>
      </c>
      <c r="T23" s="14"/>
      <c r="U23" s="15" t="s">
        <v>116</v>
      </c>
      <c r="V23" s="15"/>
      <c r="W23" s="14"/>
      <c r="X23" s="15"/>
      <c r="Y23" s="20"/>
      <c r="Z23" s="14"/>
      <c r="AA23" s="15"/>
      <c r="AB23" s="20"/>
      <c r="AC23" s="14"/>
      <c r="AD23" s="15"/>
      <c r="AE23" s="15"/>
      <c r="AF23" s="15"/>
      <c r="AG23" s="14" t="s">
        <v>300</v>
      </c>
      <c r="AH23" s="15"/>
      <c r="AI23" s="15">
        <v>41.63</v>
      </c>
      <c r="AJ23" s="14" t="s">
        <v>299</v>
      </c>
      <c r="AK23" s="15"/>
      <c r="AL23" s="15">
        <v>41.63</v>
      </c>
      <c r="AM23" s="14" t="s">
        <v>300</v>
      </c>
      <c r="AN23" s="15"/>
      <c r="AO23" s="15">
        <v>41.63</v>
      </c>
      <c r="AP23" s="14" t="s">
        <v>192</v>
      </c>
      <c r="AQ23" s="15" t="s">
        <v>199</v>
      </c>
      <c r="AR23" s="15">
        <v>859.66</v>
      </c>
      <c r="AS23" s="14" t="s">
        <v>182</v>
      </c>
      <c r="AT23" s="15" t="s">
        <v>183</v>
      </c>
      <c r="AU23" s="15">
        <v>1730.85</v>
      </c>
      <c r="AV23" s="14" t="s">
        <v>301</v>
      </c>
      <c r="AW23" s="15"/>
      <c r="AX23" s="15">
        <v>707.61</v>
      </c>
      <c r="AY23" s="14"/>
      <c r="AZ23" s="15"/>
      <c r="BA23" s="15"/>
      <c r="BB23" s="14"/>
      <c r="BC23" s="15"/>
      <c r="BD23" s="15"/>
      <c r="BE23" s="14" t="s">
        <v>300</v>
      </c>
      <c r="BF23" s="15"/>
      <c r="BG23" s="15">
        <v>41.63</v>
      </c>
      <c r="BH23" s="14" t="s">
        <v>300</v>
      </c>
      <c r="BI23" s="15"/>
      <c r="BJ23" s="15">
        <v>41.63</v>
      </c>
      <c r="BK23" s="14" t="s">
        <v>229</v>
      </c>
      <c r="BL23" s="15"/>
      <c r="BM23" s="15">
        <v>124.88</v>
      </c>
      <c r="BN23" s="14"/>
      <c r="BO23" s="15"/>
      <c r="BP23" s="15"/>
      <c r="BQ23" s="15"/>
      <c r="BR23" s="15"/>
      <c r="BS23" s="14" t="s">
        <v>303</v>
      </c>
      <c r="BT23" s="15"/>
      <c r="BU23" s="15">
        <v>241.82</v>
      </c>
      <c r="BV23" s="14" t="s">
        <v>354</v>
      </c>
      <c r="BW23" s="15"/>
      <c r="BX23" s="15">
        <v>670.29</v>
      </c>
      <c r="BY23" s="14" t="s">
        <v>354</v>
      </c>
      <c r="BZ23" s="15"/>
      <c r="CA23" s="15">
        <v>670.29</v>
      </c>
      <c r="CB23" s="14" t="s">
        <v>354</v>
      </c>
      <c r="CC23" s="15"/>
      <c r="CD23" s="15">
        <v>670.29</v>
      </c>
      <c r="CE23" s="14"/>
      <c r="CF23" s="15"/>
      <c r="CG23" s="15"/>
      <c r="CH23" s="14" t="s">
        <v>354</v>
      </c>
      <c r="CI23" s="15"/>
      <c r="CJ23" s="15">
        <v>670.29</v>
      </c>
      <c r="CK23" s="14" t="s">
        <v>354</v>
      </c>
      <c r="CL23" s="15"/>
      <c r="CM23" s="15">
        <v>670.29</v>
      </c>
      <c r="CN23" s="14"/>
      <c r="CO23" s="15"/>
      <c r="CP23" s="15"/>
      <c r="CQ23" s="14"/>
      <c r="CR23" s="15"/>
      <c r="CS23" s="15"/>
      <c r="CT23" s="14" t="s">
        <v>303</v>
      </c>
      <c r="CU23" s="15"/>
      <c r="CV23" s="15">
        <v>241.82</v>
      </c>
      <c r="CW23" s="14"/>
      <c r="CX23" s="15"/>
      <c r="CY23" s="15"/>
      <c r="CZ23" s="14"/>
      <c r="DA23" s="15"/>
      <c r="DB23" s="15"/>
      <c r="DE23" s="14" t="s">
        <v>336</v>
      </c>
      <c r="DF23" s="15"/>
      <c r="DG23" s="15">
        <v>7640.92</v>
      </c>
      <c r="DH23" s="14" t="s">
        <v>336</v>
      </c>
      <c r="DI23" s="15"/>
      <c r="DJ23" s="15">
        <v>7640.92</v>
      </c>
      <c r="DK23" s="14" t="s">
        <v>336</v>
      </c>
      <c r="DL23" s="15"/>
      <c r="DM23" s="15">
        <v>7640.92</v>
      </c>
      <c r="DN23" s="14" t="s">
        <v>336</v>
      </c>
      <c r="DO23" s="15"/>
      <c r="DP23" s="15">
        <v>7640.92</v>
      </c>
      <c r="DQ23" s="14" t="s">
        <v>336</v>
      </c>
      <c r="DR23" s="15"/>
      <c r="DS23" s="15">
        <v>7640.92</v>
      </c>
      <c r="DT23" s="14" t="s">
        <v>336</v>
      </c>
      <c r="DU23" s="15"/>
      <c r="DV23" s="15">
        <v>7640.92</v>
      </c>
      <c r="DW23" s="14" t="s">
        <v>336</v>
      </c>
      <c r="DX23" s="15"/>
      <c r="DY23" s="15">
        <v>7640.92</v>
      </c>
      <c r="DZ23" s="14" t="s">
        <v>336</v>
      </c>
      <c r="EA23" s="15"/>
      <c r="EB23" s="15">
        <v>7640.92</v>
      </c>
      <c r="EC23" s="14" t="s">
        <v>336</v>
      </c>
      <c r="ED23" s="15"/>
      <c r="EE23" s="15">
        <v>7640.92</v>
      </c>
      <c r="EF23" s="14" t="s">
        <v>336</v>
      </c>
      <c r="EG23" s="15"/>
      <c r="EH23" s="15">
        <v>7640.92</v>
      </c>
      <c r="EI23" s="14" t="s">
        <v>336</v>
      </c>
      <c r="EJ23" s="15"/>
      <c r="EK23" s="15">
        <v>7640.92</v>
      </c>
      <c r="EL23" s="14" t="s">
        <v>336</v>
      </c>
      <c r="EM23" s="15"/>
      <c r="EN23" s="15">
        <v>7640.92</v>
      </c>
      <c r="EO23" s="15"/>
      <c r="EP23" s="15"/>
      <c r="EQ23" s="14" t="s">
        <v>514</v>
      </c>
      <c r="ER23" s="15" t="s">
        <v>510</v>
      </c>
      <c r="ES23" s="89">
        <v>2084.16</v>
      </c>
      <c r="ET23" s="14"/>
      <c r="EU23" s="15"/>
      <c r="EV23" s="15"/>
      <c r="EW23" s="14" t="s">
        <v>478</v>
      </c>
      <c r="EX23" s="15" t="s">
        <v>560</v>
      </c>
      <c r="EY23" s="89">
        <v>80.69</v>
      </c>
      <c r="EZ23" s="14" t="s">
        <v>535</v>
      </c>
      <c r="FA23" s="15" t="s">
        <v>536</v>
      </c>
      <c r="FB23" s="92">
        <v>121.35</v>
      </c>
      <c r="FC23" s="14" t="s">
        <v>519</v>
      </c>
      <c r="FD23" s="15" t="s">
        <v>551</v>
      </c>
      <c r="FE23" s="92">
        <v>1298.44</v>
      </c>
      <c r="FF23" s="14"/>
      <c r="FG23" s="15"/>
      <c r="FH23" s="15"/>
      <c r="FI23" s="14"/>
      <c r="FJ23" s="15"/>
      <c r="FK23" s="15"/>
      <c r="FL23" s="14"/>
      <c r="FM23" s="15"/>
      <c r="FN23" s="15"/>
      <c r="FO23" s="14" t="s">
        <v>475</v>
      </c>
      <c r="FP23" s="15" t="s">
        <v>572</v>
      </c>
      <c r="FQ23" s="96">
        <v>2259.26</v>
      </c>
      <c r="FR23" s="61"/>
      <c r="FS23" s="61"/>
      <c r="FT23" s="61"/>
      <c r="FU23" s="61"/>
      <c r="FV23" s="61"/>
      <c r="FW23" s="61"/>
      <c r="FX23" s="61"/>
      <c r="FY23" s="61"/>
      <c r="FZ23" s="61"/>
    </row>
    <row r="24" spans="1:182" ht="33.75">
      <c r="A24" s="14"/>
      <c r="B24" s="14" t="s">
        <v>16</v>
      </c>
      <c r="C24" s="15">
        <v>1206.75</v>
      </c>
      <c r="D24" s="14" t="s">
        <v>16</v>
      </c>
      <c r="E24" s="15">
        <v>1206.75</v>
      </c>
      <c r="F24" s="14" t="s">
        <v>16</v>
      </c>
      <c r="G24" s="15">
        <v>1206.75</v>
      </c>
      <c r="H24" s="14" t="s">
        <v>16</v>
      </c>
      <c r="I24" s="15">
        <v>1206.75</v>
      </c>
      <c r="J24" s="14" t="s">
        <v>16</v>
      </c>
      <c r="K24" s="15">
        <v>1206.75</v>
      </c>
      <c r="L24" s="14" t="s">
        <v>16</v>
      </c>
      <c r="M24" s="15">
        <v>1206.75</v>
      </c>
      <c r="N24" s="14" t="s">
        <v>16</v>
      </c>
      <c r="O24" s="15">
        <v>1206.75</v>
      </c>
      <c r="P24" s="14" t="s">
        <v>16</v>
      </c>
      <c r="Q24" s="15">
        <v>1206.75</v>
      </c>
      <c r="R24" s="14" t="s">
        <v>16</v>
      </c>
      <c r="S24" s="16">
        <f t="shared" si="0"/>
        <v>9654</v>
      </c>
      <c r="T24" s="10" t="s">
        <v>3</v>
      </c>
      <c r="U24" s="15" t="s">
        <v>116</v>
      </c>
      <c r="V24" s="15">
        <v>6616.31</v>
      </c>
      <c r="W24" s="14"/>
      <c r="X24" s="15"/>
      <c r="Y24" s="20"/>
      <c r="Z24" s="14"/>
      <c r="AA24" s="15"/>
      <c r="AB24" s="20"/>
      <c r="AC24" s="14"/>
      <c r="AD24" s="15"/>
      <c r="AE24" s="15"/>
      <c r="AF24" s="15"/>
      <c r="AG24" s="14" t="s">
        <v>229</v>
      </c>
      <c r="AH24" s="15"/>
      <c r="AI24" s="15">
        <v>124.88</v>
      </c>
      <c r="AJ24" s="14" t="s">
        <v>300</v>
      </c>
      <c r="AK24" s="15"/>
      <c r="AL24" s="15">
        <v>41.63</v>
      </c>
      <c r="AM24" s="14" t="s">
        <v>301</v>
      </c>
      <c r="AN24" s="15"/>
      <c r="AO24" s="15">
        <v>707.61</v>
      </c>
      <c r="AP24" s="14" t="s">
        <v>118</v>
      </c>
      <c r="AQ24" s="15"/>
      <c r="AR24" s="15">
        <v>7115.65</v>
      </c>
      <c r="AS24" s="14" t="s">
        <v>184</v>
      </c>
      <c r="AT24" s="15" t="s">
        <v>185</v>
      </c>
      <c r="AU24" s="15">
        <v>167.12</v>
      </c>
      <c r="AV24" s="14" t="s">
        <v>229</v>
      </c>
      <c r="AW24" s="15"/>
      <c r="AX24" s="15">
        <v>124.88</v>
      </c>
      <c r="AY24" s="14"/>
      <c r="AZ24" s="15"/>
      <c r="BA24" s="15"/>
      <c r="BB24" s="14"/>
      <c r="BC24" s="15"/>
      <c r="BD24" s="15"/>
      <c r="BE24" s="14" t="s">
        <v>301</v>
      </c>
      <c r="BF24" s="15"/>
      <c r="BG24" s="15">
        <v>707.61</v>
      </c>
      <c r="BH24" s="14" t="s">
        <v>229</v>
      </c>
      <c r="BI24" s="15"/>
      <c r="BJ24" s="15">
        <v>124.88</v>
      </c>
      <c r="BK24" s="14"/>
      <c r="BL24" s="15"/>
      <c r="BM24" s="15"/>
      <c r="BN24" s="14"/>
      <c r="BO24" s="15"/>
      <c r="BP24" s="15"/>
      <c r="BQ24" s="15"/>
      <c r="BR24" s="15"/>
      <c r="BS24" s="18" t="s">
        <v>192</v>
      </c>
      <c r="BT24" s="19"/>
      <c r="BU24" s="17">
        <v>932.67</v>
      </c>
      <c r="BV24" s="18" t="s">
        <v>192</v>
      </c>
      <c r="BW24" s="19"/>
      <c r="BX24" s="17">
        <v>932.67</v>
      </c>
      <c r="BY24" s="18" t="s">
        <v>192</v>
      </c>
      <c r="BZ24" s="19"/>
      <c r="CA24" s="17">
        <v>932.67</v>
      </c>
      <c r="CB24" s="18" t="s">
        <v>192</v>
      </c>
      <c r="CC24" s="19"/>
      <c r="CD24" s="17">
        <v>932.67</v>
      </c>
      <c r="CE24" s="18" t="s">
        <v>192</v>
      </c>
      <c r="CF24" s="19"/>
      <c r="CG24" s="17">
        <v>932.67</v>
      </c>
      <c r="CH24" s="18" t="s">
        <v>192</v>
      </c>
      <c r="CI24" s="19"/>
      <c r="CJ24" s="17">
        <v>932.67</v>
      </c>
      <c r="CK24" s="18" t="s">
        <v>192</v>
      </c>
      <c r="CL24" s="19"/>
      <c r="CM24" s="17">
        <v>932.67</v>
      </c>
      <c r="CN24" s="18" t="s">
        <v>192</v>
      </c>
      <c r="CO24" s="19"/>
      <c r="CP24" s="17">
        <v>932.67</v>
      </c>
      <c r="CQ24" s="18" t="s">
        <v>192</v>
      </c>
      <c r="CR24" s="19"/>
      <c r="CS24" s="17">
        <v>932.67</v>
      </c>
      <c r="CT24" s="18" t="s">
        <v>192</v>
      </c>
      <c r="CU24" s="19"/>
      <c r="CV24" s="17">
        <v>932.67</v>
      </c>
      <c r="CW24" s="18" t="s">
        <v>192</v>
      </c>
      <c r="CX24" s="19"/>
      <c r="CY24" s="17">
        <v>932.67</v>
      </c>
      <c r="CZ24" s="18" t="s">
        <v>192</v>
      </c>
      <c r="DA24" s="19"/>
      <c r="DB24" s="17">
        <v>932.67</v>
      </c>
      <c r="DE24" s="14" t="s">
        <v>337</v>
      </c>
      <c r="DF24" s="19"/>
      <c r="DG24" s="17">
        <v>2364.04</v>
      </c>
      <c r="DH24" s="14" t="s">
        <v>337</v>
      </c>
      <c r="DI24" s="19"/>
      <c r="DJ24" s="17">
        <v>2364.04</v>
      </c>
      <c r="DK24" s="14" t="s">
        <v>337</v>
      </c>
      <c r="DL24" s="19"/>
      <c r="DM24" s="17">
        <v>2364.04</v>
      </c>
      <c r="DN24" s="14" t="s">
        <v>337</v>
      </c>
      <c r="DO24" s="19"/>
      <c r="DP24" s="17">
        <v>2364.04</v>
      </c>
      <c r="DQ24" s="14" t="s">
        <v>337</v>
      </c>
      <c r="DR24" s="19"/>
      <c r="DS24" s="17">
        <v>2364.04</v>
      </c>
      <c r="DT24" s="14" t="s">
        <v>337</v>
      </c>
      <c r="DU24" s="19"/>
      <c r="DV24" s="17">
        <v>2364.04</v>
      </c>
      <c r="DW24" s="14" t="s">
        <v>337</v>
      </c>
      <c r="DX24" s="19"/>
      <c r="DY24" s="17">
        <v>2364.04</v>
      </c>
      <c r="DZ24" s="14" t="s">
        <v>337</v>
      </c>
      <c r="EA24" s="19"/>
      <c r="EB24" s="17">
        <v>2364.04</v>
      </c>
      <c r="EC24" s="14" t="s">
        <v>337</v>
      </c>
      <c r="ED24" s="19"/>
      <c r="EE24" s="17">
        <v>2364.04</v>
      </c>
      <c r="EF24" s="14" t="s">
        <v>337</v>
      </c>
      <c r="EG24" s="19"/>
      <c r="EH24" s="17">
        <v>2364.04</v>
      </c>
      <c r="EI24" s="14" t="s">
        <v>337</v>
      </c>
      <c r="EJ24" s="19"/>
      <c r="EK24" s="17">
        <v>2364.04</v>
      </c>
      <c r="EL24" s="14" t="s">
        <v>337</v>
      </c>
      <c r="EM24" s="19"/>
      <c r="EN24" s="17">
        <v>2364.04</v>
      </c>
      <c r="EO24" s="17"/>
      <c r="EP24" s="17"/>
      <c r="EQ24" s="14" t="s">
        <v>515</v>
      </c>
      <c r="ER24" s="19" t="s">
        <v>510</v>
      </c>
      <c r="ES24" s="91">
        <v>1042.05</v>
      </c>
      <c r="ET24" s="14"/>
      <c r="EU24" s="19"/>
      <c r="EV24" s="17"/>
      <c r="EW24" s="14" t="s">
        <v>561</v>
      </c>
      <c r="EX24" s="19" t="s">
        <v>562</v>
      </c>
      <c r="EY24" s="91">
        <v>6194.49</v>
      </c>
      <c r="EZ24" s="14" t="s">
        <v>478</v>
      </c>
      <c r="FA24" s="19" t="s">
        <v>537</v>
      </c>
      <c r="FB24" s="91">
        <v>80.69</v>
      </c>
      <c r="FC24" s="14" t="s">
        <v>478</v>
      </c>
      <c r="FD24" s="19" t="s">
        <v>552</v>
      </c>
      <c r="FE24" s="91">
        <v>80.69</v>
      </c>
      <c r="FF24" s="14"/>
      <c r="FG24" s="19"/>
      <c r="FH24" s="17"/>
      <c r="FI24" s="14"/>
      <c r="FJ24" s="19"/>
      <c r="FK24" s="17"/>
      <c r="FL24" s="14"/>
      <c r="FM24" s="19"/>
      <c r="FN24" s="17"/>
      <c r="FO24" s="14" t="s">
        <v>476</v>
      </c>
      <c r="FP24" s="19" t="s">
        <v>574</v>
      </c>
      <c r="FQ24" s="94">
        <v>98.5</v>
      </c>
      <c r="FR24" s="61"/>
      <c r="FS24" s="61"/>
      <c r="FT24" s="61"/>
      <c r="FU24" s="61"/>
      <c r="FV24" s="61"/>
      <c r="FW24" s="61"/>
      <c r="FX24" s="61"/>
      <c r="FY24" s="61"/>
      <c r="FZ24" s="61"/>
    </row>
    <row r="25" spans="1:182" ht="33.75">
      <c r="A25" s="14"/>
      <c r="B25" s="14" t="s">
        <v>16</v>
      </c>
      <c r="C25" s="15">
        <v>1165.14</v>
      </c>
      <c r="D25" s="14" t="s">
        <v>16</v>
      </c>
      <c r="E25" s="15">
        <v>1165.14</v>
      </c>
      <c r="F25" s="14" t="s">
        <v>16</v>
      </c>
      <c r="G25" s="15">
        <v>1165.14</v>
      </c>
      <c r="H25" s="14" t="s">
        <v>16</v>
      </c>
      <c r="I25" s="15">
        <v>1165.14</v>
      </c>
      <c r="J25" s="14" t="s">
        <v>16</v>
      </c>
      <c r="K25" s="15">
        <v>1165.14</v>
      </c>
      <c r="L25" s="14" t="s">
        <v>16</v>
      </c>
      <c r="M25" s="15">
        <v>1165.14</v>
      </c>
      <c r="N25" s="14" t="s">
        <v>16</v>
      </c>
      <c r="O25" s="15">
        <v>1165.14</v>
      </c>
      <c r="P25" s="14" t="s">
        <v>16</v>
      </c>
      <c r="Q25" s="15">
        <v>1165.14</v>
      </c>
      <c r="R25" s="14" t="s">
        <v>16</v>
      </c>
      <c r="S25" s="16">
        <f t="shared" si="0"/>
        <v>9321.12</v>
      </c>
      <c r="T25" s="10" t="s">
        <v>5</v>
      </c>
      <c r="U25" s="15" t="s">
        <v>116</v>
      </c>
      <c r="V25" s="15">
        <v>2788</v>
      </c>
      <c r="W25" s="14"/>
      <c r="X25" s="15"/>
      <c r="Y25" s="20"/>
      <c r="Z25" s="14"/>
      <c r="AA25" s="15"/>
      <c r="AB25" s="20"/>
      <c r="AC25" s="14"/>
      <c r="AD25" s="15"/>
      <c r="AE25" s="15"/>
      <c r="AF25" s="15"/>
      <c r="AG25" s="14"/>
      <c r="AH25" s="15"/>
      <c r="AI25" s="15"/>
      <c r="AJ25" s="14" t="s">
        <v>229</v>
      </c>
      <c r="AK25" s="15"/>
      <c r="AL25" s="15">
        <v>124.88</v>
      </c>
      <c r="AM25" s="14" t="s">
        <v>229</v>
      </c>
      <c r="AN25" s="15"/>
      <c r="AO25" s="15">
        <v>124.88</v>
      </c>
      <c r="AP25" s="14" t="s">
        <v>299</v>
      </c>
      <c r="AQ25" s="15"/>
      <c r="AR25" s="15">
        <v>41.63</v>
      </c>
      <c r="AS25" s="14" t="s">
        <v>186</v>
      </c>
      <c r="AT25" s="15" t="s">
        <v>187</v>
      </c>
      <c r="AU25" s="15">
        <v>108.45</v>
      </c>
      <c r="AV25" s="14"/>
      <c r="AW25" s="15"/>
      <c r="AX25" s="15"/>
      <c r="AY25" s="14"/>
      <c r="AZ25" s="15"/>
      <c r="BA25" s="15"/>
      <c r="BB25" s="14"/>
      <c r="BC25" s="15"/>
      <c r="BD25" s="15"/>
      <c r="BE25" s="14" t="s">
        <v>229</v>
      </c>
      <c r="BF25" s="15"/>
      <c r="BG25" s="15">
        <v>124.88</v>
      </c>
      <c r="BH25" s="14"/>
      <c r="BI25" s="15"/>
      <c r="BJ25" s="15"/>
      <c r="BK25" s="14"/>
      <c r="BL25" s="15"/>
      <c r="BM25" s="15"/>
      <c r="BN25" s="14"/>
      <c r="BO25" s="15"/>
      <c r="BP25" s="15"/>
      <c r="BQ25" s="15"/>
      <c r="BR25" s="15"/>
      <c r="BS25" s="14" t="s">
        <v>336</v>
      </c>
      <c r="BT25" s="15"/>
      <c r="BU25" s="15">
        <v>6701.46</v>
      </c>
      <c r="BV25" s="14" t="s">
        <v>336</v>
      </c>
      <c r="BW25" s="15"/>
      <c r="BX25" s="15">
        <v>6701.46</v>
      </c>
      <c r="BY25" s="14" t="s">
        <v>336</v>
      </c>
      <c r="BZ25" s="15"/>
      <c r="CA25" s="15">
        <v>6701.46</v>
      </c>
      <c r="CB25" s="14" t="s">
        <v>336</v>
      </c>
      <c r="CC25" s="15"/>
      <c r="CD25" s="15">
        <v>6701.46</v>
      </c>
      <c r="CE25" s="14" t="s">
        <v>336</v>
      </c>
      <c r="CF25" s="15"/>
      <c r="CG25" s="15">
        <v>6701.46</v>
      </c>
      <c r="CH25" s="14" t="s">
        <v>336</v>
      </c>
      <c r="CI25" s="15"/>
      <c r="CJ25" s="15">
        <v>6701.46</v>
      </c>
      <c r="CK25" s="14" t="s">
        <v>336</v>
      </c>
      <c r="CL25" s="15"/>
      <c r="CM25" s="15">
        <v>6701.46</v>
      </c>
      <c r="CN25" s="14" t="s">
        <v>336</v>
      </c>
      <c r="CO25" s="15"/>
      <c r="CP25" s="15">
        <v>6701.46</v>
      </c>
      <c r="CQ25" s="14" t="s">
        <v>336</v>
      </c>
      <c r="CR25" s="15"/>
      <c r="CS25" s="15">
        <v>6701.46</v>
      </c>
      <c r="CT25" s="14" t="s">
        <v>336</v>
      </c>
      <c r="CU25" s="15"/>
      <c r="CV25" s="15">
        <v>6701.46</v>
      </c>
      <c r="CW25" s="14" t="s">
        <v>336</v>
      </c>
      <c r="CX25" s="15"/>
      <c r="CY25" s="15">
        <v>6701.46</v>
      </c>
      <c r="CZ25" s="14" t="s">
        <v>336</v>
      </c>
      <c r="DA25" s="15"/>
      <c r="DB25" s="15">
        <v>6701.46</v>
      </c>
      <c r="DE25" s="14"/>
      <c r="DF25" s="15"/>
      <c r="DG25" s="15"/>
      <c r="DH25" s="14" t="s">
        <v>192</v>
      </c>
      <c r="DI25" s="15"/>
      <c r="DJ25" s="15">
        <v>1213.1</v>
      </c>
      <c r="DK25" s="14" t="s">
        <v>192</v>
      </c>
      <c r="DL25" s="15"/>
      <c r="DM25" s="15">
        <v>1213.1</v>
      </c>
      <c r="DN25" s="14" t="s">
        <v>192</v>
      </c>
      <c r="DO25" s="15"/>
      <c r="DP25" s="15">
        <v>1213.1</v>
      </c>
      <c r="DQ25" s="14" t="s">
        <v>192</v>
      </c>
      <c r="DR25" s="15"/>
      <c r="DS25" s="15">
        <v>1213.1</v>
      </c>
      <c r="DT25" s="14" t="s">
        <v>192</v>
      </c>
      <c r="DU25" s="15"/>
      <c r="DV25" s="15">
        <v>1213.1</v>
      </c>
      <c r="DW25" s="14" t="s">
        <v>192</v>
      </c>
      <c r="DX25" s="15"/>
      <c r="DY25" s="15">
        <v>1213.1</v>
      </c>
      <c r="DZ25" s="14" t="s">
        <v>192</v>
      </c>
      <c r="EA25" s="15"/>
      <c r="EB25" s="15">
        <v>1213.1</v>
      </c>
      <c r="EC25" s="14" t="s">
        <v>192</v>
      </c>
      <c r="ED25" s="15"/>
      <c r="EE25" s="15">
        <v>1213.1</v>
      </c>
      <c r="EF25" s="14" t="s">
        <v>192</v>
      </c>
      <c r="EG25" s="15"/>
      <c r="EH25" s="15">
        <v>1213.1</v>
      </c>
      <c r="EI25" s="14" t="s">
        <v>192</v>
      </c>
      <c r="EJ25" s="15"/>
      <c r="EK25" s="15">
        <v>1213.1</v>
      </c>
      <c r="EL25" s="14" t="s">
        <v>192</v>
      </c>
      <c r="EM25" s="15"/>
      <c r="EN25" s="15">
        <v>1213.1</v>
      </c>
      <c r="EO25" s="15"/>
      <c r="EP25" s="15"/>
      <c r="EQ25" s="14" t="s">
        <v>516</v>
      </c>
      <c r="ER25" s="15" t="s">
        <v>517</v>
      </c>
      <c r="ES25" s="89">
        <v>546.83</v>
      </c>
      <c r="ET25" s="14"/>
      <c r="EU25" s="15"/>
      <c r="EV25" s="15"/>
      <c r="EW25" s="14" t="s">
        <v>563</v>
      </c>
      <c r="EX25" s="15" t="s">
        <v>562</v>
      </c>
      <c r="EY25" s="89">
        <v>729.1</v>
      </c>
      <c r="EZ25" s="14" t="s">
        <v>538</v>
      </c>
      <c r="FA25" s="15" t="s">
        <v>539</v>
      </c>
      <c r="FB25" s="92">
        <v>599.27</v>
      </c>
      <c r="FC25" s="14" t="s">
        <v>553</v>
      </c>
      <c r="FD25" s="15" t="s">
        <v>554</v>
      </c>
      <c r="FE25" s="92">
        <v>844.32</v>
      </c>
      <c r="FF25" s="14"/>
      <c r="FG25" s="15"/>
      <c r="FH25" s="15"/>
      <c r="FI25" s="14"/>
      <c r="FJ25" s="15"/>
      <c r="FK25" s="15"/>
      <c r="FL25" s="14"/>
      <c r="FM25" s="15"/>
      <c r="FN25" s="15"/>
      <c r="FO25" s="14"/>
      <c r="FP25" s="15"/>
      <c r="FQ25" s="20"/>
      <c r="FR25" s="61"/>
      <c r="FS25" s="61"/>
      <c r="FT25" s="61"/>
      <c r="FU25" s="61"/>
      <c r="FV25" s="61"/>
      <c r="FW25" s="61"/>
      <c r="FX25" s="61"/>
      <c r="FY25" s="61"/>
      <c r="FZ25" s="61"/>
    </row>
    <row r="26" spans="1:182" ht="37.5" customHeight="1">
      <c r="A26" s="14"/>
      <c r="B26" s="14" t="s">
        <v>16</v>
      </c>
      <c r="C26" s="15">
        <v>208.06</v>
      </c>
      <c r="D26" s="14" t="s">
        <v>16</v>
      </c>
      <c r="E26" s="15">
        <v>208.06</v>
      </c>
      <c r="F26" s="14" t="s">
        <v>16</v>
      </c>
      <c r="G26" s="15">
        <v>208.06</v>
      </c>
      <c r="H26" s="14" t="s">
        <v>16</v>
      </c>
      <c r="I26" s="15">
        <v>208.06</v>
      </c>
      <c r="J26" s="14" t="s">
        <v>16</v>
      </c>
      <c r="K26" s="15">
        <v>208.06</v>
      </c>
      <c r="L26" s="14" t="s">
        <v>16</v>
      </c>
      <c r="M26" s="15">
        <v>208.06</v>
      </c>
      <c r="N26" s="14" t="s">
        <v>16</v>
      </c>
      <c r="O26" s="15">
        <v>208.06</v>
      </c>
      <c r="P26" s="14" t="s">
        <v>16</v>
      </c>
      <c r="Q26" s="15">
        <v>208.06</v>
      </c>
      <c r="R26" s="14" t="s">
        <v>16</v>
      </c>
      <c r="S26" s="16">
        <f t="shared" si="0"/>
        <v>1664.4799999999998</v>
      </c>
      <c r="T26" s="10" t="s">
        <v>115</v>
      </c>
      <c r="U26" s="15" t="s">
        <v>116</v>
      </c>
      <c r="V26" s="15">
        <v>410.35</v>
      </c>
      <c r="W26" s="14"/>
      <c r="X26" s="15"/>
      <c r="Y26" s="20"/>
      <c r="Z26" s="14"/>
      <c r="AA26" s="15"/>
      <c r="AB26" s="20"/>
      <c r="AC26" s="14"/>
      <c r="AD26" s="15"/>
      <c r="AE26" s="15"/>
      <c r="AF26" s="15"/>
      <c r="AG26" s="14"/>
      <c r="AH26" s="15"/>
      <c r="AI26" s="15"/>
      <c r="AJ26" s="14"/>
      <c r="AK26" s="15"/>
      <c r="AL26" s="15"/>
      <c r="AM26" s="14"/>
      <c r="AN26" s="15"/>
      <c r="AO26" s="15"/>
      <c r="AP26" s="14" t="s">
        <v>300</v>
      </c>
      <c r="AQ26" s="15"/>
      <c r="AR26" s="15">
        <v>41.63</v>
      </c>
      <c r="AS26" s="14" t="s">
        <v>171</v>
      </c>
      <c r="AT26" s="15" t="s">
        <v>188</v>
      </c>
      <c r="AU26" s="15">
        <v>298.25</v>
      </c>
      <c r="AV26" s="14"/>
      <c r="AW26" s="15"/>
      <c r="AX26" s="15"/>
      <c r="AY26" s="14"/>
      <c r="AZ26" s="15"/>
      <c r="BA26" s="15"/>
      <c r="BB26" s="14"/>
      <c r="BC26" s="15"/>
      <c r="BD26" s="15"/>
      <c r="BE26" s="14"/>
      <c r="BF26" s="15"/>
      <c r="BG26" s="15"/>
      <c r="BH26" s="14"/>
      <c r="BI26" s="15"/>
      <c r="BJ26" s="15"/>
      <c r="BK26" s="14"/>
      <c r="BL26" s="15"/>
      <c r="BM26" s="15"/>
      <c r="BN26" s="14"/>
      <c r="BO26" s="15"/>
      <c r="BP26" s="15"/>
      <c r="BQ26" s="15"/>
      <c r="BR26" s="15"/>
      <c r="BS26" s="14" t="s">
        <v>337</v>
      </c>
      <c r="BT26" s="15"/>
      <c r="BU26" s="15">
        <v>2081.2</v>
      </c>
      <c r="BV26" s="14" t="s">
        <v>337</v>
      </c>
      <c r="BW26" s="15"/>
      <c r="BX26" s="15">
        <v>2081.2</v>
      </c>
      <c r="BY26" s="14" t="s">
        <v>337</v>
      </c>
      <c r="BZ26" s="15"/>
      <c r="CA26" s="15">
        <v>2081.2</v>
      </c>
      <c r="CB26" s="14" t="s">
        <v>337</v>
      </c>
      <c r="CC26" s="15"/>
      <c r="CD26" s="15">
        <v>2081.2</v>
      </c>
      <c r="CE26" s="14" t="s">
        <v>337</v>
      </c>
      <c r="CF26" s="15"/>
      <c r="CG26" s="15">
        <v>2081.2</v>
      </c>
      <c r="CH26" s="14" t="s">
        <v>337</v>
      </c>
      <c r="CI26" s="15"/>
      <c r="CJ26" s="15">
        <v>2081.2</v>
      </c>
      <c r="CK26" s="14" t="s">
        <v>337</v>
      </c>
      <c r="CL26" s="15"/>
      <c r="CM26" s="15">
        <v>2081.2</v>
      </c>
      <c r="CN26" s="14" t="s">
        <v>337</v>
      </c>
      <c r="CO26" s="15"/>
      <c r="CP26" s="15">
        <v>2081.2</v>
      </c>
      <c r="CQ26" s="14" t="s">
        <v>337</v>
      </c>
      <c r="CR26" s="15"/>
      <c r="CS26" s="15">
        <v>2081.2</v>
      </c>
      <c r="CT26" s="14" t="s">
        <v>337</v>
      </c>
      <c r="CU26" s="15"/>
      <c r="CV26" s="15">
        <v>2081.2</v>
      </c>
      <c r="CW26" s="14" t="s">
        <v>337</v>
      </c>
      <c r="CX26" s="15"/>
      <c r="CY26" s="15">
        <v>2081.2</v>
      </c>
      <c r="CZ26" s="14" t="s">
        <v>337</v>
      </c>
      <c r="DA26" s="15"/>
      <c r="DB26" s="15">
        <v>2081.2</v>
      </c>
      <c r="DE26" s="14"/>
      <c r="DF26" s="15"/>
      <c r="DG26" s="15"/>
      <c r="DH26" s="14" t="s">
        <v>293</v>
      </c>
      <c r="DI26" s="15"/>
      <c r="DJ26" s="15">
        <v>139.24</v>
      </c>
      <c r="DK26" s="14"/>
      <c r="DL26" s="15"/>
      <c r="DM26" s="15"/>
      <c r="DN26" s="14"/>
      <c r="DO26" s="15"/>
      <c r="DP26" s="15"/>
      <c r="DQ26" s="14"/>
      <c r="DR26" s="15"/>
      <c r="DS26" s="15"/>
      <c r="DT26" s="14"/>
      <c r="DU26" s="15"/>
      <c r="DV26" s="15"/>
      <c r="DW26" s="14"/>
      <c r="DX26" s="15"/>
      <c r="DY26" s="15"/>
      <c r="DZ26" s="14"/>
      <c r="EA26" s="15"/>
      <c r="EB26" s="15"/>
      <c r="EC26" s="14"/>
      <c r="ED26" s="15"/>
      <c r="EE26" s="15"/>
      <c r="EF26" s="14"/>
      <c r="EG26" s="15"/>
      <c r="EH26" s="15"/>
      <c r="EI26" s="14"/>
      <c r="EJ26" s="15"/>
      <c r="EK26" s="15"/>
      <c r="EL26" s="14"/>
      <c r="EM26" s="15"/>
      <c r="EN26" s="15"/>
      <c r="EO26" s="15"/>
      <c r="EP26" s="15"/>
      <c r="EQ26" s="14" t="s">
        <v>478</v>
      </c>
      <c r="ER26" s="15" t="s">
        <v>524</v>
      </c>
      <c r="ES26" s="89">
        <v>80.69</v>
      </c>
      <c r="ET26" s="14"/>
      <c r="EU26" s="15"/>
      <c r="EV26" s="15"/>
      <c r="EW26" s="14" t="s">
        <v>564</v>
      </c>
      <c r="EX26" s="15" t="s">
        <v>562</v>
      </c>
      <c r="EY26" s="89">
        <v>2857.57</v>
      </c>
      <c r="EZ26" s="14" t="s">
        <v>540</v>
      </c>
      <c r="FA26" s="15" t="s">
        <v>541</v>
      </c>
      <c r="FB26" s="92">
        <v>1244</v>
      </c>
      <c r="FC26" s="14" t="s">
        <v>478</v>
      </c>
      <c r="FD26" s="15" t="s">
        <v>555</v>
      </c>
      <c r="FE26" s="89">
        <v>80.69</v>
      </c>
      <c r="FF26" s="14"/>
      <c r="FG26" s="15"/>
      <c r="FH26" s="15"/>
      <c r="FI26" s="14"/>
      <c r="FJ26" s="15"/>
      <c r="FK26" s="15"/>
      <c r="FL26" s="14"/>
      <c r="FM26" s="15"/>
      <c r="FN26" s="15"/>
      <c r="FO26" s="14"/>
      <c r="FP26" s="15"/>
      <c r="FQ26" s="20"/>
      <c r="FR26" s="61"/>
      <c r="FS26" s="61"/>
      <c r="FT26" s="61"/>
      <c r="FU26" s="61"/>
      <c r="FV26" s="61"/>
      <c r="FW26" s="61"/>
      <c r="FX26" s="61"/>
      <c r="FY26" s="61"/>
      <c r="FZ26" s="61"/>
    </row>
    <row r="27" spans="1:182" ht="34.5" customHeight="1">
      <c r="A27" s="10"/>
      <c r="B27" s="14" t="s">
        <v>16</v>
      </c>
      <c r="C27" s="15">
        <v>6616.31</v>
      </c>
      <c r="D27" s="14" t="s">
        <v>16</v>
      </c>
      <c r="E27" s="15">
        <v>6616.31</v>
      </c>
      <c r="F27" s="14" t="s">
        <v>16</v>
      </c>
      <c r="G27" s="15">
        <v>6616.31</v>
      </c>
      <c r="H27" s="14" t="s">
        <v>16</v>
      </c>
      <c r="I27" s="15">
        <v>6616.31</v>
      </c>
      <c r="J27" s="14" t="s">
        <v>16</v>
      </c>
      <c r="K27" s="15">
        <v>6616.31</v>
      </c>
      <c r="L27" s="14" t="s">
        <v>16</v>
      </c>
      <c r="M27" s="15">
        <v>6616.31</v>
      </c>
      <c r="N27" s="14" t="s">
        <v>16</v>
      </c>
      <c r="O27" s="15">
        <v>6616.31</v>
      </c>
      <c r="P27" s="14" t="s">
        <v>16</v>
      </c>
      <c r="Q27" s="15">
        <v>6616.31</v>
      </c>
      <c r="R27" s="14" t="s">
        <v>16</v>
      </c>
      <c r="S27" s="16">
        <f t="shared" si="0"/>
        <v>52930.479999999996</v>
      </c>
      <c r="T27" s="10"/>
      <c r="U27" s="15"/>
      <c r="V27" s="15"/>
      <c r="W27" s="14"/>
      <c r="X27" s="15"/>
      <c r="Y27" s="20"/>
      <c r="Z27" s="14"/>
      <c r="AA27" s="15"/>
      <c r="AB27" s="20"/>
      <c r="AC27" s="14"/>
      <c r="AD27" s="15"/>
      <c r="AE27" s="15"/>
      <c r="AF27" s="15"/>
      <c r="AG27" s="14"/>
      <c r="AH27" s="15"/>
      <c r="AI27" s="15"/>
      <c r="AJ27" s="14"/>
      <c r="AK27" s="15"/>
      <c r="AL27" s="15"/>
      <c r="AM27" s="14"/>
      <c r="AN27" s="15"/>
      <c r="AO27" s="15"/>
      <c r="AP27" s="14" t="s">
        <v>229</v>
      </c>
      <c r="AQ27" s="15"/>
      <c r="AR27" s="15">
        <v>124.88</v>
      </c>
      <c r="AS27" s="14" t="s">
        <v>194</v>
      </c>
      <c r="AT27" s="15" t="s">
        <v>195</v>
      </c>
      <c r="AU27" s="15">
        <v>8000</v>
      </c>
      <c r="AV27" s="14"/>
      <c r="AW27" s="15"/>
      <c r="AX27" s="15"/>
      <c r="AY27" s="14"/>
      <c r="AZ27" s="15"/>
      <c r="BA27" s="15"/>
      <c r="BB27" s="14"/>
      <c r="BC27" s="15"/>
      <c r="BD27" s="15"/>
      <c r="BE27" s="14"/>
      <c r="BF27" s="15"/>
      <c r="BG27" s="15"/>
      <c r="BH27" s="14"/>
      <c r="BI27" s="15"/>
      <c r="BJ27" s="15"/>
      <c r="BK27" s="14"/>
      <c r="BL27" s="15"/>
      <c r="BM27" s="15"/>
      <c r="BN27" s="14"/>
      <c r="BO27" s="15"/>
      <c r="BP27" s="15"/>
      <c r="BQ27" s="15"/>
      <c r="BR27" s="15"/>
      <c r="BS27" s="14" t="s">
        <v>354</v>
      </c>
      <c r="BT27" s="15"/>
      <c r="BU27" s="15">
        <v>670.29</v>
      </c>
      <c r="BV27" s="14"/>
      <c r="BW27" s="15"/>
      <c r="BX27" s="15"/>
      <c r="BY27" s="14"/>
      <c r="BZ27" s="15"/>
      <c r="CA27" s="15"/>
      <c r="CB27" s="14"/>
      <c r="CC27" s="15"/>
      <c r="CD27" s="15"/>
      <c r="CE27" s="14"/>
      <c r="CF27" s="15"/>
      <c r="CG27" s="15"/>
      <c r="CH27" s="14"/>
      <c r="CI27" s="15"/>
      <c r="CJ27" s="15"/>
      <c r="CK27" s="14"/>
      <c r="CL27" s="15"/>
      <c r="CM27" s="15"/>
      <c r="CN27" s="14"/>
      <c r="CO27" s="15"/>
      <c r="CP27" s="15"/>
      <c r="CQ27" s="14"/>
      <c r="CR27" s="15"/>
      <c r="CS27" s="15"/>
      <c r="CT27" s="14"/>
      <c r="CU27" s="15"/>
      <c r="CV27" s="15"/>
      <c r="CW27" s="14"/>
      <c r="CX27" s="15"/>
      <c r="CY27" s="15"/>
      <c r="CZ27" s="14"/>
      <c r="DA27" s="15"/>
      <c r="DB27" s="15"/>
      <c r="DE27" s="14"/>
      <c r="DF27" s="15"/>
      <c r="DG27" s="15"/>
      <c r="DH27" s="18" t="s">
        <v>295</v>
      </c>
      <c r="DI27" s="18"/>
      <c r="DJ27" s="15">
        <v>184.16</v>
      </c>
      <c r="DK27" s="14"/>
      <c r="DL27" s="15"/>
      <c r="DM27" s="15"/>
      <c r="DN27" s="14"/>
      <c r="DO27" s="15"/>
      <c r="DP27" s="15"/>
      <c r="DQ27" s="14"/>
      <c r="DR27" s="15"/>
      <c r="DS27" s="15"/>
      <c r="DT27" s="14"/>
      <c r="DU27" s="15"/>
      <c r="DV27" s="15"/>
      <c r="DW27" s="14"/>
      <c r="DX27" s="15"/>
      <c r="DY27" s="15"/>
      <c r="DZ27" s="14"/>
      <c r="EA27" s="15"/>
      <c r="EB27" s="15"/>
      <c r="EC27" s="14"/>
      <c r="ED27" s="15"/>
      <c r="EE27" s="15"/>
      <c r="EF27" s="14"/>
      <c r="EG27" s="15"/>
      <c r="EH27" s="15"/>
      <c r="EI27" s="14"/>
      <c r="EJ27" s="15"/>
      <c r="EK27" s="15"/>
      <c r="EL27" s="14"/>
      <c r="EM27" s="15"/>
      <c r="EN27" s="15"/>
      <c r="EO27" s="15"/>
      <c r="EP27" s="15"/>
      <c r="EQ27" s="14" t="s">
        <v>478</v>
      </c>
      <c r="ER27" s="15" t="s">
        <v>525</v>
      </c>
      <c r="ES27" s="89">
        <v>80.69</v>
      </c>
      <c r="ET27" s="14"/>
      <c r="EU27" s="15"/>
      <c r="EV27" s="15"/>
      <c r="EW27" s="14" t="s">
        <v>565</v>
      </c>
      <c r="EX27" s="15" t="s">
        <v>566</v>
      </c>
      <c r="EY27" s="92">
        <v>364.05</v>
      </c>
      <c r="EZ27" s="14" t="s">
        <v>596</v>
      </c>
      <c r="FA27" s="15" t="s">
        <v>527</v>
      </c>
      <c r="FB27" s="89">
        <v>2279.61</v>
      </c>
      <c r="FC27" s="14" t="s">
        <v>580</v>
      </c>
      <c r="FD27" s="15" t="s">
        <v>581</v>
      </c>
      <c r="FE27" s="89">
        <v>5074.63</v>
      </c>
      <c r="FF27" s="14"/>
      <c r="FG27" s="15"/>
      <c r="FH27" s="15"/>
      <c r="FI27" s="14"/>
      <c r="FJ27" s="15"/>
      <c r="FK27" s="15"/>
      <c r="FL27" s="14"/>
      <c r="FM27" s="15"/>
      <c r="FN27" s="15"/>
      <c r="FO27" s="14"/>
      <c r="FP27" s="15"/>
      <c r="FQ27" s="20"/>
      <c r="FR27" s="61"/>
      <c r="FS27" s="61"/>
      <c r="FT27" s="61"/>
      <c r="FU27" s="61"/>
      <c r="FV27" s="61"/>
      <c r="FW27" s="61"/>
      <c r="FX27" s="61"/>
      <c r="FY27" s="61"/>
      <c r="FZ27" s="61"/>
    </row>
    <row r="28" spans="1:182" ht="79.5" customHeight="1">
      <c r="A28" s="10"/>
      <c r="B28" s="14" t="s">
        <v>16</v>
      </c>
      <c r="C28" s="15">
        <v>124.84</v>
      </c>
      <c r="D28" s="14" t="s">
        <v>16</v>
      </c>
      <c r="E28" s="15">
        <v>124.84</v>
      </c>
      <c r="F28" s="14" t="s">
        <v>16</v>
      </c>
      <c r="G28" s="15">
        <v>124.84</v>
      </c>
      <c r="H28" s="14" t="s">
        <v>16</v>
      </c>
      <c r="I28" s="15">
        <v>124.84</v>
      </c>
      <c r="J28" s="14" t="s">
        <v>16</v>
      </c>
      <c r="K28" s="15">
        <v>124.84</v>
      </c>
      <c r="L28" s="14" t="s">
        <v>16</v>
      </c>
      <c r="M28" s="15">
        <v>124.84</v>
      </c>
      <c r="N28" s="14" t="s">
        <v>16</v>
      </c>
      <c r="O28" s="15">
        <v>124.84</v>
      </c>
      <c r="P28" s="14" t="s">
        <v>16</v>
      </c>
      <c r="Q28" s="15">
        <v>124.84</v>
      </c>
      <c r="R28" s="14" t="s">
        <v>16</v>
      </c>
      <c r="S28" s="16">
        <f t="shared" si="0"/>
        <v>998.7200000000001</v>
      </c>
      <c r="T28" s="22"/>
      <c r="U28" s="15"/>
      <c r="V28" s="15"/>
      <c r="W28" s="22"/>
      <c r="X28" s="15"/>
      <c r="Y28" s="20"/>
      <c r="Z28" s="22"/>
      <c r="AA28" s="15"/>
      <c r="AB28" s="20"/>
      <c r="AC28" s="22"/>
      <c r="AD28" s="15"/>
      <c r="AE28" s="15"/>
      <c r="AF28" s="15"/>
      <c r="AG28" s="22"/>
      <c r="AH28" s="15"/>
      <c r="AI28" s="15"/>
      <c r="AJ28" s="22"/>
      <c r="AK28" s="15"/>
      <c r="AL28" s="15"/>
      <c r="AM28" s="22"/>
      <c r="AN28" s="15"/>
      <c r="AO28" s="15"/>
      <c r="AP28" s="22"/>
      <c r="AQ28" s="15"/>
      <c r="AR28" s="15"/>
      <c r="AS28" s="14" t="s">
        <v>192</v>
      </c>
      <c r="AT28" s="15" t="s">
        <v>196</v>
      </c>
      <c r="AU28" s="15">
        <v>859.66</v>
      </c>
      <c r="AV28" s="14"/>
      <c r="AW28" s="15"/>
      <c r="AX28" s="15"/>
      <c r="AY28" s="22"/>
      <c r="AZ28" s="15"/>
      <c r="BA28" s="15"/>
      <c r="BB28" s="22"/>
      <c r="BC28" s="15"/>
      <c r="BD28" s="15"/>
      <c r="BE28" s="22"/>
      <c r="BF28" s="15"/>
      <c r="BG28" s="15"/>
      <c r="BH28" s="22"/>
      <c r="BI28" s="15"/>
      <c r="BJ28" s="15"/>
      <c r="BK28" s="22"/>
      <c r="BL28" s="15"/>
      <c r="BM28" s="15"/>
      <c r="BN28" s="22"/>
      <c r="BO28" s="15"/>
      <c r="BP28" s="15"/>
      <c r="BQ28" s="15"/>
      <c r="BR28" s="15"/>
      <c r="BS28" s="22"/>
      <c r="BT28" s="15"/>
      <c r="BU28" s="15"/>
      <c r="BV28" s="22"/>
      <c r="BW28" s="15"/>
      <c r="BX28" s="15"/>
      <c r="BY28" s="22"/>
      <c r="BZ28" s="15"/>
      <c r="CA28" s="15"/>
      <c r="CB28" s="22"/>
      <c r="CC28" s="15"/>
      <c r="CD28" s="15"/>
      <c r="CE28" s="22"/>
      <c r="CF28" s="15"/>
      <c r="CG28" s="15"/>
      <c r="CH28" s="22"/>
      <c r="CI28" s="15"/>
      <c r="CJ28" s="15"/>
      <c r="CK28" s="22"/>
      <c r="CL28" s="15"/>
      <c r="CM28" s="15"/>
      <c r="CN28" s="22"/>
      <c r="CO28" s="15"/>
      <c r="CP28" s="15"/>
      <c r="CQ28" s="22"/>
      <c r="CR28" s="15"/>
      <c r="CS28" s="15"/>
      <c r="CT28" s="22"/>
      <c r="CU28" s="15"/>
      <c r="CV28" s="15"/>
      <c r="CW28" s="22"/>
      <c r="CX28" s="15"/>
      <c r="CY28" s="15"/>
      <c r="CZ28" s="22"/>
      <c r="DA28" s="15"/>
      <c r="DB28" s="15"/>
      <c r="DE28" s="22"/>
      <c r="DF28" s="15"/>
      <c r="DG28" s="15"/>
      <c r="DH28" s="14" t="s">
        <v>410</v>
      </c>
      <c r="DI28" s="15"/>
      <c r="DJ28" s="15">
        <v>384.87</v>
      </c>
      <c r="DK28" s="22"/>
      <c r="DL28" s="15"/>
      <c r="DM28" s="15"/>
      <c r="DN28" s="22"/>
      <c r="DO28" s="15"/>
      <c r="DP28" s="15"/>
      <c r="DQ28" s="22"/>
      <c r="DR28" s="15"/>
      <c r="DS28" s="15"/>
      <c r="DT28" s="22"/>
      <c r="DU28" s="15"/>
      <c r="DV28" s="15"/>
      <c r="DW28" s="22"/>
      <c r="DX28" s="15"/>
      <c r="DY28" s="15"/>
      <c r="DZ28" s="22"/>
      <c r="EA28" s="15"/>
      <c r="EB28" s="15"/>
      <c r="EC28" s="22"/>
      <c r="ED28" s="15"/>
      <c r="EE28" s="15"/>
      <c r="EF28" s="22"/>
      <c r="EG28" s="15"/>
      <c r="EH28" s="15"/>
      <c r="EI28" s="22"/>
      <c r="EJ28" s="15"/>
      <c r="EK28" s="15"/>
      <c r="EL28" s="22"/>
      <c r="EM28" s="15"/>
      <c r="EN28" s="15"/>
      <c r="EO28" s="15"/>
      <c r="EP28" s="15"/>
      <c r="EQ28" s="22" t="s">
        <v>568</v>
      </c>
      <c r="ER28" s="15" t="s">
        <v>569</v>
      </c>
      <c r="ES28" s="15"/>
      <c r="ET28" s="22"/>
      <c r="EU28" s="15"/>
      <c r="EV28" s="15"/>
      <c r="EW28" s="22"/>
      <c r="EX28" s="15"/>
      <c r="EY28" s="15"/>
      <c r="EZ28" s="22" t="s">
        <v>597</v>
      </c>
      <c r="FA28" s="15" t="s">
        <v>598</v>
      </c>
      <c r="FB28" s="92">
        <v>18421.77</v>
      </c>
      <c r="FC28" s="22" t="s">
        <v>585</v>
      </c>
      <c r="FD28" s="15" t="s">
        <v>586</v>
      </c>
      <c r="FE28" s="89">
        <v>1042.08</v>
      </c>
      <c r="FF28" s="22" t="s">
        <v>591</v>
      </c>
      <c r="FG28" s="15"/>
      <c r="FH28" s="15"/>
      <c r="FI28" s="22"/>
      <c r="FJ28" s="15"/>
      <c r="FK28" s="15"/>
      <c r="FL28" s="22"/>
      <c r="FM28" s="15"/>
      <c r="FN28" s="15"/>
      <c r="FO28" s="22"/>
      <c r="FP28" s="15"/>
      <c r="FQ28" s="20"/>
      <c r="FR28" s="61"/>
      <c r="FS28" s="61"/>
      <c r="FT28" s="61"/>
      <c r="FU28" s="61"/>
      <c r="FV28" s="61"/>
      <c r="FW28" s="61"/>
      <c r="FX28" s="61"/>
      <c r="FY28" s="61"/>
      <c r="FZ28" s="61"/>
    </row>
    <row r="29" spans="1:182" ht="22.5">
      <c r="A29" s="10"/>
      <c r="B29" s="14" t="s">
        <v>16</v>
      </c>
      <c r="C29" s="15">
        <v>83.22</v>
      </c>
      <c r="D29" s="14" t="s">
        <v>16</v>
      </c>
      <c r="E29" s="15">
        <v>83.22</v>
      </c>
      <c r="F29" s="14" t="s">
        <v>16</v>
      </c>
      <c r="G29" s="15">
        <v>83.22</v>
      </c>
      <c r="H29" s="14" t="s">
        <v>16</v>
      </c>
      <c r="I29" s="15">
        <v>83.22</v>
      </c>
      <c r="J29" s="14" t="s">
        <v>16</v>
      </c>
      <c r="K29" s="15">
        <v>83.22</v>
      </c>
      <c r="L29" s="14" t="s">
        <v>16</v>
      </c>
      <c r="M29" s="15">
        <v>83.22</v>
      </c>
      <c r="N29" s="14" t="s">
        <v>16</v>
      </c>
      <c r="O29" s="15">
        <v>83.22</v>
      </c>
      <c r="P29" s="14" t="s">
        <v>16</v>
      </c>
      <c r="Q29" s="15">
        <v>83.22</v>
      </c>
      <c r="R29" s="14" t="s">
        <v>16</v>
      </c>
      <c r="S29" s="16">
        <f t="shared" si="0"/>
        <v>665.7600000000001</v>
      </c>
      <c r="T29" s="14"/>
      <c r="U29" s="15"/>
      <c r="V29" s="15"/>
      <c r="W29" s="14"/>
      <c r="X29" s="15"/>
      <c r="Y29" s="20"/>
      <c r="Z29" s="14"/>
      <c r="AA29" s="15"/>
      <c r="AB29" s="20"/>
      <c r="AC29" s="14"/>
      <c r="AD29" s="15"/>
      <c r="AE29" s="15"/>
      <c r="AF29" s="15"/>
      <c r="AG29" s="14"/>
      <c r="AH29" s="15"/>
      <c r="AI29" s="15"/>
      <c r="AJ29" s="14"/>
      <c r="AK29" s="15"/>
      <c r="AL29" s="15"/>
      <c r="AM29" s="14"/>
      <c r="AN29" s="15"/>
      <c r="AO29" s="15"/>
      <c r="AP29" s="14"/>
      <c r="AQ29" s="15"/>
      <c r="AR29" s="15"/>
      <c r="AS29" s="18" t="s">
        <v>189</v>
      </c>
      <c r="AT29" s="18" t="s">
        <v>197</v>
      </c>
      <c r="AU29" s="18">
        <v>139.24</v>
      </c>
      <c r="AV29" s="18"/>
      <c r="AW29" s="18"/>
      <c r="AX29" s="18"/>
      <c r="AY29" s="14"/>
      <c r="AZ29" s="15"/>
      <c r="BA29" s="15"/>
      <c r="BB29" s="14"/>
      <c r="BC29" s="15"/>
      <c r="BD29" s="15"/>
      <c r="BE29" s="14"/>
      <c r="BF29" s="15"/>
      <c r="BG29" s="15"/>
      <c r="BH29" s="14"/>
      <c r="BI29" s="15"/>
      <c r="BJ29" s="15"/>
      <c r="BK29" s="14"/>
      <c r="BL29" s="15"/>
      <c r="BM29" s="15"/>
      <c r="BN29" s="14"/>
      <c r="BO29" s="15"/>
      <c r="BP29" s="15"/>
      <c r="BQ29" s="15"/>
      <c r="BR29" s="15"/>
      <c r="BS29" s="14"/>
      <c r="BT29" s="15"/>
      <c r="BU29" s="15"/>
      <c r="BV29" s="14"/>
      <c r="BW29" s="15"/>
      <c r="BX29" s="15"/>
      <c r="BY29" s="14"/>
      <c r="BZ29" s="15"/>
      <c r="CA29" s="15"/>
      <c r="CB29" s="14"/>
      <c r="CC29" s="15"/>
      <c r="CD29" s="15"/>
      <c r="CE29" s="14"/>
      <c r="CF29" s="15"/>
      <c r="CG29" s="15"/>
      <c r="CH29" s="14"/>
      <c r="CI29" s="15"/>
      <c r="CJ29" s="15"/>
      <c r="CK29" s="14"/>
      <c r="CL29" s="15"/>
      <c r="CM29" s="15"/>
      <c r="CN29" s="14"/>
      <c r="CO29" s="15"/>
      <c r="CP29" s="15"/>
      <c r="CQ29" s="14"/>
      <c r="CR29" s="15"/>
      <c r="CS29" s="15"/>
      <c r="CT29" s="14"/>
      <c r="CU29" s="15"/>
      <c r="CV29" s="15"/>
      <c r="CW29" s="14"/>
      <c r="CX29" s="15"/>
      <c r="CY29" s="15"/>
      <c r="CZ29" s="14"/>
      <c r="DA29" s="15"/>
      <c r="DB29" s="15"/>
      <c r="DE29" s="14"/>
      <c r="DF29" s="15"/>
      <c r="DG29" s="15"/>
      <c r="DH29" s="14" t="s">
        <v>411</v>
      </c>
      <c r="DI29" s="15"/>
      <c r="DJ29" s="15">
        <v>1362.77</v>
      </c>
      <c r="DK29" s="14"/>
      <c r="DL29" s="15"/>
      <c r="DM29" s="15"/>
      <c r="DN29" s="14"/>
      <c r="DO29" s="15"/>
      <c r="DP29" s="15"/>
      <c r="DQ29" s="14"/>
      <c r="DR29" s="15"/>
      <c r="DS29" s="15"/>
      <c r="DT29" s="14"/>
      <c r="DU29" s="15"/>
      <c r="DV29" s="15"/>
      <c r="DW29" s="14"/>
      <c r="DX29" s="15"/>
      <c r="DY29" s="15"/>
      <c r="DZ29" s="14"/>
      <c r="EA29" s="15"/>
      <c r="EB29" s="15"/>
      <c r="EC29" s="14"/>
      <c r="ED29" s="15"/>
      <c r="EE29" s="15"/>
      <c r="EF29" s="14"/>
      <c r="EG29" s="15"/>
      <c r="EH29" s="15"/>
      <c r="EI29" s="14"/>
      <c r="EJ29" s="15"/>
      <c r="EK29" s="15"/>
      <c r="EL29" s="14"/>
      <c r="EM29" s="15"/>
      <c r="EN29" s="15"/>
      <c r="EO29" s="15"/>
      <c r="EP29" s="15"/>
      <c r="EQ29" s="14"/>
      <c r="ER29" s="15"/>
      <c r="ES29" s="15"/>
      <c r="ET29" s="14"/>
      <c r="EU29" s="15"/>
      <c r="EV29" s="15"/>
      <c r="EW29" s="14"/>
      <c r="EX29" s="15"/>
      <c r="EY29" s="15"/>
      <c r="EZ29" s="14"/>
      <c r="FA29" s="15"/>
      <c r="FB29" s="15"/>
      <c r="FC29" s="14" t="s">
        <v>14</v>
      </c>
      <c r="FD29" s="15" t="s">
        <v>547</v>
      </c>
      <c r="FE29" s="89">
        <v>6821.4</v>
      </c>
      <c r="FF29" s="14"/>
      <c r="FG29" s="15"/>
      <c r="FH29" s="15"/>
      <c r="FI29" s="14"/>
      <c r="FJ29" s="15"/>
      <c r="FK29" s="15"/>
      <c r="FL29" s="14"/>
      <c r="FM29" s="15"/>
      <c r="FN29" s="15"/>
      <c r="FO29" s="14"/>
      <c r="FP29" s="15"/>
      <c r="FQ29" s="20"/>
      <c r="FR29" s="61"/>
      <c r="FS29" s="61"/>
      <c r="FT29" s="61"/>
      <c r="FU29" s="61"/>
      <c r="FV29" s="61"/>
      <c r="FW29" s="61"/>
      <c r="FX29" s="61"/>
      <c r="FY29" s="61"/>
      <c r="FZ29" s="61"/>
    </row>
    <row r="30" spans="1:182" ht="22.5">
      <c r="A30" s="10"/>
      <c r="B30" s="14" t="s">
        <v>16</v>
      </c>
      <c r="C30" s="15">
        <v>2788</v>
      </c>
      <c r="D30" s="14" t="s">
        <v>16</v>
      </c>
      <c r="E30" s="15">
        <v>2788</v>
      </c>
      <c r="F30" s="14" t="s">
        <v>16</v>
      </c>
      <c r="G30" s="15">
        <v>2788</v>
      </c>
      <c r="H30" s="14" t="s">
        <v>16</v>
      </c>
      <c r="I30" s="15">
        <v>2788</v>
      </c>
      <c r="J30" s="14" t="s">
        <v>16</v>
      </c>
      <c r="K30" s="15">
        <v>2788</v>
      </c>
      <c r="L30" s="14" t="s">
        <v>16</v>
      </c>
      <c r="M30" s="15">
        <v>2788</v>
      </c>
      <c r="N30" s="14" t="s">
        <v>16</v>
      </c>
      <c r="O30" s="15">
        <v>2788</v>
      </c>
      <c r="P30" s="14" t="s">
        <v>16</v>
      </c>
      <c r="Q30" s="15">
        <v>2788</v>
      </c>
      <c r="R30" s="14" t="s">
        <v>16</v>
      </c>
      <c r="S30" s="16">
        <f t="shared" si="0"/>
        <v>22304</v>
      </c>
      <c r="T30" s="14"/>
      <c r="U30" s="15"/>
      <c r="V30" s="15"/>
      <c r="W30" s="14"/>
      <c r="X30" s="15"/>
      <c r="Y30" s="20"/>
      <c r="Z30" s="14"/>
      <c r="AA30" s="15"/>
      <c r="AB30" s="20"/>
      <c r="AC30" s="14"/>
      <c r="AD30" s="15"/>
      <c r="AE30" s="15"/>
      <c r="AF30" s="15"/>
      <c r="AG30" s="14"/>
      <c r="AH30" s="15"/>
      <c r="AI30" s="15"/>
      <c r="AJ30" s="14"/>
      <c r="AK30" s="15"/>
      <c r="AL30" s="15"/>
      <c r="AM30" s="14"/>
      <c r="AN30" s="15"/>
      <c r="AO30" s="15"/>
      <c r="AP30" s="14"/>
      <c r="AQ30" s="15"/>
      <c r="AR30" s="15"/>
      <c r="AS30" s="18" t="s">
        <v>191</v>
      </c>
      <c r="AT30" s="18" t="s">
        <v>197</v>
      </c>
      <c r="AU30" s="21">
        <v>172.48</v>
      </c>
      <c r="AV30" s="18"/>
      <c r="AW30" s="18"/>
      <c r="AX30" s="21"/>
      <c r="AY30" s="14"/>
      <c r="AZ30" s="15"/>
      <c r="BA30" s="15"/>
      <c r="BB30" s="14"/>
      <c r="BC30" s="15"/>
      <c r="BD30" s="15"/>
      <c r="BE30" s="14"/>
      <c r="BF30" s="15"/>
      <c r="BG30" s="15"/>
      <c r="BH30" s="14"/>
      <c r="BI30" s="15"/>
      <c r="BJ30" s="15"/>
      <c r="BK30" s="14"/>
      <c r="BL30" s="15"/>
      <c r="BM30" s="15"/>
      <c r="BN30" s="14"/>
      <c r="BO30" s="15"/>
      <c r="BP30" s="15"/>
      <c r="BQ30" s="15"/>
      <c r="BR30" s="15"/>
      <c r="BS30" s="14"/>
      <c r="BT30" s="15"/>
      <c r="BU30" s="15"/>
      <c r="BV30" s="14"/>
      <c r="BW30" s="15"/>
      <c r="BX30" s="15"/>
      <c r="BY30" s="14"/>
      <c r="BZ30" s="15"/>
      <c r="CA30" s="15"/>
      <c r="CB30" s="14"/>
      <c r="CC30" s="15"/>
      <c r="CD30" s="15"/>
      <c r="CE30" s="14"/>
      <c r="CF30" s="15"/>
      <c r="CG30" s="15"/>
      <c r="CH30" s="14"/>
      <c r="CI30" s="15"/>
      <c r="CJ30" s="15"/>
      <c r="CK30" s="14"/>
      <c r="CL30" s="15"/>
      <c r="CM30" s="15"/>
      <c r="CN30" s="14"/>
      <c r="CO30" s="15"/>
      <c r="CP30" s="15"/>
      <c r="CQ30" s="14"/>
      <c r="CR30" s="15"/>
      <c r="CS30" s="15"/>
      <c r="CT30" s="14"/>
      <c r="CU30" s="15"/>
      <c r="CV30" s="15"/>
      <c r="CW30" s="14"/>
      <c r="CX30" s="15"/>
      <c r="CY30" s="15"/>
      <c r="CZ30" s="14"/>
      <c r="DA30" s="15"/>
      <c r="DB30" s="15"/>
      <c r="DE30" s="14"/>
      <c r="DF30" s="15"/>
      <c r="DG30" s="15"/>
      <c r="DH30" s="14"/>
      <c r="DI30" s="15"/>
      <c r="DJ30" s="15"/>
      <c r="DK30" s="14"/>
      <c r="DL30" s="15"/>
      <c r="DM30" s="15"/>
      <c r="DN30" s="14"/>
      <c r="DO30" s="15"/>
      <c r="DP30" s="15"/>
      <c r="DQ30" s="14"/>
      <c r="DR30" s="15"/>
      <c r="DS30" s="15"/>
      <c r="DT30" s="14"/>
      <c r="DU30" s="15"/>
      <c r="DV30" s="15"/>
      <c r="DW30" s="14"/>
      <c r="DX30" s="15"/>
      <c r="DY30" s="15"/>
      <c r="DZ30" s="14"/>
      <c r="EA30" s="15"/>
      <c r="EB30" s="15"/>
      <c r="EC30" s="14"/>
      <c r="ED30" s="15"/>
      <c r="EE30" s="15"/>
      <c r="EF30" s="14"/>
      <c r="EG30" s="15"/>
      <c r="EH30" s="15"/>
      <c r="EI30" s="14"/>
      <c r="EJ30" s="15"/>
      <c r="EK30" s="15"/>
      <c r="EL30" s="14"/>
      <c r="EM30" s="15"/>
      <c r="EN30" s="15"/>
      <c r="EO30" s="15"/>
      <c r="EP30" s="15"/>
      <c r="EQ30" s="14"/>
      <c r="ER30" s="15"/>
      <c r="ES30" s="15"/>
      <c r="ET30" s="14"/>
      <c r="EU30" s="15"/>
      <c r="EV30" s="15"/>
      <c r="EW30" s="14"/>
      <c r="EX30" s="15"/>
      <c r="EY30" s="15"/>
      <c r="EZ30" s="14"/>
      <c r="FA30" s="15"/>
      <c r="FB30" s="15"/>
      <c r="FC30" s="14"/>
      <c r="FD30" s="15"/>
      <c r="FE30" s="15"/>
      <c r="FF30" s="14"/>
      <c r="FG30" s="15"/>
      <c r="FH30" s="15"/>
      <c r="FI30" s="14"/>
      <c r="FJ30" s="15"/>
      <c r="FK30" s="15"/>
      <c r="FL30" s="14"/>
      <c r="FM30" s="15"/>
      <c r="FN30" s="15"/>
      <c r="FO30" s="14"/>
      <c r="FP30" s="15"/>
      <c r="FQ30" s="20"/>
      <c r="FR30" s="61"/>
      <c r="FS30" s="61"/>
      <c r="FT30" s="61"/>
      <c r="FU30" s="61"/>
      <c r="FV30" s="61"/>
      <c r="FW30" s="61"/>
      <c r="FX30" s="61"/>
      <c r="FY30" s="61"/>
      <c r="FZ30" s="61"/>
    </row>
    <row r="31" spans="1:182" ht="12.75">
      <c r="A31" s="14"/>
      <c r="B31" s="14"/>
      <c r="C31" s="15"/>
      <c r="D31" s="14"/>
      <c r="E31" s="15"/>
      <c r="F31" s="14"/>
      <c r="G31" s="14"/>
      <c r="H31" s="14"/>
      <c r="I31" s="14"/>
      <c r="J31" s="14"/>
      <c r="K31" s="15"/>
      <c r="L31" s="15"/>
      <c r="M31" s="15"/>
      <c r="N31" s="15" t="s">
        <v>19</v>
      </c>
      <c r="O31" s="15"/>
      <c r="P31" s="15"/>
      <c r="Q31" s="15"/>
      <c r="R31" s="10"/>
      <c r="S31" s="16">
        <f t="shared" si="0"/>
        <v>0</v>
      </c>
      <c r="T31" s="17"/>
      <c r="U31" s="24"/>
      <c r="V31" s="24"/>
      <c r="W31" s="17"/>
      <c r="X31" s="24"/>
      <c r="Y31" s="26"/>
      <c r="Z31" s="17"/>
      <c r="AA31" s="24"/>
      <c r="AB31" s="26"/>
      <c r="AC31" s="17"/>
      <c r="AD31" s="24"/>
      <c r="AE31" s="24"/>
      <c r="AF31" s="24"/>
      <c r="AG31" s="17"/>
      <c r="AH31" s="24"/>
      <c r="AI31" s="24"/>
      <c r="AJ31" s="17"/>
      <c r="AK31" s="24"/>
      <c r="AL31" s="24"/>
      <c r="AM31" s="17"/>
      <c r="AN31" s="24"/>
      <c r="AO31" s="24"/>
      <c r="AP31" s="17"/>
      <c r="AQ31" s="24"/>
      <c r="AR31" s="24"/>
      <c r="AS31" s="17"/>
      <c r="AT31" s="24"/>
      <c r="AU31" s="24"/>
      <c r="AV31" s="17"/>
      <c r="AW31" s="24"/>
      <c r="AX31" s="24"/>
      <c r="AY31" s="17"/>
      <c r="AZ31" s="24"/>
      <c r="BA31" s="24"/>
      <c r="BB31" s="17"/>
      <c r="BC31" s="24"/>
      <c r="BD31" s="24"/>
      <c r="BE31" s="17"/>
      <c r="BF31" s="24"/>
      <c r="BG31" s="24"/>
      <c r="BH31" s="17"/>
      <c r="BI31" s="24"/>
      <c r="BJ31" s="24"/>
      <c r="BK31" s="17"/>
      <c r="BL31" s="24"/>
      <c r="BM31" s="24"/>
      <c r="BN31" s="17"/>
      <c r="BO31" s="24"/>
      <c r="BP31" s="24"/>
      <c r="BQ31" s="24"/>
      <c r="BR31" s="24"/>
      <c r="BS31" s="17"/>
      <c r="BT31" s="24"/>
      <c r="BU31" s="24"/>
      <c r="BV31" s="17"/>
      <c r="BW31" s="24"/>
      <c r="BX31" s="24"/>
      <c r="BY31" s="17"/>
      <c r="BZ31" s="24"/>
      <c r="CA31" s="24"/>
      <c r="CB31" s="17"/>
      <c r="CC31" s="24"/>
      <c r="CD31" s="24"/>
      <c r="CE31" s="17"/>
      <c r="CF31" s="24"/>
      <c r="CG31" s="24"/>
      <c r="CH31" s="17"/>
      <c r="CI31" s="24"/>
      <c r="CJ31" s="24"/>
      <c r="CK31" s="17"/>
      <c r="CL31" s="24"/>
      <c r="CM31" s="24"/>
      <c r="CN31" s="17"/>
      <c r="CO31" s="24"/>
      <c r="CP31" s="24"/>
      <c r="CQ31" s="17"/>
      <c r="CR31" s="24"/>
      <c r="CS31" s="24"/>
      <c r="CT31" s="17"/>
      <c r="CU31" s="24"/>
      <c r="CV31" s="24"/>
      <c r="CW31" s="17"/>
      <c r="CX31" s="24"/>
      <c r="CY31" s="24"/>
      <c r="CZ31" s="17"/>
      <c r="DA31" s="24"/>
      <c r="DB31" s="24"/>
      <c r="DE31" s="17"/>
      <c r="DF31" s="24"/>
      <c r="DG31" s="24"/>
      <c r="DH31" s="17"/>
      <c r="DI31" s="24"/>
      <c r="DJ31" s="24"/>
      <c r="DK31" s="17"/>
      <c r="DL31" s="24"/>
      <c r="DM31" s="24"/>
      <c r="DN31" s="17"/>
      <c r="DO31" s="24"/>
      <c r="DP31" s="24"/>
      <c r="DQ31" s="17"/>
      <c r="DR31" s="24"/>
      <c r="DS31" s="24"/>
      <c r="DT31" s="17"/>
      <c r="DU31" s="24"/>
      <c r="DV31" s="24"/>
      <c r="DW31" s="17"/>
      <c r="DX31" s="24"/>
      <c r="DY31" s="24"/>
      <c r="DZ31" s="17"/>
      <c r="EA31" s="24"/>
      <c r="EB31" s="24"/>
      <c r="EC31" s="17"/>
      <c r="ED31" s="24"/>
      <c r="EE31" s="24"/>
      <c r="EF31" s="17"/>
      <c r="EG31" s="24"/>
      <c r="EH31" s="24"/>
      <c r="EI31" s="17"/>
      <c r="EJ31" s="24"/>
      <c r="EK31" s="24"/>
      <c r="EL31" s="17"/>
      <c r="EM31" s="24"/>
      <c r="EN31" s="24"/>
      <c r="EO31" s="24"/>
      <c r="EP31" s="24"/>
      <c r="EQ31" s="17"/>
      <c r="ER31" s="24"/>
      <c r="ES31" s="24"/>
      <c r="ET31" s="17"/>
      <c r="EU31" s="24"/>
      <c r="EV31" s="24"/>
      <c r="EW31" s="17"/>
      <c r="EX31" s="24"/>
      <c r="EY31" s="24"/>
      <c r="EZ31" s="17"/>
      <c r="FA31" s="24"/>
      <c r="FB31" s="24"/>
      <c r="FC31" s="17"/>
      <c r="FD31" s="24"/>
      <c r="FE31" s="24"/>
      <c r="FF31" s="17"/>
      <c r="FG31" s="24"/>
      <c r="FH31" s="24"/>
      <c r="FI31" s="17"/>
      <c r="FJ31" s="24"/>
      <c r="FK31" s="24"/>
      <c r="FL31" s="17"/>
      <c r="FM31" s="24"/>
      <c r="FN31" s="24"/>
      <c r="FO31" s="17"/>
      <c r="FP31" s="24"/>
      <c r="FQ31" s="26"/>
      <c r="FR31" s="61"/>
      <c r="FS31" s="61"/>
      <c r="FT31" s="61"/>
      <c r="FU31" s="61"/>
      <c r="FV31" s="61"/>
      <c r="FW31" s="61"/>
      <c r="FX31" s="61"/>
      <c r="FY31" s="61"/>
      <c r="FZ31" s="61"/>
    </row>
    <row r="32" spans="1:183" ht="50.25" customHeight="1">
      <c r="A32" s="14"/>
      <c r="B32" s="14"/>
      <c r="C32" s="15"/>
      <c r="D32" s="14"/>
      <c r="E32" s="15"/>
      <c r="F32" s="14"/>
      <c r="G32" s="14"/>
      <c r="H32" s="14"/>
      <c r="I32" s="14"/>
      <c r="J32" s="14"/>
      <c r="K32" s="15"/>
      <c r="L32" s="15"/>
      <c r="M32" s="15"/>
      <c r="N32" s="15"/>
      <c r="O32" s="15"/>
      <c r="P32" s="15" t="s">
        <v>19</v>
      </c>
      <c r="Q32" s="15"/>
      <c r="R32" s="10"/>
      <c r="S32" s="16">
        <f t="shared" si="0"/>
        <v>0</v>
      </c>
      <c r="T32" s="24"/>
      <c r="U32" s="24"/>
      <c r="V32" s="24"/>
      <c r="W32" s="24"/>
      <c r="X32" s="24"/>
      <c r="Y32" s="26"/>
      <c r="Z32" s="24"/>
      <c r="AA32" s="24"/>
      <c r="AB32" s="26"/>
      <c r="AC32" s="24"/>
      <c r="AD32" s="24"/>
      <c r="AE32" s="24"/>
      <c r="AF32" s="27" t="s">
        <v>296</v>
      </c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8" t="s">
        <v>297</v>
      </c>
      <c r="BR32" s="28" t="s">
        <v>298</v>
      </c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52" t="s">
        <v>379</v>
      </c>
      <c r="DD32" s="52" t="s">
        <v>380</v>
      </c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52" t="s">
        <v>489</v>
      </c>
      <c r="EP32" s="52" t="s">
        <v>490</v>
      </c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6"/>
      <c r="FR32" s="61"/>
      <c r="FS32" s="61"/>
      <c r="FT32" s="61"/>
      <c r="FU32" s="61"/>
      <c r="FV32" s="61"/>
      <c r="FW32" s="61"/>
      <c r="FX32" s="61"/>
      <c r="FY32" s="61"/>
      <c r="FZ32" s="61"/>
      <c r="GA32" s="101" t="s">
        <v>608</v>
      </c>
    </row>
    <row r="33" spans="1:183" ht="12.75">
      <c r="A33" s="10" t="s">
        <v>7</v>
      </c>
      <c r="B33" s="10"/>
      <c r="C33" s="29">
        <f>SUM(C7:C8)+C14+SUM(C27:C30)+SUM(C31:C32)</f>
        <v>23219.5</v>
      </c>
      <c r="D33" s="10"/>
      <c r="E33" s="29">
        <f>SUM(E7:E8)+E14+SUM(E27:E30)+SUM(E31:E32)</f>
        <v>23219.5</v>
      </c>
      <c r="F33" s="10"/>
      <c r="G33" s="29">
        <f>SUM(G7:G8)+G14+SUM(G27:G30)+SUM(G31:G32)</f>
        <v>23219.5</v>
      </c>
      <c r="H33" s="10"/>
      <c r="I33" s="29">
        <f>SUM(I7:I8)+I14+SUM(I27:I30)+SUM(I31:I32)</f>
        <v>23219.5</v>
      </c>
      <c r="J33" s="10"/>
      <c r="K33" s="29">
        <f>SUM(K7:K8)+K14+SUM(K27:K30)+SUM(K31:K32)</f>
        <v>23219.5</v>
      </c>
      <c r="L33" s="29"/>
      <c r="M33" s="29">
        <f>SUM(M7:M8)+M14+SUM(M27:M30)+SUM(M31:M32)</f>
        <v>23219.5</v>
      </c>
      <c r="N33" s="29"/>
      <c r="O33" s="29">
        <f>SUM(O7:O8)+O14+SUM(O27:O30)+SUM(O31:O32)</f>
        <v>23219.5</v>
      </c>
      <c r="P33" s="29"/>
      <c r="Q33" s="29">
        <f>SUM(Q7:Q8)+Q14+SUM(Q27:Q30)+SUM(Q31:Q32)</f>
        <v>23219.5</v>
      </c>
      <c r="R33" s="10"/>
      <c r="S33" s="16">
        <f t="shared" si="0"/>
        <v>185756</v>
      </c>
      <c r="T33" s="24"/>
      <c r="U33" s="24"/>
      <c r="V33" s="24">
        <f aca="true" t="shared" si="1" ref="V33:AE33">SUM(V7:V32)</f>
        <v>20939.47</v>
      </c>
      <c r="W33" s="24">
        <f t="shared" si="1"/>
        <v>0</v>
      </c>
      <c r="X33" s="24">
        <f t="shared" si="1"/>
        <v>0</v>
      </c>
      <c r="Y33" s="24">
        <f t="shared" si="1"/>
        <v>35909.15000000001</v>
      </c>
      <c r="Z33" s="24">
        <f t="shared" si="1"/>
        <v>0</v>
      </c>
      <c r="AA33" s="24">
        <f t="shared" si="1"/>
        <v>0</v>
      </c>
      <c r="AB33" s="24">
        <f t="shared" si="1"/>
        <v>19383.71</v>
      </c>
      <c r="AC33" s="24">
        <f t="shared" si="1"/>
        <v>0</v>
      </c>
      <c r="AD33" s="24">
        <f t="shared" si="1"/>
        <v>0</v>
      </c>
      <c r="AE33" s="24">
        <f t="shared" si="1"/>
        <v>45228.4375</v>
      </c>
      <c r="AF33" s="24">
        <f>AE33+AB33+Y33+V33+S33</f>
        <v>307216.7675</v>
      </c>
      <c r="AG33" s="24">
        <f aca="true" t="shared" si="2" ref="AG33:AL33">SUM(AG7:AG32)</f>
        <v>0</v>
      </c>
      <c r="AH33" s="24">
        <f t="shared" si="2"/>
        <v>0</v>
      </c>
      <c r="AI33" s="24">
        <f t="shared" si="2"/>
        <v>30645.623044871794</v>
      </c>
      <c r="AJ33" s="24">
        <f t="shared" si="2"/>
        <v>0</v>
      </c>
      <c r="AK33" s="24">
        <f t="shared" si="2"/>
        <v>0</v>
      </c>
      <c r="AL33" s="24">
        <f t="shared" si="2"/>
        <v>50450</v>
      </c>
      <c r="AM33" s="24"/>
      <c r="AN33" s="24"/>
      <c r="AO33" s="24">
        <f aca="true" t="shared" si="3" ref="AO33:AU33">SUM(AO7:AO32)</f>
        <v>40641.34999999999</v>
      </c>
      <c r="AP33" s="24">
        <f t="shared" si="3"/>
        <v>0</v>
      </c>
      <c r="AQ33" s="24">
        <f t="shared" si="3"/>
        <v>0</v>
      </c>
      <c r="AR33" s="24">
        <f t="shared" si="3"/>
        <v>27761.07000000001</v>
      </c>
      <c r="AS33" s="24">
        <f t="shared" si="3"/>
        <v>0</v>
      </c>
      <c r="AT33" s="24">
        <f t="shared" si="3"/>
        <v>0</v>
      </c>
      <c r="AU33" s="24">
        <f t="shared" si="3"/>
        <v>33320.89000000001</v>
      </c>
      <c r="AV33" s="24"/>
      <c r="AW33" s="24"/>
      <c r="AX33" s="24">
        <f aca="true" t="shared" si="4" ref="AX33:BP33">SUM(AX7:AX32)</f>
        <v>38382.229999999996</v>
      </c>
      <c r="AY33" s="24">
        <f t="shared" si="4"/>
        <v>0</v>
      </c>
      <c r="AZ33" s="24">
        <f t="shared" si="4"/>
        <v>0</v>
      </c>
      <c r="BA33" s="24">
        <f t="shared" si="4"/>
        <v>25088.820000000003</v>
      </c>
      <c r="BB33" s="24">
        <f t="shared" si="4"/>
        <v>0</v>
      </c>
      <c r="BC33" s="24">
        <f t="shared" si="4"/>
        <v>0</v>
      </c>
      <c r="BD33" s="24">
        <f t="shared" si="4"/>
        <v>23537.87</v>
      </c>
      <c r="BE33" s="24">
        <f t="shared" si="4"/>
        <v>0</v>
      </c>
      <c r="BF33" s="24">
        <f t="shared" si="4"/>
        <v>0</v>
      </c>
      <c r="BG33" s="24">
        <f t="shared" si="4"/>
        <v>28261.61</v>
      </c>
      <c r="BH33" s="24">
        <f t="shared" si="4"/>
        <v>0</v>
      </c>
      <c r="BI33" s="24">
        <f t="shared" si="4"/>
        <v>0</v>
      </c>
      <c r="BJ33" s="24">
        <f t="shared" si="4"/>
        <v>29117.940000000002</v>
      </c>
      <c r="BK33" s="24">
        <f t="shared" si="4"/>
        <v>0</v>
      </c>
      <c r="BL33" s="24">
        <f t="shared" si="4"/>
        <v>0</v>
      </c>
      <c r="BM33" s="24">
        <f t="shared" si="4"/>
        <v>40543.869999999995</v>
      </c>
      <c r="BN33" s="24">
        <f t="shared" si="4"/>
        <v>0</v>
      </c>
      <c r="BO33" s="24">
        <f t="shared" si="4"/>
        <v>0</v>
      </c>
      <c r="BP33" s="24">
        <f t="shared" si="4"/>
        <v>23358.570000000003</v>
      </c>
      <c r="BQ33" s="24">
        <f>BP33+BM33+BJ33+BG33+BD33+BA33+AX33+AU33+AR33+AO33+AL33+AI33+AH54</f>
        <v>391109.8430448718</v>
      </c>
      <c r="BR33" s="24">
        <f>BQ33+AF33</f>
        <v>698326.6105448718</v>
      </c>
      <c r="BS33" s="24"/>
      <c r="BT33" s="24"/>
      <c r="BU33" s="24">
        <f>SUM(BU7:BU32)</f>
        <v>30730.539999999997</v>
      </c>
      <c r="BV33" s="24"/>
      <c r="BW33" s="24"/>
      <c r="BX33" s="24">
        <f>SUM(BX7:BX32)</f>
        <v>49767.35</v>
      </c>
      <c r="BY33" s="24"/>
      <c r="BZ33" s="24"/>
      <c r="CA33" s="24">
        <f>SUM(CA7:CA32)</f>
        <v>26631.94</v>
      </c>
      <c r="CB33" s="24"/>
      <c r="CC33" s="24"/>
      <c r="CD33" s="24">
        <f>SUM(CD7:CD32)</f>
        <v>27271.76</v>
      </c>
      <c r="CE33" s="24"/>
      <c r="CF33" s="24"/>
      <c r="CG33" s="24">
        <f>SUM(CG7:CG32)</f>
        <v>26549.05</v>
      </c>
      <c r="CH33" s="24"/>
      <c r="CI33" s="24"/>
      <c r="CJ33" s="24">
        <f>SUM(CJ7:CJ32)</f>
        <v>32389.940000000002</v>
      </c>
      <c r="CK33" s="24"/>
      <c r="CL33" s="24"/>
      <c r="CM33" s="24">
        <f>SUM(CM7:CM32)</f>
        <v>30196.089999999997</v>
      </c>
      <c r="CN33" s="24"/>
      <c r="CO33" s="24"/>
      <c r="CP33" s="24">
        <f>SUM(CP7:CP32)</f>
        <v>28079.4</v>
      </c>
      <c r="CQ33" s="24"/>
      <c r="CR33" s="24"/>
      <c r="CS33" s="24">
        <f>SUM(CS7:CS32)</f>
        <v>26752.579999999998</v>
      </c>
      <c r="CT33" s="24"/>
      <c r="CU33" s="24"/>
      <c r="CV33" s="24">
        <f>SUM(CV7:CV32)</f>
        <v>26487</v>
      </c>
      <c r="CW33" s="24"/>
      <c r="CX33" s="24"/>
      <c r="CY33" s="24">
        <f>SUM(CY7:CY32)</f>
        <v>28324.9</v>
      </c>
      <c r="CZ33" s="24"/>
      <c r="DA33" s="24"/>
      <c r="DB33" s="24">
        <f>SUM(DB7:DB32)</f>
        <v>29596.04</v>
      </c>
      <c r="DC33" s="8">
        <f>DB33+CY33+CV33+CS33+CP33+CM33+CJ33+CG33+CD33+CA33+BX33+BU33</f>
        <v>362776.58999999997</v>
      </c>
      <c r="DD33" s="30">
        <f>DC33+BR33</f>
        <v>1061103.2005448719</v>
      </c>
      <c r="DE33" s="24"/>
      <c r="DF33" s="24"/>
      <c r="DG33" s="24">
        <f>SUM(DG7:DG32)</f>
        <v>30250.809999999998</v>
      </c>
      <c r="DH33" s="24"/>
      <c r="DI33" s="24"/>
      <c r="DJ33" s="24">
        <f>SUM(DJ7:DJ32)</f>
        <v>67794.44000000002</v>
      </c>
      <c r="DK33" s="24"/>
      <c r="DL33" s="24"/>
      <c r="DM33" s="24">
        <f>SUM(DM7:DM32)</f>
        <v>35523.43</v>
      </c>
      <c r="DN33" s="24"/>
      <c r="DO33" s="24"/>
      <c r="DP33" s="24">
        <f>SUM(DP7:DP32)</f>
        <v>29724.090000000004</v>
      </c>
      <c r="DQ33" s="24"/>
      <c r="DR33" s="24"/>
      <c r="DS33" s="24">
        <f>SUM(DS7:DS32)</f>
        <v>30265.800000000003</v>
      </c>
      <c r="DT33" s="24"/>
      <c r="DU33" s="24"/>
      <c r="DV33" s="24">
        <f>SUM(DV7:DV32)</f>
        <v>30437.03</v>
      </c>
      <c r="DW33" s="24"/>
      <c r="DX33" s="24"/>
      <c r="DY33" s="24">
        <f>SUM(DY7:DY32)</f>
        <v>38315.020000000004</v>
      </c>
      <c r="DZ33" s="24"/>
      <c r="EA33" s="24"/>
      <c r="EB33" s="24">
        <f>SUM(EB7:EB32)</f>
        <v>32954.42</v>
      </c>
      <c r="EC33" s="24"/>
      <c r="ED33" s="24"/>
      <c r="EE33" s="24">
        <f>SUM(EE7:EE32)</f>
        <v>30081.36</v>
      </c>
      <c r="EF33" s="24"/>
      <c r="EG33" s="24"/>
      <c r="EH33" s="24">
        <f>SUM(EH7:EH32)</f>
        <v>31731.18</v>
      </c>
      <c r="EI33" s="24"/>
      <c r="EJ33" s="24"/>
      <c r="EK33" s="24">
        <f>SUM(EK7:EK32)</f>
        <v>40848.72</v>
      </c>
      <c r="EL33" s="24"/>
      <c r="EM33" s="24"/>
      <c r="EN33" s="24">
        <f>SUM(EN7:EN32)</f>
        <v>29890.190000000002</v>
      </c>
      <c r="EO33" s="24"/>
      <c r="EP33" s="24"/>
      <c r="EQ33" s="24"/>
      <c r="ER33" s="24"/>
      <c r="ES33" s="24">
        <f>SUM(ES7:ES32)</f>
        <v>53992.87000000001</v>
      </c>
      <c r="ET33" s="24"/>
      <c r="EU33" s="24"/>
      <c r="EV33" s="24">
        <f>SUM(EV7:EV32)</f>
        <v>35271.65</v>
      </c>
      <c r="EW33" s="24"/>
      <c r="EX33" s="24"/>
      <c r="EY33" s="24">
        <f>SUM(EY7:EY32)</f>
        <v>163663.09999999998</v>
      </c>
      <c r="EZ33" s="24"/>
      <c r="FA33" s="24"/>
      <c r="FB33" s="24">
        <f>SUM(FB7:FB32)</f>
        <v>61037.82000000001</v>
      </c>
      <c r="FC33" s="24"/>
      <c r="FD33" s="24"/>
      <c r="FE33" s="24">
        <f>SUM(FE7:FE32)</f>
        <v>52708.170000000006</v>
      </c>
      <c r="FF33" s="24"/>
      <c r="FG33" s="24"/>
      <c r="FH33" s="24">
        <f>SUM(FH7:FH32)</f>
        <v>33813.49</v>
      </c>
      <c r="FI33" s="24"/>
      <c r="FJ33" s="24"/>
      <c r="FK33" s="24">
        <f>SUM(FK7:FK32)</f>
        <v>43462.06</v>
      </c>
      <c r="FL33" s="24"/>
      <c r="FM33" s="24"/>
      <c r="FN33" s="24">
        <f>SUM(FN7:FN32)</f>
        <v>34855.57</v>
      </c>
      <c r="FO33" s="24"/>
      <c r="FP33" s="24"/>
      <c r="FQ33" s="26">
        <f>SUM(FQ7:FQ32)</f>
        <v>43070.34</v>
      </c>
      <c r="FR33" s="61"/>
      <c r="FS33" s="61"/>
      <c r="FT33" s="24">
        <f>SUM(FT7:FT32)</f>
        <v>34031.3</v>
      </c>
      <c r="FU33" s="61"/>
      <c r="FV33" s="61"/>
      <c r="FW33" s="24">
        <f>SUM(FW7:FW32)</f>
        <v>33813.49</v>
      </c>
      <c r="FX33" s="61"/>
      <c r="FY33" s="61"/>
      <c r="FZ33" s="24">
        <f>SUM(FZ7:FZ32)</f>
        <v>48276.51</v>
      </c>
      <c r="GA33" s="61"/>
    </row>
    <row r="34" spans="1:183" s="1" customFormat="1" ht="27.75" customHeight="1">
      <c r="A34" s="31" t="s">
        <v>42</v>
      </c>
      <c r="B34" s="32" t="s">
        <v>32</v>
      </c>
      <c r="C34" s="33"/>
      <c r="D34" s="33"/>
      <c r="E34" s="33"/>
      <c r="F34" s="34"/>
      <c r="G34" s="33"/>
      <c r="H34" s="33"/>
      <c r="I34" s="33"/>
      <c r="J34" s="32"/>
      <c r="K34" s="33"/>
      <c r="L34" s="33"/>
      <c r="M34" s="33"/>
      <c r="N34" s="32"/>
      <c r="O34" s="33"/>
      <c r="P34" s="33"/>
      <c r="Q34" s="33"/>
      <c r="R34" s="32" t="s">
        <v>33</v>
      </c>
      <c r="S34" s="33"/>
      <c r="T34" s="24"/>
      <c r="U34" s="24"/>
      <c r="V34" s="24"/>
      <c r="W34" s="24"/>
      <c r="X34" s="24"/>
      <c r="Y34" s="26"/>
      <c r="Z34" s="24"/>
      <c r="AA34" s="24"/>
      <c r="AB34" s="26"/>
      <c r="AC34" s="24"/>
      <c r="AD34" s="24"/>
      <c r="AE34" s="24"/>
      <c r="AF34" s="24">
        <f aca="true" t="shared" si="5" ref="AF34:AF51">AE34+AB34+Y34+V34+S34</f>
        <v>0</v>
      </c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>
        <f aca="true" t="shared" si="6" ref="BQ34:BQ51">AI34+AL34+AO34+AR34+AU34+AX34+BA34+BD34+BG34+BJ34+BM34+BP34</f>
        <v>0</v>
      </c>
      <c r="BR34" s="24">
        <f aca="true" t="shared" si="7" ref="BR34:BR51">BQ34+AF34</f>
        <v>0</v>
      </c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8">
        <f aca="true" t="shared" si="8" ref="DC34:DC51">DB34+CY34+CV34+CS34+CP34+CM34+CJ34+CG34+CD34+CA34+BX34+BU34</f>
        <v>0</v>
      </c>
      <c r="DD34" s="30">
        <f aca="true" t="shared" si="9" ref="DD34:DD51">DC34+BR34</f>
        <v>0</v>
      </c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8"/>
      <c r="EP34" s="28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6"/>
      <c r="FR34" s="62"/>
      <c r="FS34" s="62"/>
      <c r="FT34" s="24"/>
      <c r="FU34" s="62"/>
      <c r="FV34" s="62"/>
      <c r="FW34" s="24"/>
      <c r="FX34" s="62"/>
      <c r="FY34" s="62"/>
      <c r="FZ34" s="24"/>
      <c r="GA34" s="62"/>
    </row>
    <row r="35" spans="1:183" s="2" customFormat="1" ht="21">
      <c r="A35" s="35" t="s">
        <v>34</v>
      </c>
      <c r="B35" s="10"/>
      <c r="C35" s="16" t="e">
        <f>C33-#REF!</f>
        <v>#REF!</v>
      </c>
      <c r="D35" s="16"/>
      <c r="E35" s="16" t="e">
        <f>E33-#REF!</f>
        <v>#REF!</v>
      </c>
      <c r="F35" s="16"/>
      <c r="G35" s="16" t="e">
        <f>G33-#REF!</f>
        <v>#REF!</v>
      </c>
      <c r="H35" s="16"/>
      <c r="I35" s="16" t="e">
        <f>I33-#REF!</f>
        <v>#REF!</v>
      </c>
      <c r="J35" s="16"/>
      <c r="K35" s="16" t="e">
        <f>K33-#REF!</f>
        <v>#REF!</v>
      </c>
      <c r="L35" s="16"/>
      <c r="M35" s="16" t="e">
        <f>M33-#REF!</f>
        <v>#REF!</v>
      </c>
      <c r="N35" s="16"/>
      <c r="O35" s="16" t="e">
        <f>O33-#REF!</f>
        <v>#REF!</v>
      </c>
      <c r="P35" s="16"/>
      <c r="Q35" s="16" t="e">
        <f>Q33-#REF!</f>
        <v>#REF!</v>
      </c>
      <c r="R35" s="16"/>
      <c r="S35" s="16" t="e">
        <f>C35+E35+G35+I35+K35+M35+O35+Q35</f>
        <v>#REF!</v>
      </c>
      <c r="T35" s="24"/>
      <c r="U35" s="24"/>
      <c r="V35" s="24">
        <f>V33</f>
        <v>20939.47</v>
      </c>
      <c r="W35" s="24">
        <f aca="true" t="shared" si="10" ref="W35:AL35">W33</f>
        <v>0</v>
      </c>
      <c r="X35" s="24">
        <f t="shared" si="10"/>
        <v>0</v>
      </c>
      <c r="Y35" s="24">
        <f t="shared" si="10"/>
        <v>35909.15000000001</v>
      </c>
      <c r="Z35" s="24">
        <f t="shared" si="10"/>
        <v>0</v>
      </c>
      <c r="AA35" s="24">
        <f t="shared" si="10"/>
        <v>0</v>
      </c>
      <c r="AB35" s="24">
        <f t="shared" si="10"/>
        <v>19383.71</v>
      </c>
      <c r="AC35" s="24">
        <f t="shared" si="10"/>
        <v>0</v>
      </c>
      <c r="AD35" s="24">
        <f t="shared" si="10"/>
        <v>0</v>
      </c>
      <c r="AE35" s="24">
        <f t="shared" si="10"/>
        <v>45228.4375</v>
      </c>
      <c r="AF35" s="24" t="e">
        <f t="shared" si="5"/>
        <v>#REF!</v>
      </c>
      <c r="AG35" s="24">
        <f t="shared" si="10"/>
        <v>0</v>
      </c>
      <c r="AH35" s="24">
        <f t="shared" si="10"/>
        <v>0</v>
      </c>
      <c r="AI35" s="24">
        <f t="shared" si="10"/>
        <v>30645.623044871794</v>
      </c>
      <c r="AJ35" s="24">
        <f t="shared" si="10"/>
        <v>0</v>
      </c>
      <c r="AK35" s="24">
        <f t="shared" si="10"/>
        <v>0</v>
      </c>
      <c r="AL35" s="24">
        <f t="shared" si="10"/>
        <v>50450</v>
      </c>
      <c r="AM35" s="24"/>
      <c r="AN35" s="24"/>
      <c r="AO35" s="24">
        <f>AO33</f>
        <v>40641.34999999999</v>
      </c>
      <c r="AP35" s="24">
        <f aca="true" t="shared" si="11" ref="AP35:AU35">AP33</f>
        <v>0</v>
      </c>
      <c r="AQ35" s="24">
        <f t="shared" si="11"/>
        <v>0</v>
      </c>
      <c r="AR35" s="24">
        <f t="shared" si="11"/>
        <v>27761.07000000001</v>
      </c>
      <c r="AS35" s="24">
        <f t="shared" si="11"/>
        <v>0</v>
      </c>
      <c r="AT35" s="24">
        <f t="shared" si="11"/>
        <v>0</v>
      </c>
      <c r="AU35" s="24">
        <f t="shared" si="11"/>
        <v>33320.89000000001</v>
      </c>
      <c r="AV35" s="24"/>
      <c r="AW35" s="24"/>
      <c r="AX35" s="24">
        <f>AX33</f>
        <v>38382.229999999996</v>
      </c>
      <c r="AY35" s="24">
        <f aca="true" t="shared" si="12" ref="AY35:BD35">AY33</f>
        <v>0</v>
      </c>
      <c r="AZ35" s="24">
        <f t="shared" si="12"/>
        <v>0</v>
      </c>
      <c r="BA35" s="24">
        <f t="shared" si="12"/>
        <v>25088.820000000003</v>
      </c>
      <c r="BB35" s="24">
        <f t="shared" si="12"/>
        <v>0</v>
      </c>
      <c r="BC35" s="24">
        <f t="shared" si="12"/>
        <v>0</v>
      </c>
      <c r="BD35" s="24">
        <f t="shared" si="12"/>
        <v>23537.87</v>
      </c>
      <c r="BE35" s="24">
        <f aca="true" t="shared" si="13" ref="BE35:BM35">BE33</f>
        <v>0</v>
      </c>
      <c r="BF35" s="24">
        <f t="shared" si="13"/>
        <v>0</v>
      </c>
      <c r="BG35" s="24">
        <f t="shared" si="13"/>
        <v>28261.61</v>
      </c>
      <c r="BH35" s="24">
        <f t="shared" si="13"/>
        <v>0</v>
      </c>
      <c r="BI35" s="24">
        <f t="shared" si="13"/>
        <v>0</v>
      </c>
      <c r="BJ35" s="24">
        <f t="shared" si="13"/>
        <v>29117.940000000002</v>
      </c>
      <c r="BK35" s="24">
        <f t="shared" si="13"/>
        <v>0</v>
      </c>
      <c r="BL35" s="24">
        <f t="shared" si="13"/>
        <v>0</v>
      </c>
      <c r="BM35" s="24">
        <f t="shared" si="13"/>
        <v>40543.869999999995</v>
      </c>
      <c r="BN35" s="24">
        <f>BN33</f>
        <v>0</v>
      </c>
      <c r="BO35" s="24">
        <f>BO33</f>
        <v>0</v>
      </c>
      <c r="BP35" s="24">
        <f>BP33</f>
        <v>23358.570000000003</v>
      </c>
      <c r="BQ35" s="24">
        <f t="shared" si="6"/>
        <v>391109.8430448718</v>
      </c>
      <c r="BR35" s="24" t="e">
        <f t="shared" si="7"/>
        <v>#REF!</v>
      </c>
      <c r="BS35" s="24"/>
      <c r="BT35" s="24"/>
      <c r="BU35" s="24">
        <f>BU33</f>
        <v>30730.539999999997</v>
      </c>
      <c r="BV35" s="24"/>
      <c r="BW35" s="24"/>
      <c r="BX35" s="24">
        <f>BX33</f>
        <v>49767.35</v>
      </c>
      <c r="BY35" s="24"/>
      <c r="BZ35" s="24"/>
      <c r="CA35" s="24">
        <f>CA33</f>
        <v>26631.94</v>
      </c>
      <c r="CB35" s="24"/>
      <c r="CC35" s="24"/>
      <c r="CD35" s="24">
        <f>CD33</f>
        <v>27271.76</v>
      </c>
      <c r="CE35" s="24"/>
      <c r="CF35" s="24"/>
      <c r="CG35" s="24">
        <f>CG33</f>
        <v>26549.05</v>
      </c>
      <c r="CH35" s="24"/>
      <c r="CI35" s="24"/>
      <c r="CJ35" s="24">
        <f>CJ33</f>
        <v>32389.940000000002</v>
      </c>
      <c r="CK35" s="24"/>
      <c r="CL35" s="24"/>
      <c r="CM35" s="24">
        <f>CM33</f>
        <v>30196.089999999997</v>
      </c>
      <c r="CN35" s="24"/>
      <c r="CO35" s="24"/>
      <c r="CP35" s="24">
        <f>CP33</f>
        <v>28079.4</v>
      </c>
      <c r="CQ35" s="24"/>
      <c r="CR35" s="24"/>
      <c r="CS35" s="24">
        <f>CS33</f>
        <v>26752.579999999998</v>
      </c>
      <c r="CT35" s="24"/>
      <c r="CU35" s="24"/>
      <c r="CV35" s="24">
        <f>CV33</f>
        <v>26487</v>
      </c>
      <c r="CW35" s="24"/>
      <c r="CX35" s="24"/>
      <c r="CY35" s="24">
        <f>CY33</f>
        <v>28324.9</v>
      </c>
      <c r="CZ35" s="24"/>
      <c r="DA35" s="24"/>
      <c r="DB35" s="24">
        <f>DB33</f>
        <v>29596.04</v>
      </c>
      <c r="DC35" s="8">
        <f t="shared" si="8"/>
        <v>362776.58999999997</v>
      </c>
      <c r="DD35" s="30" t="e">
        <f t="shared" si="9"/>
        <v>#REF!</v>
      </c>
      <c r="DE35" s="24"/>
      <c r="DF35" s="24"/>
      <c r="DG35" s="24">
        <f>DG33</f>
        <v>30250.809999999998</v>
      </c>
      <c r="DH35" s="24"/>
      <c r="DI35" s="24"/>
      <c r="DJ35" s="24">
        <f>DJ33</f>
        <v>67794.44000000002</v>
      </c>
      <c r="DK35" s="24"/>
      <c r="DL35" s="24"/>
      <c r="DM35" s="24">
        <f>DM33</f>
        <v>35523.43</v>
      </c>
      <c r="DN35" s="24"/>
      <c r="DO35" s="24"/>
      <c r="DP35" s="24">
        <f>DP33</f>
        <v>29724.090000000004</v>
      </c>
      <c r="DQ35" s="24"/>
      <c r="DR35" s="24"/>
      <c r="DS35" s="24">
        <f>DS33</f>
        <v>30265.800000000003</v>
      </c>
      <c r="DT35" s="24"/>
      <c r="DU35" s="24"/>
      <c r="DV35" s="24">
        <f>DV33</f>
        <v>30437.03</v>
      </c>
      <c r="DW35" s="24"/>
      <c r="DX35" s="24"/>
      <c r="DY35" s="24">
        <f>DY33</f>
        <v>38315.020000000004</v>
      </c>
      <c r="DZ35" s="24"/>
      <c r="EA35" s="24"/>
      <c r="EB35" s="24">
        <f>EB33</f>
        <v>32954.42</v>
      </c>
      <c r="EC35" s="24"/>
      <c r="ED35" s="24"/>
      <c r="EE35" s="24">
        <f>EE33</f>
        <v>30081.36</v>
      </c>
      <c r="EF35" s="24"/>
      <c r="EG35" s="24"/>
      <c r="EH35" s="24">
        <f>EH33</f>
        <v>31731.18</v>
      </c>
      <c r="EI35" s="24"/>
      <c r="EJ35" s="24"/>
      <c r="EK35" s="24">
        <f>EK33</f>
        <v>40848.72</v>
      </c>
      <c r="EL35" s="24"/>
      <c r="EM35" s="24"/>
      <c r="EN35" s="24">
        <f>EN33</f>
        <v>29890.190000000002</v>
      </c>
      <c r="EO35" s="36">
        <f>EN35+EK35+EH35+EE35+EB35+DY35+DV35+DS35+DP35+DM35+DJ35+DG35</f>
        <v>427816.49000000005</v>
      </c>
      <c r="EP35" s="36" t="e">
        <f>EO35+DD35</f>
        <v>#REF!</v>
      </c>
      <c r="EQ35" s="24"/>
      <c r="ER35" s="24"/>
      <c r="ES35" s="24">
        <f>ES33</f>
        <v>53992.87000000001</v>
      </c>
      <c r="ET35" s="24"/>
      <c r="EU35" s="24"/>
      <c r="EV35" s="24">
        <f>EV33</f>
        <v>35271.65</v>
      </c>
      <c r="EW35" s="24"/>
      <c r="EX35" s="24"/>
      <c r="EY35" s="24">
        <f>EY33</f>
        <v>163663.09999999998</v>
      </c>
      <c r="EZ35" s="24"/>
      <c r="FA35" s="24"/>
      <c r="FB35" s="24">
        <f>FB33</f>
        <v>61037.82000000001</v>
      </c>
      <c r="FC35" s="24"/>
      <c r="FD35" s="24"/>
      <c r="FE35" s="24">
        <f>FE33</f>
        <v>52708.170000000006</v>
      </c>
      <c r="FF35" s="24"/>
      <c r="FG35" s="24"/>
      <c r="FH35" s="24">
        <f>FH33</f>
        <v>33813.49</v>
      </c>
      <c r="FI35" s="24"/>
      <c r="FJ35" s="24"/>
      <c r="FK35" s="24">
        <f>FK33</f>
        <v>43462.06</v>
      </c>
      <c r="FL35" s="24"/>
      <c r="FM35" s="24"/>
      <c r="FN35" s="24">
        <f>FN33</f>
        <v>34855.57</v>
      </c>
      <c r="FO35" s="24"/>
      <c r="FP35" s="24"/>
      <c r="FQ35" s="26">
        <f>FQ33</f>
        <v>43070.34</v>
      </c>
      <c r="FR35" s="38"/>
      <c r="FS35" s="38"/>
      <c r="FT35" s="24">
        <f>FT33</f>
        <v>34031.3</v>
      </c>
      <c r="FU35" s="38"/>
      <c r="FV35" s="38"/>
      <c r="FW35" s="24">
        <f>FW33</f>
        <v>33813.49</v>
      </c>
      <c r="FX35" s="38"/>
      <c r="FY35" s="38"/>
      <c r="FZ35" s="24">
        <f>FZ33</f>
        <v>48276.51</v>
      </c>
      <c r="GA35" s="25">
        <f>SUM(ES35:FZ35)</f>
        <v>637996.37</v>
      </c>
    </row>
    <row r="36" spans="1:185" s="2" customFormat="1" ht="12.75">
      <c r="A36" s="35" t="s">
        <v>617</v>
      </c>
      <c r="B36" s="107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24"/>
      <c r="U36" s="24"/>
      <c r="V36" s="24"/>
      <c r="W36" s="24"/>
      <c r="X36" s="24"/>
      <c r="Y36" s="26"/>
      <c r="Z36" s="24"/>
      <c r="AA36" s="24"/>
      <c r="AB36" s="26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8"/>
      <c r="DD36" s="30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36"/>
      <c r="EP36" s="36"/>
      <c r="EQ36" s="24"/>
      <c r="ER36" s="24"/>
      <c r="ES36" s="116">
        <f>ES37+ES38</f>
        <v>46336.42</v>
      </c>
      <c r="ET36" s="24"/>
      <c r="EU36" s="24"/>
      <c r="EV36" s="116">
        <f>EV37+EV38</f>
        <v>46336.42</v>
      </c>
      <c r="EW36" s="24"/>
      <c r="EX36" s="24"/>
      <c r="EY36" s="116">
        <f>EY37+EY38</f>
        <v>46336.42</v>
      </c>
      <c r="EZ36" s="24"/>
      <c r="FA36" s="24"/>
      <c r="FB36" s="116">
        <f>FB37+FB38</f>
        <v>46336.42</v>
      </c>
      <c r="FC36" s="24"/>
      <c r="FD36" s="24"/>
      <c r="FE36" s="116">
        <f>FE37+FE38</f>
        <v>46336.42</v>
      </c>
      <c r="FF36" s="24"/>
      <c r="FG36" s="24"/>
      <c r="FH36" s="116">
        <f>FH37+FH38</f>
        <v>46336.42</v>
      </c>
      <c r="FI36" s="24"/>
      <c r="FJ36" s="24"/>
      <c r="FK36" s="116">
        <f>FK37+FK38</f>
        <v>46336.42</v>
      </c>
      <c r="FL36" s="24"/>
      <c r="FM36" s="24"/>
      <c r="FN36" s="116">
        <f>FN37+FN38</f>
        <v>46336.42</v>
      </c>
      <c r="FO36" s="24"/>
      <c r="FP36" s="24"/>
      <c r="FQ36" s="116">
        <f>FQ37+FQ38</f>
        <v>46336.42</v>
      </c>
      <c r="FR36" s="38"/>
      <c r="FS36" s="38"/>
      <c r="FT36" s="116">
        <f>FT37+FT38</f>
        <v>46336.42</v>
      </c>
      <c r="FU36" s="38"/>
      <c r="FV36" s="38"/>
      <c r="FW36" s="116">
        <f>FW37+FW38</f>
        <v>46336.42</v>
      </c>
      <c r="FX36" s="38"/>
      <c r="FY36" s="38"/>
      <c r="FZ36" s="116">
        <f>FZ37+FZ38</f>
        <v>46336.42</v>
      </c>
      <c r="GA36" s="16">
        <f>SUM(ES36:FZ36)</f>
        <v>556037.0399999999</v>
      </c>
      <c r="GC36" s="2">
        <v>558882.25</v>
      </c>
    </row>
    <row r="37" spans="1:183" s="76" customFormat="1" ht="12.75">
      <c r="A37" s="65" t="s">
        <v>618</v>
      </c>
      <c r="B37" s="66"/>
      <c r="C37" s="67">
        <v>27498.67</v>
      </c>
      <c r="D37" s="67"/>
      <c r="E37" s="67">
        <v>27812.77</v>
      </c>
      <c r="F37" s="67"/>
      <c r="G37" s="67">
        <v>27876.03</v>
      </c>
      <c r="H37" s="67"/>
      <c r="I37" s="67">
        <v>27751.18</v>
      </c>
      <c r="J37" s="68"/>
      <c r="K37" s="67">
        <v>27783.27</v>
      </c>
      <c r="L37" s="67"/>
      <c r="M37" s="67">
        <v>27971.2</v>
      </c>
      <c r="N37" s="68"/>
      <c r="O37" s="67">
        <v>27979.44</v>
      </c>
      <c r="P37" s="67"/>
      <c r="Q37" s="67">
        <v>27979.44</v>
      </c>
      <c r="R37" s="68"/>
      <c r="S37" s="69">
        <f>C37+E37+G37+I37+K37+M37+O37+Q37</f>
        <v>222652</v>
      </c>
      <c r="T37" s="70"/>
      <c r="U37" s="70"/>
      <c r="V37" s="70">
        <v>33757.58</v>
      </c>
      <c r="W37" s="70"/>
      <c r="X37" s="70"/>
      <c r="Y37" s="71">
        <v>33757</v>
      </c>
      <c r="Z37" s="70"/>
      <c r="AA37" s="70"/>
      <c r="AB37" s="71">
        <v>33757</v>
      </c>
      <c r="AC37" s="70"/>
      <c r="AD37" s="70"/>
      <c r="AE37" s="70">
        <v>33757</v>
      </c>
      <c r="AF37" s="70">
        <f t="shared" si="5"/>
        <v>357680.58</v>
      </c>
      <c r="AG37" s="70"/>
      <c r="AH37" s="70"/>
      <c r="AI37" s="70">
        <v>34964.16</v>
      </c>
      <c r="AJ37" s="70"/>
      <c r="AK37" s="70"/>
      <c r="AL37" s="70">
        <v>34964.16</v>
      </c>
      <c r="AM37" s="70"/>
      <c r="AN37" s="70"/>
      <c r="AO37" s="70">
        <v>34964.16</v>
      </c>
      <c r="AP37" s="70"/>
      <c r="AQ37" s="70"/>
      <c r="AR37" s="70">
        <v>28022.3</v>
      </c>
      <c r="AS37" s="70"/>
      <c r="AT37" s="70"/>
      <c r="AU37" s="70">
        <v>34964.16</v>
      </c>
      <c r="AV37" s="70"/>
      <c r="AW37" s="70"/>
      <c r="AX37" s="70">
        <v>34964.16</v>
      </c>
      <c r="AY37" s="70"/>
      <c r="AZ37" s="70"/>
      <c r="BA37" s="70">
        <v>34964.16</v>
      </c>
      <c r="BB37" s="70"/>
      <c r="BC37" s="70"/>
      <c r="BD37" s="70">
        <v>34964.16</v>
      </c>
      <c r="BE37" s="70"/>
      <c r="BF37" s="70"/>
      <c r="BG37" s="70">
        <v>34964.16</v>
      </c>
      <c r="BH37" s="70"/>
      <c r="BI37" s="70"/>
      <c r="BJ37" s="70">
        <v>34964.16</v>
      </c>
      <c r="BK37" s="70"/>
      <c r="BL37" s="70"/>
      <c r="BM37" s="70">
        <v>34964.16</v>
      </c>
      <c r="BN37" s="70"/>
      <c r="BO37" s="70"/>
      <c r="BP37" s="70">
        <v>34964.16</v>
      </c>
      <c r="BQ37" s="70">
        <f t="shared" si="6"/>
        <v>412628.0600000002</v>
      </c>
      <c r="BR37" s="70">
        <f t="shared" si="7"/>
        <v>770308.6400000001</v>
      </c>
      <c r="BS37" s="70"/>
      <c r="BT37" s="70"/>
      <c r="BU37" s="70">
        <v>31134.75</v>
      </c>
      <c r="BV37" s="70"/>
      <c r="BW37" s="70"/>
      <c r="BX37" s="70">
        <v>31134.75</v>
      </c>
      <c r="BY37" s="70"/>
      <c r="BZ37" s="70"/>
      <c r="CA37" s="70">
        <v>31134.75</v>
      </c>
      <c r="CB37" s="70"/>
      <c r="CC37" s="70"/>
      <c r="CD37" s="70">
        <v>31134.75</v>
      </c>
      <c r="CE37" s="70"/>
      <c r="CF37" s="70"/>
      <c r="CG37" s="70">
        <v>31134.75</v>
      </c>
      <c r="CH37" s="70"/>
      <c r="CI37" s="70"/>
      <c r="CJ37" s="70">
        <v>31134.75</v>
      </c>
      <c r="CK37" s="70"/>
      <c r="CL37" s="70"/>
      <c r="CM37" s="70">
        <v>31134.75</v>
      </c>
      <c r="CN37" s="70"/>
      <c r="CO37" s="70"/>
      <c r="CP37" s="70">
        <v>31134.75</v>
      </c>
      <c r="CQ37" s="70"/>
      <c r="CR37" s="70"/>
      <c r="CS37" s="70">
        <v>31134.75</v>
      </c>
      <c r="CT37" s="70"/>
      <c r="CU37" s="70"/>
      <c r="CV37" s="70">
        <v>31134.75</v>
      </c>
      <c r="CW37" s="70"/>
      <c r="CX37" s="70"/>
      <c r="CY37" s="70">
        <v>31134.75</v>
      </c>
      <c r="CZ37" s="70"/>
      <c r="DA37" s="70"/>
      <c r="DB37" s="70">
        <v>31134.75</v>
      </c>
      <c r="DC37" s="72">
        <f t="shared" si="8"/>
        <v>373617</v>
      </c>
      <c r="DD37" s="73">
        <f t="shared" si="9"/>
        <v>1143925.6400000001</v>
      </c>
      <c r="DE37" s="70"/>
      <c r="DF37" s="70"/>
      <c r="DG37" s="70">
        <v>46785.38</v>
      </c>
      <c r="DH37" s="70"/>
      <c r="DI37" s="70"/>
      <c r="DJ37" s="70">
        <v>46785.38</v>
      </c>
      <c r="DK37" s="70"/>
      <c r="DL37" s="70"/>
      <c r="DM37" s="70">
        <v>46785.38</v>
      </c>
      <c r="DN37" s="70"/>
      <c r="DO37" s="70"/>
      <c r="DP37" s="70">
        <v>46785.38</v>
      </c>
      <c r="DQ37" s="70"/>
      <c r="DR37" s="70"/>
      <c r="DS37" s="70">
        <v>46785.38</v>
      </c>
      <c r="DT37" s="70"/>
      <c r="DU37" s="70"/>
      <c r="DV37" s="70">
        <v>46785.38</v>
      </c>
      <c r="DW37" s="70"/>
      <c r="DX37" s="70"/>
      <c r="DY37" s="70">
        <v>46785.38</v>
      </c>
      <c r="DZ37" s="70"/>
      <c r="EA37" s="70"/>
      <c r="EB37" s="70">
        <v>46785.38</v>
      </c>
      <c r="EC37" s="70"/>
      <c r="ED37" s="70"/>
      <c r="EE37" s="70">
        <v>46785.38</v>
      </c>
      <c r="EF37" s="70"/>
      <c r="EG37" s="70"/>
      <c r="EH37" s="70">
        <v>46785.38</v>
      </c>
      <c r="EI37" s="70"/>
      <c r="EJ37" s="70"/>
      <c r="EK37" s="70">
        <v>46785.38</v>
      </c>
      <c r="EL37" s="70"/>
      <c r="EM37" s="70"/>
      <c r="EN37" s="70">
        <v>46785.38</v>
      </c>
      <c r="EO37" s="74">
        <f aca="true" t="shared" si="14" ref="EO37:EO51">EN37+EK37+EH37+EE37+EB37+DY37+DV37+DS37+DP37+DM37+DJ37+DG37</f>
        <v>561424.5599999999</v>
      </c>
      <c r="EP37" s="74">
        <f aca="true" t="shared" si="15" ref="EP37:EP51">EO37+DD37</f>
        <v>1705350.2000000002</v>
      </c>
      <c r="EQ37" s="70"/>
      <c r="ER37" s="70"/>
      <c r="ES37" s="70">
        <v>42040.24</v>
      </c>
      <c r="ET37" s="70"/>
      <c r="EU37" s="70"/>
      <c r="EV37" s="70">
        <v>42040.24</v>
      </c>
      <c r="EW37" s="70"/>
      <c r="EX37" s="70"/>
      <c r="EY37" s="70">
        <v>42040.24</v>
      </c>
      <c r="EZ37" s="70"/>
      <c r="FA37" s="70"/>
      <c r="FB37" s="70">
        <v>42040.24</v>
      </c>
      <c r="FC37" s="70"/>
      <c r="FD37" s="70"/>
      <c r="FE37" s="70">
        <v>42040.24</v>
      </c>
      <c r="FF37" s="70"/>
      <c r="FG37" s="70"/>
      <c r="FH37" s="70">
        <v>42040.24</v>
      </c>
      <c r="FI37" s="70"/>
      <c r="FJ37" s="70"/>
      <c r="FK37" s="70">
        <v>42040.24</v>
      </c>
      <c r="FL37" s="70"/>
      <c r="FM37" s="70"/>
      <c r="FN37" s="70">
        <v>42040.24</v>
      </c>
      <c r="FO37" s="70"/>
      <c r="FP37" s="70"/>
      <c r="FQ37" s="71">
        <v>42040.24</v>
      </c>
      <c r="FR37" s="75"/>
      <c r="FS37" s="75"/>
      <c r="FT37" s="70">
        <v>42040.24</v>
      </c>
      <c r="FU37" s="75"/>
      <c r="FV37" s="75"/>
      <c r="FW37" s="70">
        <v>42040.24</v>
      </c>
      <c r="FX37" s="75"/>
      <c r="FY37" s="75"/>
      <c r="FZ37" s="70">
        <v>42040.24</v>
      </c>
      <c r="GA37" s="103">
        <f aca="true" t="shared" si="16" ref="GA37:GA51">SUM(ES37:FZ37)</f>
        <v>504482.87999999995</v>
      </c>
    </row>
    <row r="38" spans="1:183" s="76" customFormat="1" ht="12.75">
      <c r="A38" s="65" t="s">
        <v>619</v>
      </c>
      <c r="B38" s="66"/>
      <c r="C38" s="67"/>
      <c r="D38" s="67"/>
      <c r="E38" s="67"/>
      <c r="F38" s="67"/>
      <c r="G38" s="67"/>
      <c r="H38" s="67"/>
      <c r="I38" s="67"/>
      <c r="J38" s="68"/>
      <c r="K38" s="67"/>
      <c r="L38" s="67"/>
      <c r="M38" s="67"/>
      <c r="N38" s="68"/>
      <c r="O38" s="67"/>
      <c r="P38" s="67"/>
      <c r="Q38" s="67"/>
      <c r="R38" s="68"/>
      <c r="S38" s="69"/>
      <c r="T38" s="70"/>
      <c r="U38" s="70"/>
      <c r="V38" s="70"/>
      <c r="W38" s="70"/>
      <c r="X38" s="70"/>
      <c r="Y38" s="71"/>
      <c r="Z38" s="70"/>
      <c r="AA38" s="70"/>
      <c r="AB38" s="71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2"/>
      <c r="DD38" s="73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4"/>
      <c r="EP38" s="74"/>
      <c r="EQ38" s="70"/>
      <c r="ER38" s="70"/>
      <c r="ES38" s="70">
        <v>4296.18</v>
      </c>
      <c r="ET38" s="70"/>
      <c r="EU38" s="70"/>
      <c r="EV38" s="70">
        <v>4296.18</v>
      </c>
      <c r="EW38" s="70"/>
      <c r="EX38" s="70"/>
      <c r="EY38" s="70">
        <v>4296.18</v>
      </c>
      <c r="EZ38" s="70"/>
      <c r="FA38" s="70"/>
      <c r="FB38" s="70">
        <v>4296.18</v>
      </c>
      <c r="FC38" s="70"/>
      <c r="FD38" s="70"/>
      <c r="FE38" s="70">
        <v>4296.18</v>
      </c>
      <c r="FF38" s="70"/>
      <c r="FG38" s="70"/>
      <c r="FH38" s="70">
        <v>4296.18</v>
      </c>
      <c r="FI38" s="70"/>
      <c r="FJ38" s="70"/>
      <c r="FK38" s="70">
        <v>4296.18</v>
      </c>
      <c r="FL38" s="70"/>
      <c r="FM38" s="70"/>
      <c r="FN38" s="70">
        <v>4296.18</v>
      </c>
      <c r="FO38" s="70"/>
      <c r="FP38" s="70"/>
      <c r="FQ38" s="70">
        <v>4296.18</v>
      </c>
      <c r="FR38" s="75"/>
      <c r="FS38" s="75"/>
      <c r="FT38" s="70">
        <v>4296.18</v>
      </c>
      <c r="FU38" s="75"/>
      <c r="FV38" s="75"/>
      <c r="FW38" s="70">
        <v>4296.18</v>
      </c>
      <c r="FX38" s="75"/>
      <c r="FY38" s="75"/>
      <c r="FZ38" s="70">
        <v>4296.18</v>
      </c>
      <c r="GA38" s="103">
        <f t="shared" si="16"/>
        <v>51554.16</v>
      </c>
    </row>
    <row r="39" spans="1:183" s="2" customFormat="1" ht="12.75">
      <c r="A39" s="35" t="s">
        <v>35</v>
      </c>
      <c r="B39" s="107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24"/>
      <c r="U39" s="24"/>
      <c r="V39" s="24"/>
      <c r="W39" s="24"/>
      <c r="X39" s="24"/>
      <c r="Y39" s="26"/>
      <c r="Z39" s="24"/>
      <c r="AA39" s="24"/>
      <c r="AB39" s="26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8"/>
      <c r="DD39" s="30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36"/>
      <c r="EP39" s="36"/>
      <c r="EQ39" s="24"/>
      <c r="ER39" s="24"/>
      <c r="ES39" s="116">
        <f>ES40+ES41</f>
        <v>51914.92</v>
      </c>
      <c r="ET39" s="24"/>
      <c r="EU39" s="24"/>
      <c r="EV39" s="116">
        <f>EV40+EV41</f>
        <v>47840.35</v>
      </c>
      <c r="EW39" s="24"/>
      <c r="EX39" s="24"/>
      <c r="EY39" s="116">
        <f>EY40+EY41</f>
        <v>44295.840000000004</v>
      </c>
      <c r="EZ39" s="24"/>
      <c r="FA39" s="24"/>
      <c r="FB39" s="116">
        <f>FB40+FB41</f>
        <v>43724.54</v>
      </c>
      <c r="FC39" s="24"/>
      <c r="FD39" s="24"/>
      <c r="FE39" s="116">
        <f>FE40+FE41</f>
        <v>47780.22</v>
      </c>
      <c r="FF39" s="24"/>
      <c r="FG39" s="24"/>
      <c r="FH39" s="116">
        <f>FH40+FH41</f>
        <v>43340.46</v>
      </c>
      <c r="FI39" s="24"/>
      <c r="FJ39" s="24"/>
      <c r="FK39" s="116">
        <f>FK40+FK41</f>
        <v>49518.85</v>
      </c>
      <c r="FL39" s="24"/>
      <c r="FM39" s="24"/>
      <c r="FN39" s="116">
        <f>FN40+FN41</f>
        <v>46233.17</v>
      </c>
      <c r="FO39" s="24"/>
      <c r="FP39" s="24"/>
      <c r="FQ39" s="116">
        <f>FQ40+FQ41</f>
        <v>44628.35</v>
      </c>
      <c r="FR39" s="38"/>
      <c r="FS39" s="38"/>
      <c r="FT39" s="116">
        <f>FT40+FT41</f>
        <v>44428.51</v>
      </c>
      <c r="FU39" s="38"/>
      <c r="FV39" s="38"/>
      <c r="FW39" s="116">
        <f>FW40+FW41</f>
        <v>46279.51</v>
      </c>
      <c r="FX39" s="38"/>
      <c r="FY39" s="38"/>
      <c r="FZ39" s="116">
        <f>FZ40+FZ41</f>
        <v>47351.24</v>
      </c>
      <c r="GA39" s="16">
        <f>SUM(ES39:FZ39)</f>
        <v>557335.96</v>
      </c>
    </row>
    <row r="40" spans="1:183" s="76" customFormat="1" ht="12.75">
      <c r="A40" s="65" t="s">
        <v>618</v>
      </c>
      <c r="B40" s="66"/>
      <c r="C40" s="67">
        <v>26852.15</v>
      </c>
      <c r="D40" s="67"/>
      <c r="E40" s="67">
        <v>27941.89</v>
      </c>
      <c r="F40" s="67"/>
      <c r="G40" s="67">
        <v>28618.59</v>
      </c>
      <c r="H40" s="67"/>
      <c r="I40" s="67">
        <v>26045.14</v>
      </c>
      <c r="J40" s="68"/>
      <c r="K40" s="67">
        <v>28730.39</v>
      </c>
      <c r="L40" s="67"/>
      <c r="M40" s="67">
        <v>30052.68</v>
      </c>
      <c r="N40" s="68"/>
      <c r="O40" s="67">
        <v>26869.48</v>
      </c>
      <c r="P40" s="67"/>
      <c r="Q40" s="67">
        <v>26350.99</v>
      </c>
      <c r="R40" s="68">
        <v>33984.68</v>
      </c>
      <c r="S40" s="69">
        <f>C40+E40+G40+I40+K40+M40+O40+Q40</f>
        <v>221461.31</v>
      </c>
      <c r="T40" s="70"/>
      <c r="U40" s="70"/>
      <c r="V40" s="70">
        <v>33775.67</v>
      </c>
      <c r="W40" s="70"/>
      <c r="X40" s="70"/>
      <c r="Y40" s="71">
        <v>24233.4</v>
      </c>
      <c r="Z40" s="70"/>
      <c r="AA40" s="70"/>
      <c r="AB40" s="71">
        <v>31519.97</v>
      </c>
      <c r="AC40" s="70"/>
      <c r="AD40" s="70"/>
      <c r="AE40" s="70">
        <v>25578.69</v>
      </c>
      <c r="AF40" s="70">
        <f t="shared" si="5"/>
        <v>336569.04</v>
      </c>
      <c r="AG40" s="70"/>
      <c r="AH40" s="70"/>
      <c r="AI40" s="70">
        <v>29068.01</v>
      </c>
      <c r="AJ40" s="70"/>
      <c r="AK40" s="70"/>
      <c r="AL40" s="70">
        <v>26380.53</v>
      </c>
      <c r="AM40" s="70"/>
      <c r="AN40" s="70"/>
      <c r="AO40" s="70">
        <f>5833.24+28541.22</f>
        <v>34374.46</v>
      </c>
      <c r="AP40" s="70"/>
      <c r="AQ40" s="70"/>
      <c r="AR40" s="70">
        <f>5393.74+24640.99</f>
        <v>30034.730000000003</v>
      </c>
      <c r="AS40" s="70"/>
      <c r="AT40" s="70"/>
      <c r="AU40" s="70">
        <f>5745.04+31003.49</f>
        <v>36748.53</v>
      </c>
      <c r="AV40" s="70"/>
      <c r="AW40" s="70"/>
      <c r="AX40" s="70">
        <f>5745.04+26782.35</f>
        <v>32527.39</v>
      </c>
      <c r="AY40" s="70"/>
      <c r="AZ40" s="70"/>
      <c r="BA40" s="70">
        <f>5745.04+29267</f>
        <v>35012.04</v>
      </c>
      <c r="BB40" s="70"/>
      <c r="BC40" s="70"/>
      <c r="BD40" s="70">
        <v>39258.46</v>
      </c>
      <c r="BE40" s="70"/>
      <c r="BF40" s="70"/>
      <c r="BG40" s="70">
        <v>31698.3</v>
      </c>
      <c r="BH40" s="70"/>
      <c r="BI40" s="70"/>
      <c r="BJ40" s="70">
        <v>30158.46</v>
      </c>
      <c r="BK40" s="70"/>
      <c r="BL40" s="70"/>
      <c r="BM40" s="70">
        <v>38242.39</v>
      </c>
      <c r="BN40" s="70"/>
      <c r="BO40" s="70"/>
      <c r="BP40" s="70">
        <v>32071.96</v>
      </c>
      <c r="BQ40" s="70">
        <f t="shared" si="6"/>
        <v>395575.26000000007</v>
      </c>
      <c r="BR40" s="70">
        <f t="shared" si="7"/>
        <v>732144.3</v>
      </c>
      <c r="BS40" s="70"/>
      <c r="BT40" s="70"/>
      <c r="BU40" s="70">
        <v>33433.02</v>
      </c>
      <c r="BV40" s="70"/>
      <c r="BW40" s="70"/>
      <c r="BX40" s="70">
        <v>31717.2</v>
      </c>
      <c r="BY40" s="70"/>
      <c r="BZ40" s="70"/>
      <c r="CA40" s="70">
        <v>31894.56</v>
      </c>
      <c r="CB40" s="70"/>
      <c r="CC40" s="70"/>
      <c r="CD40" s="70">
        <v>27421.07</v>
      </c>
      <c r="CE40" s="70"/>
      <c r="CF40" s="70"/>
      <c r="CG40" s="70">
        <v>27905.39</v>
      </c>
      <c r="CH40" s="70"/>
      <c r="CI40" s="70"/>
      <c r="CJ40" s="70">
        <v>28740.8</v>
      </c>
      <c r="CK40" s="70"/>
      <c r="CL40" s="70"/>
      <c r="CM40" s="70">
        <v>40084.04</v>
      </c>
      <c r="CN40" s="70"/>
      <c r="CO40" s="70"/>
      <c r="CP40" s="70">
        <v>35868.08</v>
      </c>
      <c r="CQ40" s="70"/>
      <c r="CR40" s="70"/>
      <c r="CS40" s="70">
        <v>29670.87</v>
      </c>
      <c r="CT40" s="70"/>
      <c r="CU40" s="70"/>
      <c r="CV40" s="70">
        <v>29500.07</v>
      </c>
      <c r="CW40" s="70"/>
      <c r="CX40" s="70"/>
      <c r="CY40" s="70">
        <v>31326.52</v>
      </c>
      <c r="CZ40" s="70"/>
      <c r="DA40" s="70"/>
      <c r="DB40" s="70">
        <v>32757.6</v>
      </c>
      <c r="DC40" s="72">
        <f t="shared" si="8"/>
        <v>380319.22000000003</v>
      </c>
      <c r="DD40" s="73">
        <f t="shared" si="9"/>
        <v>1112463.52</v>
      </c>
      <c r="DE40" s="70"/>
      <c r="DF40" s="70"/>
      <c r="DG40" s="70">
        <v>29948.21</v>
      </c>
      <c r="DH40" s="70"/>
      <c r="DI40" s="70"/>
      <c r="DJ40" s="70">
        <v>47478.65</v>
      </c>
      <c r="DK40" s="70"/>
      <c r="DL40" s="70"/>
      <c r="DM40" s="70">
        <v>43965.17</v>
      </c>
      <c r="DN40" s="70"/>
      <c r="DO40" s="70"/>
      <c r="DP40" s="70">
        <v>51372.65</v>
      </c>
      <c r="DQ40" s="70"/>
      <c r="DR40" s="70"/>
      <c r="DS40" s="70">
        <v>43265.88</v>
      </c>
      <c r="DT40" s="70"/>
      <c r="DU40" s="70"/>
      <c r="DV40" s="70">
        <v>44445.48</v>
      </c>
      <c r="DW40" s="70"/>
      <c r="DX40" s="70"/>
      <c r="DY40" s="70">
        <v>46261.28</v>
      </c>
      <c r="DZ40" s="70"/>
      <c r="EA40" s="70"/>
      <c r="EB40" s="70">
        <v>50869.46</v>
      </c>
      <c r="EC40" s="70"/>
      <c r="ED40" s="70"/>
      <c r="EE40" s="70">
        <v>44758.05</v>
      </c>
      <c r="EF40" s="70"/>
      <c r="EG40" s="70"/>
      <c r="EH40" s="70">
        <v>54011.93</v>
      </c>
      <c r="EI40" s="70"/>
      <c r="EJ40" s="70"/>
      <c r="EK40" s="70">
        <v>44024.3</v>
      </c>
      <c r="EL40" s="70"/>
      <c r="EM40" s="70"/>
      <c r="EN40" s="70">
        <v>43262.7</v>
      </c>
      <c r="EO40" s="74">
        <f t="shared" si="14"/>
        <v>543663.76</v>
      </c>
      <c r="EP40" s="74">
        <f t="shared" si="15"/>
        <v>1656127.28</v>
      </c>
      <c r="EQ40" s="70"/>
      <c r="ER40" s="70"/>
      <c r="ES40" s="70">
        <v>48145.45</v>
      </c>
      <c r="ET40" s="70"/>
      <c r="EU40" s="70"/>
      <c r="EV40" s="70">
        <v>44070.88</v>
      </c>
      <c r="EW40" s="70"/>
      <c r="EX40" s="70"/>
      <c r="EY40" s="70">
        <v>40526.37</v>
      </c>
      <c r="EZ40" s="70"/>
      <c r="FA40" s="70"/>
      <c r="FB40" s="70">
        <v>39955.07</v>
      </c>
      <c r="FC40" s="70"/>
      <c r="FD40" s="70"/>
      <c r="FE40" s="70">
        <v>44010.75</v>
      </c>
      <c r="FF40" s="70"/>
      <c r="FG40" s="70"/>
      <c r="FH40" s="70">
        <v>39570.99</v>
      </c>
      <c r="FI40" s="70"/>
      <c r="FJ40" s="70"/>
      <c r="FK40" s="70">
        <v>45749.38</v>
      </c>
      <c r="FL40" s="70"/>
      <c r="FM40" s="70"/>
      <c r="FN40" s="70">
        <v>42463.7</v>
      </c>
      <c r="FO40" s="70"/>
      <c r="FP40" s="70"/>
      <c r="FQ40" s="71">
        <v>40858.88</v>
      </c>
      <c r="FR40" s="75"/>
      <c r="FS40" s="75"/>
      <c r="FT40" s="70">
        <v>40659.04</v>
      </c>
      <c r="FU40" s="75"/>
      <c r="FV40" s="75"/>
      <c r="FW40" s="70">
        <v>42510.04</v>
      </c>
      <c r="FX40" s="75"/>
      <c r="FY40" s="75"/>
      <c r="FZ40" s="70">
        <v>43581.77</v>
      </c>
      <c r="GA40" s="103">
        <f t="shared" si="16"/>
        <v>512102.31999999995</v>
      </c>
    </row>
    <row r="41" spans="1:183" s="76" customFormat="1" ht="12.75">
      <c r="A41" s="65" t="s">
        <v>619</v>
      </c>
      <c r="B41" s="66"/>
      <c r="C41" s="67"/>
      <c r="D41" s="67"/>
      <c r="E41" s="67"/>
      <c r="F41" s="67"/>
      <c r="G41" s="67"/>
      <c r="H41" s="67"/>
      <c r="I41" s="67"/>
      <c r="J41" s="68"/>
      <c r="K41" s="67"/>
      <c r="L41" s="67"/>
      <c r="M41" s="67"/>
      <c r="N41" s="68"/>
      <c r="O41" s="67"/>
      <c r="P41" s="67"/>
      <c r="Q41" s="67"/>
      <c r="R41" s="68"/>
      <c r="S41" s="69"/>
      <c r="T41" s="70"/>
      <c r="U41" s="70"/>
      <c r="V41" s="70"/>
      <c r="W41" s="70"/>
      <c r="X41" s="70"/>
      <c r="Y41" s="71"/>
      <c r="Z41" s="70"/>
      <c r="AA41" s="70"/>
      <c r="AB41" s="71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2"/>
      <c r="DD41" s="73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4"/>
      <c r="EP41" s="74"/>
      <c r="EQ41" s="70"/>
      <c r="ER41" s="70"/>
      <c r="ES41" s="70">
        <v>3769.47</v>
      </c>
      <c r="ET41" s="70"/>
      <c r="EU41" s="70"/>
      <c r="EV41" s="70">
        <v>3769.47</v>
      </c>
      <c r="EW41" s="70"/>
      <c r="EX41" s="70"/>
      <c r="EY41" s="70">
        <v>3769.47</v>
      </c>
      <c r="EZ41" s="70"/>
      <c r="FA41" s="70"/>
      <c r="FB41" s="70">
        <v>3769.47</v>
      </c>
      <c r="FC41" s="70"/>
      <c r="FD41" s="70"/>
      <c r="FE41" s="70">
        <v>3769.47</v>
      </c>
      <c r="FF41" s="70"/>
      <c r="FG41" s="70"/>
      <c r="FH41" s="70">
        <v>3769.47</v>
      </c>
      <c r="FI41" s="70"/>
      <c r="FJ41" s="70"/>
      <c r="FK41" s="70">
        <v>3769.47</v>
      </c>
      <c r="FL41" s="70"/>
      <c r="FM41" s="70"/>
      <c r="FN41" s="70">
        <v>3769.47</v>
      </c>
      <c r="FO41" s="70"/>
      <c r="FP41" s="70"/>
      <c r="FQ41" s="70">
        <v>3769.47</v>
      </c>
      <c r="FR41" s="75"/>
      <c r="FS41" s="75"/>
      <c r="FT41" s="70">
        <v>3769.47</v>
      </c>
      <c r="FU41" s="75"/>
      <c r="FV41" s="75"/>
      <c r="FW41" s="70">
        <v>3769.47</v>
      </c>
      <c r="FX41" s="75"/>
      <c r="FY41" s="75"/>
      <c r="FZ41" s="70">
        <v>3769.47</v>
      </c>
      <c r="GA41" s="103">
        <v>45233.62</v>
      </c>
    </row>
    <row r="42" spans="1:183" s="3" customFormat="1" ht="18" customHeight="1">
      <c r="A42" s="32" t="s">
        <v>36</v>
      </c>
      <c r="B42" s="18">
        <v>32793.99</v>
      </c>
      <c r="C42" s="37">
        <f>C37-C40</f>
        <v>646.5199999999968</v>
      </c>
      <c r="D42" s="37"/>
      <c r="E42" s="37">
        <f aca="true" t="shared" si="17" ref="E42:Q42">E37-E40</f>
        <v>-129.11999999999898</v>
      </c>
      <c r="F42" s="37"/>
      <c r="G42" s="37">
        <f t="shared" si="17"/>
        <v>-742.5600000000013</v>
      </c>
      <c r="H42" s="37"/>
      <c r="I42" s="37">
        <f t="shared" si="17"/>
        <v>1706.0400000000009</v>
      </c>
      <c r="J42" s="37"/>
      <c r="K42" s="37">
        <f t="shared" si="17"/>
        <v>-947.119999999999</v>
      </c>
      <c r="L42" s="37"/>
      <c r="M42" s="37">
        <f t="shared" si="17"/>
        <v>-2081.4799999999996</v>
      </c>
      <c r="N42" s="37"/>
      <c r="O42" s="37">
        <f t="shared" si="17"/>
        <v>1109.9599999999991</v>
      </c>
      <c r="P42" s="37"/>
      <c r="Q42" s="37">
        <f t="shared" si="17"/>
        <v>1628.449999999997</v>
      </c>
      <c r="R42" s="37"/>
      <c r="S42" s="16">
        <f>C42+E42+G42+I42+K42+M42+O42+Q42</f>
        <v>1190.689999999995</v>
      </c>
      <c r="T42" s="16"/>
      <c r="U42" s="16"/>
      <c r="V42" s="16">
        <f>V37-V40</f>
        <v>-18.089999999996508</v>
      </c>
      <c r="W42" s="16">
        <f aca="true" t="shared" si="18" ref="W42:AI42">W37-W40</f>
        <v>0</v>
      </c>
      <c r="X42" s="16">
        <f t="shared" si="18"/>
        <v>0</v>
      </c>
      <c r="Y42" s="16">
        <f t="shared" si="18"/>
        <v>9523.599999999999</v>
      </c>
      <c r="Z42" s="16">
        <f t="shared" si="18"/>
        <v>0</v>
      </c>
      <c r="AA42" s="16">
        <f t="shared" si="18"/>
        <v>0</v>
      </c>
      <c r="AB42" s="16">
        <f t="shared" si="18"/>
        <v>2237.029999999999</v>
      </c>
      <c r="AC42" s="16">
        <f t="shared" si="18"/>
        <v>0</v>
      </c>
      <c r="AD42" s="16">
        <f t="shared" si="18"/>
        <v>0</v>
      </c>
      <c r="AE42" s="16">
        <f t="shared" si="18"/>
        <v>8178.310000000001</v>
      </c>
      <c r="AF42" s="24">
        <f t="shared" si="5"/>
        <v>21111.539999999997</v>
      </c>
      <c r="AG42" s="16">
        <f t="shared" si="18"/>
        <v>0</v>
      </c>
      <c r="AH42" s="16">
        <f t="shared" si="18"/>
        <v>0</v>
      </c>
      <c r="AI42" s="16">
        <f t="shared" si="18"/>
        <v>5896.150000000005</v>
      </c>
      <c r="AJ42" s="16">
        <f aca="true" t="shared" si="19" ref="AJ42:BP42">AJ37-AJ40</f>
        <v>0</v>
      </c>
      <c r="AK42" s="16">
        <f t="shared" si="19"/>
        <v>0</v>
      </c>
      <c r="AL42" s="16">
        <f t="shared" si="19"/>
        <v>8583.630000000005</v>
      </c>
      <c r="AM42" s="16">
        <f t="shared" si="19"/>
        <v>0</v>
      </c>
      <c r="AN42" s="16">
        <f t="shared" si="19"/>
        <v>0</v>
      </c>
      <c r="AO42" s="16">
        <f t="shared" si="19"/>
        <v>589.7000000000044</v>
      </c>
      <c r="AP42" s="16">
        <f t="shared" si="19"/>
        <v>0</v>
      </c>
      <c r="AQ42" s="16">
        <f t="shared" si="19"/>
        <v>0</v>
      </c>
      <c r="AR42" s="16">
        <f t="shared" si="19"/>
        <v>-2012.430000000004</v>
      </c>
      <c r="AS42" s="16">
        <f t="shared" si="19"/>
        <v>0</v>
      </c>
      <c r="AT42" s="16">
        <f t="shared" si="19"/>
        <v>0</v>
      </c>
      <c r="AU42" s="16">
        <f t="shared" si="19"/>
        <v>-1784.3699999999953</v>
      </c>
      <c r="AV42" s="16">
        <f t="shared" si="19"/>
        <v>0</v>
      </c>
      <c r="AW42" s="16">
        <f t="shared" si="19"/>
        <v>0</v>
      </c>
      <c r="AX42" s="16">
        <f t="shared" si="19"/>
        <v>2436.770000000004</v>
      </c>
      <c r="AY42" s="16">
        <f t="shared" si="19"/>
        <v>0</v>
      </c>
      <c r="AZ42" s="16">
        <f t="shared" si="19"/>
        <v>0</v>
      </c>
      <c r="BA42" s="16">
        <f t="shared" si="19"/>
        <v>-47.87999999999738</v>
      </c>
      <c r="BB42" s="16">
        <f t="shared" si="19"/>
        <v>0</v>
      </c>
      <c r="BC42" s="16">
        <f t="shared" si="19"/>
        <v>0</v>
      </c>
      <c r="BD42" s="16">
        <f t="shared" si="19"/>
        <v>-4294.299999999996</v>
      </c>
      <c r="BE42" s="16">
        <f t="shared" si="19"/>
        <v>0</v>
      </c>
      <c r="BF42" s="16">
        <f t="shared" si="19"/>
        <v>0</v>
      </c>
      <c r="BG42" s="16">
        <f t="shared" si="19"/>
        <v>3265.860000000004</v>
      </c>
      <c r="BH42" s="16">
        <f t="shared" si="19"/>
        <v>0</v>
      </c>
      <c r="BI42" s="16">
        <f t="shared" si="19"/>
        <v>0</v>
      </c>
      <c r="BJ42" s="16">
        <f t="shared" si="19"/>
        <v>4805.700000000004</v>
      </c>
      <c r="BK42" s="16">
        <f t="shared" si="19"/>
        <v>0</v>
      </c>
      <c r="BL42" s="16">
        <f t="shared" si="19"/>
        <v>0</v>
      </c>
      <c r="BM42" s="16">
        <f t="shared" si="19"/>
        <v>-3278.229999999996</v>
      </c>
      <c r="BN42" s="16">
        <f t="shared" si="19"/>
        <v>0</v>
      </c>
      <c r="BO42" s="16">
        <f t="shared" si="19"/>
        <v>0</v>
      </c>
      <c r="BP42" s="16">
        <f t="shared" si="19"/>
        <v>2892.2000000000044</v>
      </c>
      <c r="BQ42" s="24">
        <f t="shared" si="6"/>
        <v>17052.800000000043</v>
      </c>
      <c r="BR42" s="24">
        <f t="shared" si="7"/>
        <v>38164.34000000004</v>
      </c>
      <c r="BS42" s="16"/>
      <c r="BT42" s="16"/>
      <c r="BU42" s="16">
        <f>BU37-BU40</f>
        <v>-2298.269999999997</v>
      </c>
      <c r="BV42" s="16"/>
      <c r="BW42" s="16"/>
      <c r="BX42" s="16">
        <f>BX37-BX40</f>
        <v>-582.4500000000007</v>
      </c>
      <c r="BY42" s="16"/>
      <c r="BZ42" s="16"/>
      <c r="CA42" s="16">
        <f>CA37-CA40</f>
        <v>-759.8100000000013</v>
      </c>
      <c r="CB42" s="16"/>
      <c r="CC42" s="16"/>
      <c r="CD42" s="16">
        <f>CD37-CD40</f>
        <v>3713.6800000000003</v>
      </c>
      <c r="CE42" s="16"/>
      <c r="CF42" s="16"/>
      <c r="CG42" s="16">
        <f>CG37-CG40</f>
        <v>3229.3600000000006</v>
      </c>
      <c r="CH42" s="16"/>
      <c r="CI42" s="16"/>
      <c r="CJ42" s="16">
        <f>CJ37-CJ40</f>
        <v>2393.9500000000007</v>
      </c>
      <c r="CK42" s="16"/>
      <c r="CL42" s="16"/>
      <c r="CM42" s="16">
        <f>CM37-CM40</f>
        <v>-8949.29</v>
      </c>
      <c r="CN42" s="16"/>
      <c r="CO42" s="16"/>
      <c r="CP42" s="16">
        <f>CP37-CP40</f>
        <v>-4733.330000000002</v>
      </c>
      <c r="CQ42" s="16"/>
      <c r="CR42" s="16"/>
      <c r="CS42" s="16">
        <f>CS37-CS40</f>
        <v>1463.880000000001</v>
      </c>
      <c r="CT42" s="16"/>
      <c r="CU42" s="16"/>
      <c r="CV42" s="16">
        <f>CV37-CV40</f>
        <v>1634.6800000000003</v>
      </c>
      <c r="CW42" s="16"/>
      <c r="CX42" s="16"/>
      <c r="CY42" s="16">
        <f>CY37-CY40</f>
        <v>-191.77000000000044</v>
      </c>
      <c r="CZ42" s="16"/>
      <c r="DA42" s="16"/>
      <c r="DB42" s="16">
        <f>DB37-DB40</f>
        <v>-1622.8499999999985</v>
      </c>
      <c r="DC42" s="8">
        <f t="shared" si="8"/>
        <v>-6702.2199999999975</v>
      </c>
      <c r="DD42" s="30">
        <f t="shared" si="9"/>
        <v>31462.120000000043</v>
      </c>
      <c r="DE42" s="16"/>
      <c r="DF42" s="16"/>
      <c r="DG42" s="16">
        <f>DG37-DG40</f>
        <v>16837.17</v>
      </c>
      <c r="DH42" s="16"/>
      <c r="DI42" s="16"/>
      <c r="DJ42" s="16">
        <f>DJ37-DJ40</f>
        <v>-693.2700000000041</v>
      </c>
      <c r="DK42" s="16"/>
      <c r="DL42" s="16"/>
      <c r="DM42" s="16">
        <f>DM37-DM40</f>
        <v>2820.209999999999</v>
      </c>
      <c r="DN42" s="16"/>
      <c r="DO42" s="16"/>
      <c r="DP42" s="16">
        <f>DP37-DP40</f>
        <v>-4587.270000000004</v>
      </c>
      <c r="DQ42" s="16"/>
      <c r="DR42" s="16"/>
      <c r="DS42" s="16">
        <f>DS37-DS40</f>
        <v>3519.5</v>
      </c>
      <c r="DT42" s="16"/>
      <c r="DU42" s="16"/>
      <c r="DV42" s="16">
        <f>DV37-DV40</f>
        <v>2339.899999999994</v>
      </c>
      <c r="DW42" s="16"/>
      <c r="DX42" s="16"/>
      <c r="DY42" s="16">
        <f>DY37-DY40</f>
        <v>524.0999999999985</v>
      </c>
      <c r="DZ42" s="16"/>
      <c r="EA42" s="16"/>
      <c r="EB42" s="16">
        <f>EB37-EB40</f>
        <v>-4084.0800000000017</v>
      </c>
      <c r="EC42" s="16"/>
      <c r="ED42" s="16"/>
      <c r="EE42" s="16">
        <f>EE37-EE40</f>
        <v>2027.3299999999945</v>
      </c>
      <c r="EF42" s="16"/>
      <c r="EG42" s="16"/>
      <c r="EH42" s="16">
        <f>EH37-EH40</f>
        <v>-7226.550000000003</v>
      </c>
      <c r="EI42" s="16"/>
      <c r="EJ42" s="16"/>
      <c r="EK42" s="16">
        <f>EK37-EK40</f>
        <v>2761.0799999999945</v>
      </c>
      <c r="EL42" s="16"/>
      <c r="EM42" s="16"/>
      <c r="EN42" s="16">
        <f>EN37-EN40</f>
        <v>3522.6800000000003</v>
      </c>
      <c r="EO42" s="36">
        <f t="shared" si="14"/>
        <v>17760.799999999967</v>
      </c>
      <c r="EP42" s="36">
        <f t="shared" si="15"/>
        <v>49222.92000000001</v>
      </c>
      <c r="EQ42" s="16"/>
      <c r="ER42" s="16"/>
      <c r="ES42" s="16">
        <f>ES36-ES39</f>
        <v>-5578.5</v>
      </c>
      <c r="ET42" s="16"/>
      <c r="EU42" s="16"/>
      <c r="EV42" s="16">
        <f>EV36-EV39</f>
        <v>-1503.9300000000003</v>
      </c>
      <c r="EW42" s="16"/>
      <c r="EX42" s="16"/>
      <c r="EY42" s="16">
        <f>EY36-EY39</f>
        <v>2040.5799999999945</v>
      </c>
      <c r="EZ42" s="16"/>
      <c r="FA42" s="16"/>
      <c r="FB42" s="16">
        <f>FB36-FB39</f>
        <v>2611.8799999999974</v>
      </c>
      <c r="FC42" s="16"/>
      <c r="FD42" s="16"/>
      <c r="FE42" s="16">
        <f>FE36-FE39</f>
        <v>-1443.800000000003</v>
      </c>
      <c r="FF42" s="16"/>
      <c r="FG42" s="16"/>
      <c r="FH42" s="16">
        <f>FH36-FH39</f>
        <v>2995.959999999999</v>
      </c>
      <c r="FI42" s="16"/>
      <c r="FJ42" s="16"/>
      <c r="FK42" s="16">
        <f>FK36-FK39</f>
        <v>-3182.4300000000003</v>
      </c>
      <c r="FL42" s="16"/>
      <c r="FM42" s="16"/>
      <c r="FN42" s="16">
        <f>FN36-FN39</f>
        <v>103.25</v>
      </c>
      <c r="FO42" s="16"/>
      <c r="FP42" s="16"/>
      <c r="FQ42" s="16">
        <f>FQ36-FQ39</f>
        <v>1708.0699999999997</v>
      </c>
      <c r="FR42" s="63"/>
      <c r="FS42" s="63"/>
      <c r="FT42" s="16">
        <f>FT36-FT39</f>
        <v>1907.9099999999962</v>
      </c>
      <c r="FU42" s="63"/>
      <c r="FV42" s="63"/>
      <c r="FW42" s="16">
        <f>FW36-FW39</f>
        <v>56.90999999999622</v>
      </c>
      <c r="FX42" s="63"/>
      <c r="FY42" s="63"/>
      <c r="FZ42" s="16">
        <f>FZ36-FZ39</f>
        <v>-1014.8199999999997</v>
      </c>
      <c r="GA42" s="25">
        <f t="shared" si="16"/>
        <v>-1298.92000000002</v>
      </c>
    </row>
    <row r="43" spans="1:183" s="3" customFormat="1" ht="22.5">
      <c r="A43" s="32" t="s">
        <v>37</v>
      </c>
      <c r="B43" s="18"/>
      <c r="C43" s="37" t="e">
        <f>C40-C35</f>
        <v>#REF!</v>
      </c>
      <c r="D43" s="37"/>
      <c r="E43" s="37" t="e">
        <f aca="true" t="shared" si="20" ref="E43:Q43">E40-E35</f>
        <v>#REF!</v>
      </c>
      <c r="F43" s="37">
        <f t="shared" si="20"/>
        <v>0</v>
      </c>
      <c r="G43" s="37" t="e">
        <f t="shared" si="20"/>
        <v>#REF!</v>
      </c>
      <c r="H43" s="37">
        <f t="shared" si="20"/>
        <v>0</v>
      </c>
      <c r="I43" s="37" t="e">
        <f t="shared" si="20"/>
        <v>#REF!</v>
      </c>
      <c r="J43" s="37">
        <f t="shared" si="20"/>
        <v>0</v>
      </c>
      <c r="K43" s="37" t="e">
        <f t="shared" si="20"/>
        <v>#REF!</v>
      </c>
      <c r="L43" s="37">
        <f t="shared" si="20"/>
        <v>0</v>
      </c>
      <c r="M43" s="37" t="e">
        <f t="shared" si="20"/>
        <v>#REF!</v>
      </c>
      <c r="N43" s="37">
        <f t="shared" si="20"/>
        <v>0</v>
      </c>
      <c r="O43" s="37" t="e">
        <f t="shared" si="20"/>
        <v>#REF!</v>
      </c>
      <c r="P43" s="37">
        <f t="shared" si="20"/>
        <v>0</v>
      </c>
      <c r="Q43" s="37" t="e">
        <f t="shared" si="20"/>
        <v>#REF!</v>
      </c>
      <c r="R43" s="37"/>
      <c r="S43" s="16" t="e">
        <f>C43+E43+G43+I43+K43+M43+O43+Q43</f>
        <v>#REF!</v>
      </c>
      <c r="T43" s="16"/>
      <c r="U43" s="16"/>
      <c r="V43" s="16">
        <f>V40-V35</f>
        <v>12836.199999999997</v>
      </c>
      <c r="W43" s="16">
        <f aca="true" t="shared" si="21" ref="W43:AL43">W40-W35</f>
        <v>0</v>
      </c>
      <c r="X43" s="16">
        <f t="shared" si="21"/>
        <v>0</v>
      </c>
      <c r="Y43" s="16">
        <f t="shared" si="21"/>
        <v>-11675.750000000007</v>
      </c>
      <c r="Z43" s="16">
        <f t="shared" si="21"/>
        <v>0</v>
      </c>
      <c r="AA43" s="16">
        <f t="shared" si="21"/>
        <v>0</v>
      </c>
      <c r="AB43" s="16">
        <f t="shared" si="21"/>
        <v>12136.260000000002</v>
      </c>
      <c r="AC43" s="16">
        <f t="shared" si="21"/>
        <v>0</v>
      </c>
      <c r="AD43" s="16">
        <f t="shared" si="21"/>
        <v>0</v>
      </c>
      <c r="AE43" s="16">
        <f t="shared" si="21"/>
        <v>-19649.7475</v>
      </c>
      <c r="AF43" s="24" t="e">
        <f t="shared" si="5"/>
        <v>#REF!</v>
      </c>
      <c r="AG43" s="16">
        <f t="shared" si="21"/>
        <v>0</v>
      </c>
      <c r="AH43" s="16">
        <f t="shared" si="21"/>
        <v>0</v>
      </c>
      <c r="AI43" s="16">
        <f t="shared" si="21"/>
        <v>-1577.6130448717959</v>
      </c>
      <c r="AJ43" s="16">
        <f t="shared" si="21"/>
        <v>0</v>
      </c>
      <c r="AK43" s="16">
        <f t="shared" si="21"/>
        <v>0</v>
      </c>
      <c r="AL43" s="16">
        <f t="shared" si="21"/>
        <v>-24069.47</v>
      </c>
      <c r="AM43" s="33"/>
      <c r="AN43" s="33"/>
      <c r="AO43" s="33">
        <f>AO40-AO35</f>
        <v>-6266.889999999992</v>
      </c>
      <c r="AP43" s="33">
        <f aca="true" t="shared" si="22" ref="AP43:AU43">AP40-AP35</f>
        <v>0</v>
      </c>
      <c r="AQ43" s="33">
        <f t="shared" si="22"/>
        <v>0</v>
      </c>
      <c r="AR43" s="33">
        <f t="shared" si="22"/>
        <v>2273.6599999999926</v>
      </c>
      <c r="AS43" s="33">
        <f t="shared" si="22"/>
        <v>0</v>
      </c>
      <c r="AT43" s="33">
        <f t="shared" si="22"/>
        <v>0</v>
      </c>
      <c r="AU43" s="33">
        <f t="shared" si="22"/>
        <v>3427.639999999992</v>
      </c>
      <c r="AV43" s="33"/>
      <c r="AW43" s="33"/>
      <c r="AX43" s="33">
        <f>AX40-AX35</f>
        <v>-5854.8399999999965</v>
      </c>
      <c r="AY43" s="33">
        <f aca="true" t="shared" si="23" ref="AY43:BD43">AY40-AY35</f>
        <v>0</v>
      </c>
      <c r="AZ43" s="33">
        <f t="shared" si="23"/>
        <v>0</v>
      </c>
      <c r="BA43" s="33">
        <f t="shared" si="23"/>
        <v>9923.219999999998</v>
      </c>
      <c r="BB43" s="33">
        <f t="shared" si="23"/>
        <v>0</v>
      </c>
      <c r="BC43" s="33">
        <f t="shared" si="23"/>
        <v>0</v>
      </c>
      <c r="BD43" s="33">
        <f t="shared" si="23"/>
        <v>15720.59</v>
      </c>
      <c r="BE43" s="33">
        <f aca="true" t="shared" si="24" ref="BE43:BM43">BE40-BE35</f>
        <v>0</v>
      </c>
      <c r="BF43" s="33">
        <f t="shared" si="24"/>
        <v>0</v>
      </c>
      <c r="BG43" s="33">
        <f t="shared" si="24"/>
        <v>3436.6899999999987</v>
      </c>
      <c r="BH43" s="33">
        <f t="shared" si="24"/>
        <v>0</v>
      </c>
      <c r="BI43" s="33">
        <f t="shared" si="24"/>
        <v>0</v>
      </c>
      <c r="BJ43" s="33">
        <f t="shared" si="24"/>
        <v>1040.5199999999968</v>
      </c>
      <c r="BK43" s="33">
        <f t="shared" si="24"/>
        <v>0</v>
      </c>
      <c r="BL43" s="33">
        <f t="shared" si="24"/>
        <v>0</v>
      </c>
      <c r="BM43" s="33">
        <f t="shared" si="24"/>
        <v>-2301.479999999996</v>
      </c>
      <c r="BN43" s="33">
        <f>BN40-BN35</f>
        <v>0</v>
      </c>
      <c r="BO43" s="33">
        <f>BO40-BO35</f>
        <v>0</v>
      </c>
      <c r="BP43" s="33">
        <f>BP40-BP35</f>
        <v>8713.389999999996</v>
      </c>
      <c r="BQ43" s="24">
        <f t="shared" si="6"/>
        <v>4465.416955128192</v>
      </c>
      <c r="BR43" s="24" t="e">
        <f t="shared" si="7"/>
        <v>#REF!</v>
      </c>
      <c r="BS43" s="33"/>
      <c r="BT43" s="33"/>
      <c r="BU43" s="33">
        <f>BU40-BU35</f>
        <v>2702.4799999999996</v>
      </c>
      <c r="BV43" s="33"/>
      <c r="BW43" s="33"/>
      <c r="BX43" s="33">
        <f>BX40-BX35</f>
        <v>-18050.149999999998</v>
      </c>
      <c r="BY43" s="33"/>
      <c r="BZ43" s="33"/>
      <c r="CA43" s="33">
        <f>CA40-CA35</f>
        <v>5262.620000000003</v>
      </c>
      <c r="CB43" s="33"/>
      <c r="CC43" s="33"/>
      <c r="CD43" s="33">
        <f>CD40-CD35</f>
        <v>149.3100000000013</v>
      </c>
      <c r="CE43" s="33"/>
      <c r="CF43" s="33"/>
      <c r="CG43" s="33">
        <f>CG40-CG35</f>
        <v>1356.3400000000001</v>
      </c>
      <c r="CH43" s="33"/>
      <c r="CI43" s="33"/>
      <c r="CJ43" s="33">
        <f>CJ40-CJ35</f>
        <v>-3649.140000000003</v>
      </c>
      <c r="CK43" s="33"/>
      <c r="CL43" s="33"/>
      <c r="CM43" s="33">
        <f>CM40-CM35</f>
        <v>9887.950000000004</v>
      </c>
      <c r="CN43" s="33"/>
      <c r="CO43" s="33"/>
      <c r="CP43" s="33">
        <f>CP40-CP35</f>
        <v>7788.68</v>
      </c>
      <c r="CQ43" s="33"/>
      <c r="CR43" s="33"/>
      <c r="CS43" s="33">
        <f>CS40-CS35</f>
        <v>2918.290000000001</v>
      </c>
      <c r="CT43" s="33"/>
      <c r="CU43" s="33"/>
      <c r="CV43" s="33">
        <f>CV40-CV35</f>
        <v>3013.0699999999997</v>
      </c>
      <c r="CW43" s="33"/>
      <c r="CX43" s="33"/>
      <c r="CY43" s="33">
        <f>CY40-CY35</f>
        <v>3001.619999999999</v>
      </c>
      <c r="CZ43" s="33"/>
      <c r="DA43" s="33"/>
      <c r="DB43" s="33">
        <f>DB40-DB35</f>
        <v>3161.5599999999977</v>
      </c>
      <c r="DC43" s="8">
        <f t="shared" si="8"/>
        <v>17542.630000000005</v>
      </c>
      <c r="DD43" s="30" t="e">
        <f t="shared" si="9"/>
        <v>#REF!</v>
      </c>
      <c r="DE43" s="33"/>
      <c r="DF43" s="33"/>
      <c r="DG43" s="33">
        <f>DG40-DG35</f>
        <v>-302.59999999999854</v>
      </c>
      <c r="DH43" s="33"/>
      <c r="DI43" s="33"/>
      <c r="DJ43" s="33">
        <f>DJ40-DJ35</f>
        <v>-20315.790000000015</v>
      </c>
      <c r="DK43" s="33"/>
      <c r="DL43" s="33"/>
      <c r="DM43" s="33">
        <f>DM40-DM35</f>
        <v>8441.739999999998</v>
      </c>
      <c r="DN43" s="33"/>
      <c r="DO43" s="33"/>
      <c r="DP43" s="33">
        <f>DP40-DP35</f>
        <v>21648.559999999998</v>
      </c>
      <c r="DQ43" s="33"/>
      <c r="DR43" s="33"/>
      <c r="DS43" s="33">
        <f>DS40-DS35</f>
        <v>13000.079999999994</v>
      </c>
      <c r="DT43" s="33"/>
      <c r="DU43" s="33"/>
      <c r="DV43" s="33">
        <f>DV40-DV35</f>
        <v>14008.450000000004</v>
      </c>
      <c r="DW43" s="33"/>
      <c r="DX43" s="33"/>
      <c r="DY43" s="33">
        <f>DY40-DY35</f>
        <v>7946.259999999995</v>
      </c>
      <c r="DZ43" s="33"/>
      <c r="EA43" s="33"/>
      <c r="EB43" s="33">
        <f>EB40-EB35</f>
        <v>17915.04</v>
      </c>
      <c r="EC43" s="33"/>
      <c r="ED43" s="33"/>
      <c r="EE43" s="33">
        <f>EE40-EE35</f>
        <v>14676.690000000002</v>
      </c>
      <c r="EF43" s="33"/>
      <c r="EG43" s="33"/>
      <c r="EH43" s="33">
        <f>EH40-EH35</f>
        <v>22280.75</v>
      </c>
      <c r="EI43" s="33"/>
      <c r="EJ43" s="33"/>
      <c r="EK43" s="33">
        <f>EK40-EK35</f>
        <v>3175.5800000000017</v>
      </c>
      <c r="EL43" s="33"/>
      <c r="EM43" s="33"/>
      <c r="EN43" s="33">
        <f>EN40-EN35</f>
        <v>13372.509999999995</v>
      </c>
      <c r="EO43" s="36">
        <f t="shared" si="14"/>
        <v>115847.26999999996</v>
      </c>
      <c r="EP43" s="36" t="e">
        <f t="shared" si="15"/>
        <v>#REF!</v>
      </c>
      <c r="EQ43" s="33"/>
      <c r="ER43" s="33"/>
      <c r="ES43" s="33">
        <f>ES39-ES35</f>
        <v>-2077.9500000000116</v>
      </c>
      <c r="ET43" s="33"/>
      <c r="EU43" s="33"/>
      <c r="EV43" s="33">
        <f>EV39-EV35</f>
        <v>12568.699999999997</v>
      </c>
      <c r="EW43" s="33"/>
      <c r="EX43" s="33"/>
      <c r="EY43" s="33">
        <f>EY39-EY35</f>
        <v>-119367.25999999998</v>
      </c>
      <c r="EZ43" s="33"/>
      <c r="FA43" s="33"/>
      <c r="FB43" s="33">
        <f>FB39-FB35</f>
        <v>-17313.280000000006</v>
      </c>
      <c r="FC43" s="33"/>
      <c r="FD43" s="33"/>
      <c r="FE43" s="33">
        <f>FE39-FE35</f>
        <v>-4927.950000000004</v>
      </c>
      <c r="FF43" s="33"/>
      <c r="FG43" s="33"/>
      <c r="FH43" s="33">
        <f>FH39-FH35</f>
        <v>9526.970000000001</v>
      </c>
      <c r="FI43" s="33"/>
      <c r="FJ43" s="33"/>
      <c r="FK43" s="33">
        <f>FK39-FK35</f>
        <v>6056.790000000001</v>
      </c>
      <c r="FL43" s="33"/>
      <c r="FM43" s="33"/>
      <c r="FN43" s="33">
        <f>FN39-FN35</f>
        <v>11377.599999999999</v>
      </c>
      <c r="FO43" s="33"/>
      <c r="FP43" s="33"/>
      <c r="FQ43" s="33">
        <f>FQ39-FQ35</f>
        <v>1558.010000000002</v>
      </c>
      <c r="FR43" s="63"/>
      <c r="FS43" s="63"/>
      <c r="FT43" s="33">
        <f>FT39-FT35</f>
        <v>10397.21</v>
      </c>
      <c r="FU43" s="63"/>
      <c r="FV43" s="63"/>
      <c r="FW43" s="33">
        <f>FW39-FW35</f>
        <v>12466.020000000004</v>
      </c>
      <c r="FX43" s="63"/>
      <c r="FY43" s="63"/>
      <c r="FZ43" s="33">
        <f>FZ39-FZ35</f>
        <v>-925.2700000000041</v>
      </c>
      <c r="GA43" s="25">
        <f t="shared" si="16"/>
        <v>-80660.41</v>
      </c>
    </row>
    <row r="44" spans="1:183" s="4" customFormat="1" ht="12.75">
      <c r="A44" s="14"/>
      <c r="B44" s="14"/>
      <c r="C44" s="14"/>
      <c r="D44" s="14"/>
      <c r="E44" s="14"/>
      <c r="F44" s="14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7"/>
      <c r="U44" s="37"/>
      <c r="V44" s="37"/>
      <c r="W44" s="37"/>
      <c r="X44" s="37"/>
      <c r="Y44" s="39"/>
      <c r="Z44" s="37"/>
      <c r="AA44" s="37"/>
      <c r="AB44" s="39"/>
      <c r="AC44" s="37"/>
      <c r="AD44" s="37"/>
      <c r="AE44" s="37"/>
      <c r="AF44" s="24">
        <f t="shared" si="5"/>
        <v>0</v>
      </c>
      <c r="AG44" s="37"/>
      <c r="AH44" s="37"/>
      <c r="AI44" s="37"/>
      <c r="AJ44" s="37"/>
      <c r="AK44" s="37"/>
      <c r="AL44" s="37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4">
        <f t="shared" si="6"/>
        <v>0</v>
      </c>
      <c r="BR44" s="24">
        <f t="shared" si="7"/>
        <v>0</v>
      </c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8">
        <f t="shared" si="8"/>
        <v>0</v>
      </c>
      <c r="DD44" s="30">
        <f t="shared" si="9"/>
        <v>0</v>
      </c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36">
        <f t="shared" si="14"/>
        <v>0</v>
      </c>
      <c r="EP44" s="36">
        <f t="shared" si="15"/>
        <v>0</v>
      </c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3"/>
      <c r="FR44" s="64"/>
      <c r="FS44" s="64"/>
      <c r="FT44" s="25"/>
      <c r="FU44" s="64"/>
      <c r="FV44" s="64"/>
      <c r="FW44" s="25"/>
      <c r="FX44" s="64"/>
      <c r="FY44" s="64"/>
      <c r="FZ44" s="25"/>
      <c r="GA44" s="25"/>
    </row>
    <row r="45" spans="1:183" s="4" customFormat="1" ht="12.75">
      <c r="A45" s="35" t="s">
        <v>38</v>
      </c>
      <c r="B45" s="14"/>
      <c r="C45" s="15">
        <v>2745.12</v>
      </c>
      <c r="D45" s="15"/>
      <c r="E45" s="15">
        <v>2729.16</v>
      </c>
      <c r="F45" s="14"/>
      <c r="G45" s="15">
        <v>2824.92</v>
      </c>
      <c r="H45" s="15"/>
      <c r="I45" s="15">
        <v>2872.8</v>
      </c>
      <c r="J45" s="38"/>
      <c r="K45" s="15">
        <v>2872.8</v>
      </c>
      <c r="L45" s="15"/>
      <c r="M45" s="15">
        <v>2856.84</v>
      </c>
      <c r="N45" s="38"/>
      <c r="O45" s="15">
        <v>2840.88</v>
      </c>
      <c r="P45" s="15"/>
      <c r="Q45" s="15">
        <v>2840.88</v>
      </c>
      <c r="R45" s="38"/>
      <c r="S45" s="16">
        <f>C45+E45+G45+I45+K45+M45+O45+Q45</f>
        <v>22583.4</v>
      </c>
      <c r="T45" s="37"/>
      <c r="U45" s="37"/>
      <c r="V45" s="37">
        <v>5145.51</v>
      </c>
      <c r="W45" s="37"/>
      <c r="X45" s="37"/>
      <c r="Y45" s="39">
        <v>4030.23</v>
      </c>
      <c r="Z45" s="37"/>
      <c r="AA45" s="37"/>
      <c r="AB45" s="39">
        <v>4780.2</v>
      </c>
      <c r="AC45" s="37"/>
      <c r="AD45" s="37"/>
      <c r="AE45" s="37">
        <v>4239.86</v>
      </c>
      <c r="AF45" s="24">
        <f t="shared" si="5"/>
        <v>40779.2</v>
      </c>
      <c r="AG45" s="37"/>
      <c r="AH45" s="37"/>
      <c r="AI45" s="37">
        <v>3966.75</v>
      </c>
      <c r="AJ45" s="37"/>
      <c r="AK45" s="37"/>
      <c r="AL45" s="37">
        <v>3892.62</v>
      </c>
      <c r="AM45" s="37"/>
      <c r="AN45" s="37"/>
      <c r="AO45" s="37">
        <v>3893.43</v>
      </c>
      <c r="AP45" s="37"/>
      <c r="AQ45" s="37"/>
      <c r="AR45" s="37">
        <v>3893.43</v>
      </c>
      <c r="AS45" s="37"/>
      <c r="AT45" s="37"/>
      <c r="AU45" s="37">
        <v>3980.76</v>
      </c>
      <c r="AV45" s="37"/>
      <c r="AW45" s="37"/>
      <c r="AX45" s="37">
        <v>4025.6</v>
      </c>
      <c r="AY45" s="37"/>
      <c r="AZ45" s="37"/>
      <c r="BA45" s="37">
        <v>3855.91</v>
      </c>
      <c r="BB45" s="37"/>
      <c r="BC45" s="37"/>
      <c r="BD45" s="37">
        <v>3738.38</v>
      </c>
      <c r="BE45" s="37"/>
      <c r="BF45" s="37"/>
      <c r="BG45" s="37">
        <v>4028.14</v>
      </c>
      <c r="BH45" s="37"/>
      <c r="BI45" s="37"/>
      <c r="BJ45" s="37">
        <v>3994.44</v>
      </c>
      <c r="BK45" s="37"/>
      <c r="BL45" s="37"/>
      <c r="BM45" s="37">
        <v>3922.67</v>
      </c>
      <c r="BN45" s="37"/>
      <c r="BO45" s="37"/>
      <c r="BP45" s="37">
        <v>3904.47</v>
      </c>
      <c r="BQ45" s="24">
        <f t="shared" si="6"/>
        <v>47096.6</v>
      </c>
      <c r="BR45" s="24">
        <f t="shared" si="7"/>
        <v>87875.79999999999</v>
      </c>
      <c r="BS45" s="37"/>
      <c r="BT45" s="37"/>
      <c r="BU45" s="37">
        <v>4370.85</v>
      </c>
      <c r="BV45" s="37"/>
      <c r="BW45" s="37"/>
      <c r="BX45" s="37">
        <v>4377.43</v>
      </c>
      <c r="BY45" s="37"/>
      <c r="BZ45" s="37"/>
      <c r="CA45" s="37">
        <v>4393.6</v>
      </c>
      <c r="CB45" s="37"/>
      <c r="CC45" s="37"/>
      <c r="CD45" s="37">
        <v>4446.56</v>
      </c>
      <c r="CE45" s="37"/>
      <c r="CF45" s="37"/>
      <c r="CG45" s="37">
        <v>4330.82</v>
      </c>
      <c r="CH45" s="37"/>
      <c r="CI45" s="37"/>
      <c r="CJ45" s="37">
        <v>4352.79</v>
      </c>
      <c r="CK45" s="37"/>
      <c r="CL45" s="37"/>
      <c r="CM45" s="37">
        <v>4218.43</v>
      </c>
      <c r="CN45" s="37"/>
      <c r="CO45" s="37"/>
      <c r="CP45" s="37">
        <v>4311.59</v>
      </c>
      <c r="CQ45" s="37"/>
      <c r="CR45" s="37"/>
      <c r="CS45" s="37">
        <v>4371.74</v>
      </c>
      <c r="CT45" s="37"/>
      <c r="CU45" s="37"/>
      <c r="CV45" s="37">
        <v>4271.87</v>
      </c>
      <c r="CW45" s="37"/>
      <c r="CX45" s="37"/>
      <c r="CY45" s="37">
        <v>4267.15</v>
      </c>
      <c r="CZ45" s="37"/>
      <c r="DA45" s="37"/>
      <c r="DB45" s="37">
        <v>4442.64</v>
      </c>
      <c r="DC45" s="8">
        <f t="shared" si="8"/>
        <v>52155.469999999994</v>
      </c>
      <c r="DD45" s="30">
        <f t="shared" si="9"/>
        <v>140031.27</v>
      </c>
      <c r="DE45" s="37"/>
      <c r="DF45" s="37"/>
      <c r="DG45" s="37">
        <v>4446.05</v>
      </c>
      <c r="DH45" s="37"/>
      <c r="DI45" s="37"/>
      <c r="DJ45" s="37">
        <v>4553.56</v>
      </c>
      <c r="DK45" s="37"/>
      <c r="DL45" s="37"/>
      <c r="DM45" s="37">
        <v>4592.98</v>
      </c>
      <c r="DN45" s="37"/>
      <c r="DO45" s="37"/>
      <c r="DP45" s="37">
        <v>4467.54</v>
      </c>
      <c r="DQ45" s="37"/>
      <c r="DR45" s="37"/>
      <c r="DS45" s="37">
        <v>4625.54</v>
      </c>
      <c r="DT45" s="37"/>
      <c r="DU45" s="37"/>
      <c r="DV45" s="37">
        <v>4613.9</v>
      </c>
      <c r="DW45" s="37"/>
      <c r="DX45" s="37"/>
      <c r="DY45" s="37">
        <v>4613.9</v>
      </c>
      <c r="DZ45" s="37"/>
      <c r="EA45" s="37"/>
      <c r="EB45" s="37">
        <v>4613.9</v>
      </c>
      <c r="EC45" s="37"/>
      <c r="ED45" s="37"/>
      <c r="EE45" s="37">
        <v>4613.1</v>
      </c>
      <c r="EF45" s="37"/>
      <c r="EG45" s="37"/>
      <c r="EH45" s="37">
        <v>4613.9</v>
      </c>
      <c r="EI45" s="37"/>
      <c r="EJ45" s="37"/>
      <c r="EK45" s="37">
        <v>4663.78</v>
      </c>
      <c r="EL45" s="37"/>
      <c r="EM45" s="37"/>
      <c r="EN45" s="37">
        <v>4663.78</v>
      </c>
      <c r="EO45" s="36">
        <f t="shared" si="14"/>
        <v>55081.93000000001</v>
      </c>
      <c r="EP45" s="36">
        <f t="shared" si="15"/>
        <v>195113.2</v>
      </c>
      <c r="EQ45" s="37"/>
      <c r="ER45" s="37"/>
      <c r="ES45" s="37">
        <v>5793.91</v>
      </c>
      <c r="ET45" s="37"/>
      <c r="EU45" s="37"/>
      <c r="EV45" s="37">
        <v>5943.93</v>
      </c>
      <c r="EW45" s="37"/>
      <c r="EX45" s="37"/>
      <c r="EY45" s="37">
        <v>5868.92</v>
      </c>
      <c r="EZ45" s="37"/>
      <c r="FA45" s="37"/>
      <c r="FB45" s="37">
        <v>5868.92</v>
      </c>
      <c r="FC45" s="37"/>
      <c r="FD45" s="37"/>
      <c r="FE45" s="37">
        <v>5868.92</v>
      </c>
      <c r="FF45" s="37"/>
      <c r="FG45" s="37"/>
      <c r="FH45" s="37">
        <v>5868.92</v>
      </c>
      <c r="FI45" s="37"/>
      <c r="FJ45" s="37"/>
      <c r="FK45" s="37">
        <v>5868.92</v>
      </c>
      <c r="FL45" s="37"/>
      <c r="FM45" s="37"/>
      <c r="FN45" s="37">
        <v>5868.92</v>
      </c>
      <c r="FO45" s="37"/>
      <c r="FP45" s="37"/>
      <c r="FQ45" s="39">
        <v>5868.92</v>
      </c>
      <c r="FR45" s="64"/>
      <c r="FS45" s="64"/>
      <c r="FT45" s="37">
        <v>5868.92</v>
      </c>
      <c r="FU45" s="64"/>
      <c r="FV45" s="64"/>
      <c r="FW45" s="37">
        <v>5868.92</v>
      </c>
      <c r="FX45" s="64"/>
      <c r="FY45" s="64"/>
      <c r="FZ45" s="37">
        <v>5868.92</v>
      </c>
      <c r="GA45" s="25">
        <f t="shared" si="16"/>
        <v>70427.04</v>
      </c>
    </row>
    <row r="46" spans="1:183" s="81" customFormat="1" ht="12.75">
      <c r="A46" s="65" t="s">
        <v>39</v>
      </c>
      <c r="B46" s="77"/>
      <c r="C46" s="77">
        <v>2225.98</v>
      </c>
      <c r="D46" s="77"/>
      <c r="E46" s="77">
        <v>2074.37</v>
      </c>
      <c r="F46" s="77"/>
      <c r="G46" s="78">
        <v>2076.03</v>
      </c>
      <c r="H46" s="78"/>
      <c r="I46" s="78">
        <v>2326.04</v>
      </c>
      <c r="J46" s="78"/>
      <c r="K46" s="78">
        <v>2324.35</v>
      </c>
      <c r="L46" s="78"/>
      <c r="M46" s="78">
        <v>2128.09</v>
      </c>
      <c r="N46" s="78"/>
      <c r="O46" s="78">
        <v>2327.23</v>
      </c>
      <c r="P46" s="78"/>
      <c r="Q46" s="78">
        <v>2330.69</v>
      </c>
      <c r="R46" s="78"/>
      <c r="S46" s="69">
        <f aca="true" t="shared" si="25" ref="S46:S51">C46+E46+G46+I46+K46+M46+O46+Q46</f>
        <v>17812.780000000002</v>
      </c>
      <c r="T46" s="67"/>
      <c r="U46" s="67"/>
      <c r="V46" s="67">
        <v>2794.03</v>
      </c>
      <c r="W46" s="67"/>
      <c r="X46" s="67"/>
      <c r="Y46" s="79">
        <v>2511.29</v>
      </c>
      <c r="Z46" s="67"/>
      <c r="AA46" s="67"/>
      <c r="AB46" s="79">
        <v>2924.8</v>
      </c>
      <c r="AC46" s="67"/>
      <c r="AD46" s="67"/>
      <c r="AE46" s="67">
        <v>2902.07</v>
      </c>
      <c r="AF46" s="70">
        <f t="shared" si="5"/>
        <v>28944.97</v>
      </c>
      <c r="AG46" s="67"/>
      <c r="AH46" s="67"/>
      <c r="AI46" s="67">
        <v>3966.75</v>
      </c>
      <c r="AJ46" s="67"/>
      <c r="AK46" s="67"/>
      <c r="AL46" s="67">
        <v>3892.62</v>
      </c>
      <c r="AM46" s="67"/>
      <c r="AN46" s="67"/>
      <c r="AO46" s="67">
        <v>3893.43</v>
      </c>
      <c r="AP46" s="67"/>
      <c r="AQ46" s="67"/>
      <c r="AR46" s="67">
        <v>3893.43</v>
      </c>
      <c r="AS46" s="67"/>
      <c r="AT46" s="67"/>
      <c r="AU46" s="67">
        <v>3980.76</v>
      </c>
      <c r="AV46" s="67"/>
      <c r="AW46" s="67"/>
      <c r="AX46" s="67">
        <v>4025.6</v>
      </c>
      <c r="AY46" s="67"/>
      <c r="AZ46" s="67"/>
      <c r="BA46" s="67">
        <v>3855.91</v>
      </c>
      <c r="BB46" s="67"/>
      <c r="BC46" s="67"/>
      <c r="BD46" s="67">
        <v>3738.38</v>
      </c>
      <c r="BE46" s="67"/>
      <c r="BF46" s="67"/>
      <c r="BG46" s="67">
        <v>4028.44</v>
      </c>
      <c r="BH46" s="67"/>
      <c r="BI46" s="67"/>
      <c r="BJ46" s="67">
        <v>3994.44</v>
      </c>
      <c r="BK46" s="67"/>
      <c r="BL46" s="67"/>
      <c r="BM46" s="67">
        <v>3922.67</v>
      </c>
      <c r="BN46" s="67"/>
      <c r="BO46" s="67"/>
      <c r="BP46" s="67">
        <v>3904.47</v>
      </c>
      <c r="BQ46" s="70">
        <f t="shared" si="6"/>
        <v>47096.9</v>
      </c>
      <c r="BR46" s="70">
        <f t="shared" si="7"/>
        <v>76041.87</v>
      </c>
      <c r="BS46" s="67"/>
      <c r="BT46" s="67"/>
      <c r="BU46" s="67">
        <v>4370.85</v>
      </c>
      <c r="BV46" s="67"/>
      <c r="BW46" s="67"/>
      <c r="BX46" s="67">
        <v>4377.43</v>
      </c>
      <c r="BY46" s="67"/>
      <c r="BZ46" s="67"/>
      <c r="CA46" s="67">
        <v>4393.6</v>
      </c>
      <c r="CB46" s="67"/>
      <c r="CC46" s="67"/>
      <c r="CD46" s="67">
        <v>4446.56</v>
      </c>
      <c r="CE46" s="67"/>
      <c r="CF46" s="67"/>
      <c r="CG46" s="67">
        <v>4330.82</v>
      </c>
      <c r="CH46" s="67"/>
      <c r="CI46" s="67"/>
      <c r="CJ46" s="67">
        <v>4352.79</v>
      </c>
      <c r="CK46" s="67"/>
      <c r="CL46" s="67"/>
      <c r="CM46" s="67">
        <v>4218.43</v>
      </c>
      <c r="CN46" s="67"/>
      <c r="CO46" s="67"/>
      <c r="CP46" s="67">
        <v>4311.59</v>
      </c>
      <c r="CQ46" s="67"/>
      <c r="CR46" s="67"/>
      <c r="CS46" s="67">
        <v>4371.74</v>
      </c>
      <c r="CT46" s="67"/>
      <c r="CU46" s="67"/>
      <c r="CV46" s="67">
        <v>4271.87</v>
      </c>
      <c r="CW46" s="67"/>
      <c r="CX46" s="67"/>
      <c r="CY46" s="67">
        <v>4267.15</v>
      </c>
      <c r="CZ46" s="67"/>
      <c r="DA46" s="67"/>
      <c r="DB46" s="67">
        <v>4442.64</v>
      </c>
      <c r="DC46" s="72">
        <f t="shared" si="8"/>
        <v>52155.469999999994</v>
      </c>
      <c r="DD46" s="73">
        <f t="shared" si="9"/>
        <v>128197.34</v>
      </c>
      <c r="DE46" s="67"/>
      <c r="DF46" s="67"/>
      <c r="DG46" s="67">
        <v>4446.05</v>
      </c>
      <c r="DH46" s="67"/>
      <c r="DI46" s="67"/>
      <c r="DJ46" s="67">
        <v>4553.56</v>
      </c>
      <c r="DK46" s="67"/>
      <c r="DL46" s="67"/>
      <c r="DM46" s="67">
        <v>4592.98</v>
      </c>
      <c r="DN46" s="67"/>
      <c r="DO46" s="67"/>
      <c r="DP46" s="67">
        <v>4467.54</v>
      </c>
      <c r="DQ46" s="67"/>
      <c r="DR46" s="67"/>
      <c r="DS46" s="67">
        <v>4625.54</v>
      </c>
      <c r="DT46" s="67"/>
      <c r="DU46" s="67"/>
      <c r="DV46" s="67">
        <v>4613.9</v>
      </c>
      <c r="DW46" s="67"/>
      <c r="DX46" s="67"/>
      <c r="DY46" s="67">
        <v>4613.9</v>
      </c>
      <c r="DZ46" s="67"/>
      <c r="EA46" s="67"/>
      <c r="EB46" s="67">
        <v>4613.9</v>
      </c>
      <c r="EC46" s="67"/>
      <c r="ED46" s="67"/>
      <c r="EE46" s="67">
        <v>4613.1</v>
      </c>
      <c r="EF46" s="67"/>
      <c r="EG46" s="67"/>
      <c r="EH46" s="67">
        <v>4613.9</v>
      </c>
      <c r="EI46" s="67"/>
      <c r="EJ46" s="67"/>
      <c r="EK46" s="67">
        <v>4663.78</v>
      </c>
      <c r="EL46" s="67"/>
      <c r="EM46" s="67"/>
      <c r="EN46" s="67">
        <v>4663.78</v>
      </c>
      <c r="EO46" s="74">
        <f t="shared" si="14"/>
        <v>55081.93000000001</v>
      </c>
      <c r="EP46" s="74">
        <f t="shared" si="15"/>
        <v>183279.27000000002</v>
      </c>
      <c r="EQ46" s="67"/>
      <c r="ER46" s="67"/>
      <c r="ES46" s="67">
        <v>5793.91</v>
      </c>
      <c r="ET46" s="67"/>
      <c r="EU46" s="67"/>
      <c r="EV46" s="67">
        <v>5943.93</v>
      </c>
      <c r="EW46" s="67"/>
      <c r="EX46" s="67"/>
      <c r="EY46" s="67">
        <v>5868.92</v>
      </c>
      <c r="EZ46" s="67"/>
      <c r="FA46" s="67"/>
      <c r="FB46" s="67">
        <v>5868.92</v>
      </c>
      <c r="FC46" s="67"/>
      <c r="FD46" s="67"/>
      <c r="FE46" s="67">
        <v>5868.92</v>
      </c>
      <c r="FF46" s="67"/>
      <c r="FG46" s="67"/>
      <c r="FH46" s="67">
        <v>5868.92</v>
      </c>
      <c r="FI46" s="67"/>
      <c r="FJ46" s="67"/>
      <c r="FK46" s="67">
        <v>5868.92</v>
      </c>
      <c r="FL46" s="67"/>
      <c r="FM46" s="67"/>
      <c r="FN46" s="67">
        <v>5868.92</v>
      </c>
      <c r="FO46" s="67"/>
      <c r="FP46" s="67"/>
      <c r="FQ46" s="79">
        <v>5868.92</v>
      </c>
      <c r="FR46" s="80"/>
      <c r="FS46" s="80"/>
      <c r="FT46" s="67">
        <v>5868.92</v>
      </c>
      <c r="FU46" s="80"/>
      <c r="FV46" s="80"/>
      <c r="FW46" s="67">
        <v>5868.92</v>
      </c>
      <c r="FX46" s="80"/>
      <c r="FY46" s="80"/>
      <c r="FZ46" s="67">
        <v>5868.92</v>
      </c>
      <c r="GA46" s="103">
        <f t="shared" si="16"/>
        <v>70427.04</v>
      </c>
    </row>
    <row r="47" spans="1:183" s="81" customFormat="1" ht="12.75">
      <c r="A47" s="65" t="s">
        <v>35</v>
      </c>
      <c r="B47" s="77"/>
      <c r="C47" s="77">
        <v>1968.61</v>
      </c>
      <c r="D47" s="77"/>
      <c r="E47" s="77">
        <v>2026.46</v>
      </c>
      <c r="F47" s="77"/>
      <c r="G47" s="78">
        <v>2257.74</v>
      </c>
      <c r="H47" s="78"/>
      <c r="I47" s="78">
        <v>2105.67</v>
      </c>
      <c r="J47" s="78"/>
      <c r="K47" s="78">
        <v>2364.76</v>
      </c>
      <c r="L47" s="78"/>
      <c r="M47" s="78">
        <v>2390.45</v>
      </c>
      <c r="N47" s="78"/>
      <c r="O47" s="78">
        <v>2276.63</v>
      </c>
      <c r="P47" s="78"/>
      <c r="Q47" s="78">
        <v>2117.46</v>
      </c>
      <c r="R47" s="78"/>
      <c r="S47" s="69">
        <f t="shared" si="25"/>
        <v>17507.78</v>
      </c>
      <c r="T47" s="67"/>
      <c r="U47" s="67"/>
      <c r="V47" s="67">
        <v>2708.39</v>
      </c>
      <c r="W47" s="67"/>
      <c r="X47" s="67"/>
      <c r="Y47" s="79">
        <v>1697.02</v>
      </c>
      <c r="Z47" s="67"/>
      <c r="AA47" s="67"/>
      <c r="AB47" s="79">
        <v>2836.41</v>
      </c>
      <c r="AC47" s="67"/>
      <c r="AD47" s="67"/>
      <c r="AE47" s="67">
        <v>2255.31</v>
      </c>
      <c r="AF47" s="70">
        <f t="shared" si="5"/>
        <v>27004.909999999996</v>
      </c>
      <c r="AG47" s="67"/>
      <c r="AH47" s="67"/>
      <c r="AI47" s="67">
        <v>2675.71</v>
      </c>
      <c r="AJ47" s="67"/>
      <c r="AK47" s="67"/>
      <c r="AL47" s="67">
        <v>2995.92</v>
      </c>
      <c r="AM47" s="67"/>
      <c r="AN47" s="67"/>
      <c r="AO47" s="67">
        <f>639.74+2969.35</f>
        <v>3609.09</v>
      </c>
      <c r="AP47" s="67"/>
      <c r="AQ47" s="67"/>
      <c r="AR47" s="67">
        <f>639.74+2969.35</f>
        <v>3609.09</v>
      </c>
      <c r="AS47" s="67"/>
      <c r="AT47" s="67"/>
      <c r="AU47" s="67">
        <f>639.74+3355.36</f>
        <v>3995.1000000000004</v>
      </c>
      <c r="AV47" s="67"/>
      <c r="AW47" s="67"/>
      <c r="AX47" s="67">
        <f>628.71+2941.36</f>
        <v>3570.07</v>
      </c>
      <c r="AY47" s="67"/>
      <c r="AZ47" s="67"/>
      <c r="BA47" s="67">
        <f>623.93+3558.81</f>
        <v>4182.74</v>
      </c>
      <c r="BB47" s="67"/>
      <c r="BC47" s="67"/>
      <c r="BD47" s="67">
        <v>4161.5</v>
      </c>
      <c r="BE47" s="67"/>
      <c r="BF47" s="67"/>
      <c r="BG47" s="67">
        <v>3512.96</v>
      </c>
      <c r="BH47" s="67"/>
      <c r="BI47" s="67"/>
      <c r="BJ47" s="67">
        <v>3199.8</v>
      </c>
      <c r="BK47" s="67"/>
      <c r="BL47" s="67"/>
      <c r="BM47" s="67">
        <v>4514.12</v>
      </c>
      <c r="BN47" s="67"/>
      <c r="BO47" s="67"/>
      <c r="BP47" s="67">
        <v>3420.76</v>
      </c>
      <c r="BQ47" s="70">
        <f t="shared" si="6"/>
        <v>43446.86000000001</v>
      </c>
      <c r="BR47" s="70">
        <f t="shared" si="7"/>
        <v>70451.77</v>
      </c>
      <c r="BS47" s="67"/>
      <c r="BT47" s="67"/>
      <c r="BU47" s="67">
        <v>3675.17</v>
      </c>
      <c r="BV47" s="67"/>
      <c r="BW47" s="67"/>
      <c r="BX47" s="67">
        <v>4375.93</v>
      </c>
      <c r="BY47" s="67"/>
      <c r="BZ47" s="67"/>
      <c r="CA47" s="67">
        <v>4531.86</v>
      </c>
      <c r="CB47" s="67"/>
      <c r="CC47" s="67"/>
      <c r="CD47" s="67">
        <v>3716.11</v>
      </c>
      <c r="CE47" s="67"/>
      <c r="CF47" s="67"/>
      <c r="CG47" s="67">
        <v>4012.78</v>
      </c>
      <c r="CH47" s="67"/>
      <c r="CI47" s="67"/>
      <c r="CJ47" s="67">
        <v>3834.52</v>
      </c>
      <c r="CK47" s="67"/>
      <c r="CL47" s="67"/>
      <c r="CM47" s="67">
        <v>5086.4</v>
      </c>
      <c r="CN47" s="67"/>
      <c r="CO47" s="67"/>
      <c r="CP47" s="67">
        <v>5558.35</v>
      </c>
      <c r="CQ47" s="67"/>
      <c r="CR47" s="67"/>
      <c r="CS47" s="67">
        <v>3912.54</v>
      </c>
      <c r="CT47" s="67"/>
      <c r="CU47" s="67"/>
      <c r="CV47" s="67">
        <v>4118.99</v>
      </c>
      <c r="CW47" s="67"/>
      <c r="CX47" s="67"/>
      <c r="CY47" s="67">
        <v>4238.19</v>
      </c>
      <c r="CZ47" s="67"/>
      <c r="DA47" s="67"/>
      <c r="DB47" s="67">
        <v>4447.06</v>
      </c>
      <c r="DC47" s="72">
        <f t="shared" si="8"/>
        <v>51507.9</v>
      </c>
      <c r="DD47" s="73">
        <f t="shared" si="9"/>
        <v>121959.67000000001</v>
      </c>
      <c r="DE47" s="67"/>
      <c r="DF47" s="67"/>
      <c r="DG47" s="67">
        <v>4380.16</v>
      </c>
      <c r="DH47" s="67"/>
      <c r="DI47" s="67"/>
      <c r="DJ47" s="67">
        <v>4668.37</v>
      </c>
      <c r="DK47" s="67"/>
      <c r="DL47" s="67"/>
      <c r="DM47" s="67">
        <v>4449.79</v>
      </c>
      <c r="DN47" s="67"/>
      <c r="DO47" s="67"/>
      <c r="DP47" s="67">
        <v>5196.16</v>
      </c>
      <c r="DQ47" s="67"/>
      <c r="DR47" s="67"/>
      <c r="DS47" s="67">
        <v>3980.32</v>
      </c>
      <c r="DT47" s="67"/>
      <c r="DU47" s="67"/>
      <c r="DV47" s="67">
        <v>4427.09</v>
      </c>
      <c r="DW47" s="67"/>
      <c r="DX47" s="67"/>
      <c r="DY47" s="67">
        <v>4421.19</v>
      </c>
      <c r="DZ47" s="67"/>
      <c r="EA47" s="67"/>
      <c r="EB47" s="67">
        <v>5192.99</v>
      </c>
      <c r="EC47" s="67"/>
      <c r="ED47" s="67"/>
      <c r="EE47" s="67">
        <v>4195.27</v>
      </c>
      <c r="EF47" s="67"/>
      <c r="EG47" s="67"/>
      <c r="EH47" s="67">
        <v>5682.86</v>
      </c>
      <c r="EI47" s="67"/>
      <c r="EJ47" s="67"/>
      <c r="EK47" s="67">
        <v>4333.89</v>
      </c>
      <c r="EL47" s="67"/>
      <c r="EM47" s="67"/>
      <c r="EN47" s="67">
        <v>4250.75</v>
      </c>
      <c r="EO47" s="74">
        <f t="shared" si="14"/>
        <v>55178.84000000001</v>
      </c>
      <c r="EP47" s="74">
        <f t="shared" si="15"/>
        <v>177138.51</v>
      </c>
      <c r="EQ47" s="67"/>
      <c r="ER47" s="67"/>
      <c r="ES47" s="67">
        <v>4707.14</v>
      </c>
      <c r="ET47" s="67"/>
      <c r="EU47" s="67"/>
      <c r="EV47" s="67">
        <v>6033.83</v>
      </c>
      <c r="EW47" s="67"/>
      <c r="EX47" s="67"/>
      <c r="EY47" s="67">
        <v>5674.67</v>
      </c>
      <c r="EZ47" s="67"/>
      <c r="FA47" s="67"/>
      <c r="FB47" s="67">
        <v>5578.78</v>
      </c>
      <c r="FC47" s="67"/>
      <c r="FD47" s="67"/>
      <c r="FE47" s="67">
        <v>6141.34</v>
      </c>
      <c r="FF47" s="67"/>
      <c r="FG47" s="67"/>
      <c r="FH47" s="67">
        <v>5526.54</v>
      </c>
      <c r="FI47" s="67"/>
      <c r="FJ47" s="67"/>
      <c r="FK47" s="67">
        <v>6387.14</v>
      </c>
      <c r="FL47" s="67"/>
      <c r="FM47" s="67"/>
      <c r="FN47" s="67">
        <v>5926.39</v>
      </c>
      <c r="FO47" s="67"/>
      <c r="FP47" s="67"/>
      <c r="FQ47" s="79">
        <v>5704.01</v>
      </c>
      <c r="FR47" s="80"/>
      <c r="FS47" s="80"/>
      <c r="FT47" s="67">
        <v>5675.36</v>
      </c>
      <c r="FU47" s="80"/>
      <c r="FV47" s="80"/>
      <c r="FW47" s="67">
        <v>5933.77</v>
      </c>
      <c r="FX47" s="80"/>
      <c r="FY47" s="80"/>
      <c r="FZ47" s="67">
        <v>6064.15</v>
      </c>
      <c r="GA47" s="103">
        <f t="shared" si="16"/>
        <v>69353.12</v>
      </c>
    </row>
    <row r="48" spans="1:183" s="4" customFormat="1" ht="12.75">
      <c r="A48" s="32" t="s">
        <v>36</v>
      </c>
      <c r="B48" s="14">
        <v>2648.42</v>
      </c>
      <c r="C48" s="14">
        <f>C46-C47</f>
        <v>257.3700000000001</v>
      </c>
      <c r="D48" s="14"/>
      <c r="E48" s="14">
        <f aca="true" t="shared" si="26" ref="E48:Q48">E46-E47</f>
        <v>47.909999999999854</v>
      </c>
      <c r="F48" s="14"/>
      <c r="G48" s="14">
        <f t="shared" si="26"/>
        <v>-181.70999999999958</v>
      </c>
      <c r="H48" s="14"/>
      <c r="I48" s="14">
        <f t="shared" si="26"/>
        <v>220.3699999999999</v>
      </c>
      <c r="J48" s="14"/>
      <c r="K48" s="14">
        <f t="shared" si="26"/>
        <v>-40.41000000000031</v>
      </c>
      <c r="L48" s="14"/>
      <c r="M48" s="14">
        <f t="shared" si="26"/>
        <v>-262.3599999999997</v>
      </c>
      <c r="N48" s="14"/>
      <c r="O48" s="14">
        <f t="shared" si="26"/>
        <v>50.59999999999991</v>
      </c>
      <c r="P48" s="14"/>
      <c r="Q48" s="14">
        <f t="shared" si="26"/>
        <v>213.23000000000002</v>
      </c>
      <c r="R48" s="14">
        <v>2953.42</v>
      </c>
      <c r="S48" s="16">
        <f t="shared" si="25"/>
        <v>305.0000000000002</v>
      </c>
      <c r="T48" s="37"/>
      <c r="U48" s="37"/>
      <c r="V48" s="37">
        <f>V46-V47</f>
        <v>85.64000000000033</v>
      </c>
      <c r="W48" s="37">
        <f aca="true" t="shared" si="27" ref="W48:AI48">W46-W47</f>
        <v>0</v>
      </c>
      <c r="X48" s="37">
        <f t="shared" si="27"/>
        <v>0</v>
      </c>
      <c r="Y48" s="37">
        <f t="shared" si="27"/>
        <v>814.27</v>
      </c>
      <c r="Z48" s="37">
        <f t="shared" si="27"/>
        <v>0</v>
      </c>
      <c r="AA48" s="37">
        <f t="shared" si="27"/>
        <v>0</v>
      </c>
      <c r="AB48" s="37">
        <f t="shared" si="27"/>
        <v>88.39000000000033</v>
      </c>
      <c r="AC48" s="37">
        <f t="shared" si="27"/>
        <v>0</v>
      </c>
      <c r="AD48" s="37">
        <f t="shared" si="27"/>
        <v>0</v>
      </c>
      <c r="AE48" s="37">
        <f t="shared" si="27"/>
        <v>646.7600000000002</v>
      </c>
      <c r="AF48" s="24">
        <f t="shared" si="5"/>
        <v>1940.060000000001</v>
      </c>
      <c r="AG48" s="37">
        <f t="shared" si="27"/>
        <v>0</v>
      </c>
      <c r="AH48" s="37">
        <f t="shared" si="27"/>
        <v>0</v>
      </c>
      <c r="AI48" s="37">
        <f t="shared" si="27"/>
        <v>1291.04</v>
      </c>
      <c r="AJ48" s="37">
        <f aca="true" t="shared" si="28" ref="AJ48:BP48">AJ46-AJ47</f>
        <v>0</v>
      </c>
      <c r="AK48" s="37">
        <f t="shared" si="28"/>
        <v>0</v>
      </c>
      <c r="AL48" s="37">
        <f t="shared" si="28"/>
        <v>896.6999999999998</v>
      </c>
      <c r="AM48" s="37">
        <f t="shared" si="28"/>
        <v>0</v>
      </c>
      <c r="AN48" s="37">
        <f t="shared" si="28"/>
        <v>0</v>
      </c>
      <c r="AO48" s="37">
        <f t="shared" si="28"/>
        <v>284.3399999999997</v>
      </c>
      <c r="AP48" s="37">
        <f t="shared" si="28"/>
        <v>0</v>
      </c>
      <c r="AQ48" s="37">
        <f t="shared" si="28"/>
        <v>0</v>
      </c>
      <c r="AR48" s="37">
        <f t="shared" si="28"/>
        <v>284.3399999999997</v>
      </c>
      <c r="AS48" s="37">
        <f t="shared" si="28"/>
        <v>0</v>
      </c>
      <c r="AT48" s="37">
        <f t="shared" si="28"/>
        <v>0</v>
      </c>
      <c r="AU48" s="37">
        <f t="shared" si="28"/>
        <v>-14.340000000000146</v>
      </c>
      <c r="AV48" s="37">
        <f t="shared" si="28"/>
        <v>0</v>
      </c>
      <c r="AW48" s="37">
        <f t="shared" si="28"/>
        <v>0</v>
      </c>
      <c r="AX48" s="37">
        <f t="shared" si="28"/>
        <v>455.52999999999975</v>
      </c>
      <c r="AY48" s="37">
        <f t="shared" si="28"/>
        <v>0</v>
      </c>
      <c r="AZ48" s="37">
        <f t="shared" si="28"/>
        <v>0</v>
      </c>
      <c r="BA48" s="37">
        <f t="shared" si="28"/>
        <v>-326.8299999999999</v>
      </c>
      <c r="BB48" s="37">
        <f t="shared" si="28"/>
        <v>0</v>
      </c>
      <c r="BC48" s="37">
        <f t="shared" si="28"/>
        <v>0</v>
      </c>
      <c r="BD48" s="37">
        <f t="shared" si="28"/>
        <v>-423.1199999999999</v>
      </c>
      <c r="BE48" s="37">
        <f t="shared" si="28"/>
        <v>0</v>
      </c>
      <c r="BF48" s="37">
        <f t="shared" si="28"/>
        <v>0</v>
      </c>
      <c r="BG48" s="37">
        <f t="shared" si="28"/>
        <v>515.48</v>
      </c>
      <c r="BH48" s="37">
        <f t="shared" si="28"/>
        <v>0</v>
      </c>
      <c r="BI48" s="37">
        <f t="shared" si="28"/>
        <v>0</v>
      </c>
      <c r="BJ48" s="37">
        <f t="shared" si="28"/>
        <v>794.6399999999999</v>
      </c>
      <c r="BK48" s="37">
        <f t="shared" si="28"/>
        <v>0</v>
      </c>
      <c r="BL48" s="37">
        <f t="shared" si="28"/>
        <v>0</v>
      </c>
      <c r="BM48" s="37">
        <f t="shared" si="28"/>
        <v>-591.4499999999998</v>
      </c>
      <c r="BN48" s="37">
        <f t="shared" si="28"/>
        <v>0</v>
      </c>
      <c r="BO48" s="37">
        <f t="shared" si="28"/>
        <v>0</v>
      </c>
      <c r="BP48" s="37">
        <f t="shared" si="28"/>
        <v>483.7099999999996</v>
      </c>
      <c r="BQ48" s="24">
        <f t="shared" si="6"/>
        <v>3650.0399999999986</v>
      </c>
      <c r="BR48" s="24">
        <f t="shared" si="7"/>
        <v>5590.099999999999</v>
      </c>
      <c r="BS48" s="37"/>
      <c r="BT48" s="37"/>
      <c r="BU48" s="37">
        <f>BU46-BU47</f>
        <v>695.6800000000003</v>
      </c>
      <c r="BV48" s="37"/>
      <c r="BW48" s="37"/>
      <c r="BX48" s="37">
        <f>BX46-BX47</f>
        <v>1.5</v>
      </c>
      <c r="BY48" s="37"/>
      <c r="BZ48" s="37"/>
      <c r="CA48" s="37">
        <f>CA46-CA47</f>
        <v>-138.2599999999993</v>
      </c>
      <c r="CB48" s="37"/>
      <c r="CC48" s="37"/>
      <c r="CD48" s="37">
        <f>CD46-CD47</f>
        <v>730.4500000000003</v>
      </c>
      <c r="CE48" s="37"/>
      <c r="CF48" s="37"/>
      <c r="CG48" s="37">
        <f>CG46-CG47</f>
        <v>318.0399999999995</v>
      </c>
      <c r="CH48" s="37"/>
      <c r="CI48" s="37"/>
      <c r="CJ48" s="37">
        <f>CJ46-CJ47</f>
        <v>518.27</v>
      </c>
      <c r="CK48" s="37"/>
      <c r="CL48" s="37"/>
      <c r="CM48" s="37">
        <f>CM46-CM47</f>
        <v>-867.9699999999993</v>
      </c>
      <c r="CN48" s="37"/>
      <c r="CO48" s="37"/>
      <c r="CP48" s="37">
        <f>CP46-CP47</f>
        <v>-1246.7600000000002</v>
      </c>
      <c r="CQ48" s="37"/>
      <c r="CR48" s="37"/>
      <c r="CS48" s="37">
        <f>CS46-CS47</f>
        <v>459.1999999999998</v>
      </c>
      <c r="CT48" s="37"/>
      <c r="CU48" s="37"/>
      <c r="CV48" s="37">
        <f>CV46-CV47</f>
        <v>152.8800000000001</v>
      </c>
      <c r="CW48" s="37"/>
      <c r="CX48" s="37"/>
      <c r="CY48" s="37">
        <f>CY46-CY47</f>
        <v>28.960000000000036</v>
      </c>
      <c r="CZ48" s="37"/>
      <c r="DA48" s="37"/>
      <c r="DB48" s="37">
        <f>DB46-DB47</f>
        <v>-4.420000000000073</v>
      </c>
      <c r="DC48" s="8">
        <f t="shared" si="8"/>
        <v>647.5700000000011</v>
      </c>
      <c r="DD48" s="30">
        <f t="shared" si="9"/>
        <v>6237.67</v>
      </c>
      <c r="DE48" s="37"/>
      <c r="DF48" s="37"/>
      <c r="DG48" s="37">
        <f>DG46-DG47</f>
        <v>65.89000000000033</v>
      </c>
      <c r="DH48" s="37"/>
      <c r="DI48" s="37"/>
      <c r="DJ48" s="37">
        <f>DJ46-DJ47</f>
        <v>-114.80999999999949</v>
      </c>
      <c r="DK48" s="37"/>
      <c r="DL48" s="37"/>
      <c r="DM48" s="37">
        <f>DM46-DM47</f>
        <v>143.1899999999996</v>
      </c>
      <c r="DN48" s="37"/>
      <c r="DO48" s="37"/>
      <c r="DP48" s="37">
        <f>DP46-DP47</f>
        <v>-728.6199999999999</v>
      </c>
      <c r="DQ48" s="37"/>
      <c r="DR48" s="37"/>
      <c r="DS48" s="37">
        <f>DS46-DS47</f>
        <v>645.2199999999998</v>
      </c>
      <c r="DT48" s="37"/>
      <c r="DU48" s="37"/>
      <c r="DV48" s="37">
        <f>DV46-DV47</f>
        <v>186.8099999999995</v>
      </c>
      <c r="DW48" s="37"/>
      <c r="DX48" s="37"/>
      <c r="DY48" s="37">
        <f>DY46-DY47</f>
        <v>192.71000000000004</v>
      </c>
      <c r="DZ48" s="37"/>
      <c r="EA48" s="37"/>
      <c r="EB48" s="37">
        <f>EB46-EB47</f>
        <v>-579.0900000000001</v>
      </c>
      <c r="EC48" s="37"/>
      <c r="ED48" s="37"/>
      <c r="EE48" s="37">
        <f>EE46-EE47</f>
        <v>417.8299999999999</v>
      </c>
      <c r="EF48" s="37"/>
      <c r="EG48" s="37"/>
      <c r="EH48" s="37">
        <f>EH46-EH47</f>
        <v>-1068.96</v>
      </c>
      <c r="EI48" s="37"/>
      <c r="EJ48" s="37"/>
      <c r="EK48" s="37">
        <f>EK46-EK47</f>
        <v>329.8899999999994</v>
      </c>
      <c r="EL48" s="37"/>
      <c r="EM48" s="37"/>
      <c r="EN48" s="37">
        <f>EN46-EN47</f>
        <v>413.02999999999975</v>
      </c>
      <c r="EO48" s="36">
        <f t="shared" si="14"/>
        <v>-96.91000000000122</v>
      </c>
      <c r="EP48" s="36">
        <f t="shared" si="15"/>
        <v>6140.759999999998</v>
      </c>
      <c r="EQ48" s="37"/>
      <c r="ER48" s="37"/>
      <c r="ES48" s="37">
        <f>ES46-ES47</f>
        <v>1086.7699999999995</v>
      </c>
      <c r="ET48" s="37"/>
      <c r="EU48" s="37"/>
      <c r="EV48" s="37">
        <f>EV46-EV47</f>
        <v>-89.89999999999964</v>
      </c>
      <c r="EW48" s="37"/>
      <c r="EX48" s="37"/>
      <c r="EY48" s="37">
        <f>EY46-EY47</f>
        <v>194.25</v>
      </c>
      <c r="EZ48" s="37"/>
      <c r="FA48" s="37"/>
      <c r="FB48" s="37">
        <f>FB46-FB47</f>
        <v>290.1400000000003</v>
      </c>
      <c r="FC48" s="37"/>
      <c r="FD48" s="37"/>
      <c r="FE48" s="37">
        <f>FE46-FE47</f>
        <v>-272.4200000000001</v>
      </c>
      <c r="FF48" s="37"/>
      <c r="FG48" s="37"/>
      <c r="FH48" s="37">
        <f>FH46-FH47</f>
        <v>342.3800000000001</v>
      </c>
      <c r="FI48" s="37"/>
      <c r="FJ48" s="37"/>
      <c r="FK48" s="37">
        <f>FK46-FK47</f>
        <v>-518.2200000000003</v>
      </c>
      <c r="FL48" s="37"/>
      <c r="FM48" s="37"/>
      <c r="FN48" s="37">
        <f>FN46-FN47</f>
        <v>-57.470000000000255</v>
      </c>
      <c r="FO48" s="37"/>
      <c r="FP48" s="37"/>
      <c r="FQ48" s="39">
        <f>FQ46-FQ47</f>
        <v>164.90999999999985</v>
      </c>
      <c r="FR48" s="64"/>
      <c r="FS48" s="64"/>
      <c r="FT48" s="37">
        <f>FT46-FT47</f>
        <v>193.5600000000004</v>
      </c>
      <c r="FU48" s="64"/>
      <c r="FV48" s="64"/>
      <c r="FW48" s="37">
        <f>FW46-FW47</f>
        <v>-64.85000000000036</v>
      </c>
      <c r="FX48" s="64"/>
      <c r="FY48" s="64"/>
      <c r="FZ48" s="37">
        <f>FZ46-FZ47</f>
        <v>-195.22999999999956</v>
      </c>
      <c r="GA48" s="25">
        <f t="shared" si="16"/>
        <v>1073.92</v>
      </c>
    </row>
    <row r="49" spans="1:183" s="4" customFormat="1" ht="22.5">
      <c r="A49" s="32" t="s">
        <v>37</v>
      </c>
      <c r="B49" s="14"/>
      <c r="C49" s="15">
        <f>C47-C45</f>
        <v>-776.51</v>
      </c>
      <c r="D49" s="15">
        <f aca="true" t="shared" si="29" ref="D49:Q49">D47-D45</f>
        <v>0</v>
      </c>
      <c r="E49" s="15">
        <f t="shared" si="29"/>
        <v>-702.6999999999998</v>
      </c>
      <c r="F49" s="15">
        <f t="shared" si="29"/>
        <v>0</v>
      </c>
      <c r="G49" s="15">
        <f t="shared" si="29"/>
        <v>-567.1800000000003</v>
      </c>
      <c r="H49" s="15">
        <f t="shared" si="29"/>
        <v>0</v>
      </c>
      <c r="I49" s="15">
        <f t="shared" si="29"/>
        <v>-767.1300000000001</v>
      </c>
      <c r="J49" s="15">
        <f t="shared" si="29"/>
        <v>0</v>
      </c>
      <c r="K49" s="15">
        <f t="shared" si="29"/>
        <v>-508.03999999999996</v>
      </c>
      <c r="L49" s="15">
        <f t="shared" si="29"/>
        <v>0</v>
      </c>
      <c r="M49" s="15">
        <f t="shared" si="29"/>
        <v>-466.3900000000003</v>
      </c>
      <c r="N49" s="15">
        <f t="shared" si="29"/>
        <v>0</v>
      </c>
      <c r="O49" s="15">
        <f t="shared" si="29"/>
        <v>-564.25</v>
      </c>
      <c r="P49" s="15">
        <f t="shared" si="29"/>
        <v>0</v>
      </c>
      <c r="Q49" s="15">
        <f t="shared" si="29"/>
        <v>-723.4200000000001</v>
      </c>
      <c r="R49" s="15"/>
      <c r="S49" s="16">
        <f t="shared" si="25"/>
        <v>-5075.620000000001</v>
      </c>
      <c r="T49" s="15"/>
      <c r="U49" s="15"/>
      <c r="V49" s="15">
        <f>V47-V45</f>
        <v>-2437.1200000000003</v>
      </c>
      <c r="W49" s="15">
        <f aca="true" t="shared" si="30" ref="W49:AL49">W47-W45</f>
        <v>0</v>
      </c>
      <c r="X49" s="15">
        <f t="shared" si="30"/>
        <v>0</v>
      </c>
      <c r="Y49" s="15">
        <f t="shared" si="30"/>
        <v>-2333.21</v>
      </c>
      <c r="Z49" s="15">
        <f t="shared" si="30"/>
        <v>0</v>
      </c>
      <c r="AA49" s="15">
        <f t="shared" si="30"/>
        <v>0</v>
      </c>
      <c r="AB49" s="15">
        <f t="shared" si="30"/>
        <v>-1943.79</v>
      </c>
      <c r="AC49" s="15">
        <f t="shared" si="30"/>
        <v>0</v>
      </c>
      <c r="AD49" s="15">
        <f t="shared" si="30"/>
        <v>0</v>
      </c>
      <c r="AE49" s="15">
        <f t="shared" si="30"/>
        <v>-1984.5499999999997</v>
      </c>
      <c r="AF49" s="24">
        <f t="shared" si="5"/>
        <v>-13774.29</v>
      </c>
      <c r="AG49" s="15">
        <f t="shared" si="30"/>
        <v>0</v>
      </c>
      <c r="AH49" s="15">
        <f t="shared" si="30"/>
        <v>0</v>
      </c>
      <c r="AI49" s="15">
        <f t="shared" si="30"/>
        <v>-1291.04</v>
      </c>
      <c r="AJ49" s="15">
        <f t="shared" si="30"/>
        <v>0</v>
      </c>
      <c r="AK49" s="15">
        <f t="shared" si="30"/>
        <v>0</v>
      </c>
      <c r="AL49" s="15">
        <f t="shared" si="30"/>
        <v>-896.6999999999998</v>
      </c>
      <c r="AM49" s="37"/>
      <c r="AN49" s="37"/>
      <c r="AO49" s="37">
        <f>AO47-AO45</f>
        <v>-284.3399999999997</v>
      </c>
      <c r="AP49" s="37">
        <f aca="true" t="shared" si="31" ref="AP49:AU49">AP47-AP45</f>
        <v>0</v>
      </c>
      <c r="AQ49" s="37">
        <f t="shared" si="31"/>
        <v>0</v>
      </c>
      <c r="AR49" s="37">
        <f t="shared" si="31"/>
        <v>-284.3399999999997</v>
      </c>
      <c r="AS49" s="37">
        <f t="shared" si="31"/>
        <v>0</v>
      </c>
      <c r="AT49" s="37">
        <f t="shared" si="31"/>
        <v>0</v>
      </c>
      <c r="AU49" s="37">
        <f t="shared" si="31"/>
        <v>14.340000000000146</v>
      </c>
      <c r="AV49" s="37"/>
      <c r="AW49" s="37"/>
      <c r="AX49" s="37">
        <f>AX47-AX45</f>
        <v>-455.52999999999975</v>
      </c>
      <c r="AY49" s="37">
        <f aca="true" t="shared" si="32" ref="AY49:BD49">AY47-AY45</f>
        <v>0</v>
      </c>
      <c r="AZ49" s="37">
        <f t="shared" si="32"/>
        <v>0</v>
      </c>
      <c r="BA49" s="37">
        <f t="shared" si="32"/>
        <v>326.8299999999999</v>
      </c>
      <c r="BB49" s="37">
        <f t="shared" si="32"/>
        <v>0</v>
      </c>
      <c r="BC49" s="37">
        <f t="shared" si="32"/>
        <v>0</v>
      </c>
      <c r="BD49" s="37">
        <f t="shared" si="32"/>
        <v>423.1199999999999</v>
      </c>
      <c r="BE49" s="37">
        <f aca="true" t="shared" si="33" ref="BE49:BM49">BE47-BE45</f>
        <v>0</v>
      </c>
      <c r="BF49" s="37">
        <f t="shared" si="33"/>
        <v>0</v>
      </c>
      <c r="BG49" s="37">
        <f t="shared" si="33"/>
        <v>-515.1799999999998</v>
      </c>
      <c r="BH49" s="37">
        <f t="shared" si="33"/>
        <v>0</v>
      </c>
      <c r="BI49" s="37">
        <f t="shared" si="33"/>
        <v>0</v>
      </c>
      <c r="BJ49" s="37">
        <f t="shared" si="33"/>
        <v>-794.6399999999999</v>
      </c>
      <c r="BK49" s="37">
        <f t="shared" si="33"/>
        <v>0</v>
      </c>
      <c r="BL49" s="37">
        <f t="shared" si="33"/>
        <v>0</v>
      </c>
      <c r="BM49" s="37">
        <f t="shared" si="33"/>
        <v>591.4499999999998</v>
      </c>
      <c r="BN49" s="37">
        <f>BN47-BN45</f>
        <v>0</v>
      </c>
      <c r="BO49" s="37">
        <f>BO47-BO45</f>
        <v>0</v>
      </c>
      <c r="BP49" s="37">
        <f>BP47-BP45</f>
        <v>-483.7099999999996</v>
      </c>
      <c r="BQ49" s="24">
        <f t="shared" si="6"/>
        <v>-3649.7399999999984</v>
      </c>
      <c r="BR49" s="24">
        <f t="shared" si="7"/>
        <v>-17424.03</v>
      </c>
      <c r="BS49" s="37"/>
      <c r="BT49" s="37"/>
      <c r="BU49" s="37">
        <f>BU47-BU45</f>
        <v>-695.6800000000003</v>
      </c>
      <c r="BV49" s="37"/>
      <c r="BW49" s="37"/>
      <c r="BX49" s="37">
        <f>BX47-BX45</f>
        <v>-1.5</v>
      </c>
      <c r="BY49" s="37"/>
      <c r="BZ49" s="37"/>
      <c r="CA49" s="37">
        <f>CA47-CA45</f>
        <v>138.2599999999993</v>
      </c>
      <c r="CB49" s="37"/>
      <c r="CC49" s="37"/>
      <c r="CD49" s="37">
        <f>CD47-CD45</f>
        <v>-730.4500000000003</v>
      </c>
      <c r="CE49" s="37"/>
      <c r="CF49" s="37"/>
      <c r="CG49" s="37">
        <f>CG47-CG45</f>
        <v>-318.0399999999995</v>
      </c>
      <c r="CH49" s="37"/>
      <c r="CI49" s="37"/>
      <c r="CJ49" s="37">
        <f>CJ47-CJ45</f>
        <v>-518.27</v>
      </c>
      <c r="CK49" s="37"/>
      <c r="CL49" s="37"/>
      <c r="CM49" s="37">
        <f>CM47-CM45</f>
        <v>867.9699999999993</v>
      </c>
      <c r="CN49" s="37"/>
      <c r="CO49" s="37"/>
      <c r="CP49" s="37">
        <f>CP47-CP45</f>
        <v>1246.7600000000002</v>
      </c>
      <c r="CQ49" s="37"/>
      <c r="CR49" s="37"/>
      <c r="CS49" s="37">
        <f>CS47-CS45</f>
        <v>-459.1999999999998</v>
      </c>
      <c r="CT49" s="37"/>
      <c r="CU49" s="37"/>
      <c r="CV49" s="37">
        <f>CV47-CV45</f>
        <v>-152.8800000000001</v>
      </c>
      <c r="CW49" s="37"/>
      <c r="CX49" s="37"/>
      <c r="CY49" s="37">
        <f>CY47-CY45</f>
        <v>-28.960000000000036</v>
      </c>
      <c r="CZ49" s="37"/>
      <c r="DA49" s="37"/>
      <c r="DB49" s="37">
        <f>DB47-DB45</f>
        <v>4.420000000000073</v>
      </c>
      <c r="DC49" s="8">
        <f t="shared" si="8"/>
        <v>-647.5700000000011</v>
      </c>
      <c r="DD49" s="30">
        <f t="shared" si="9"/>
        <v>-18071.6</v>
      </c>
      <c r="DE49" s="37"/>
      <c r="DF49" s="37"/>
      <c r="DG49" s="37">
        <f>DG47-DG45</f>
        <v>-65.89000000000033</v>
      </c>
      <c r="DH49" s="37"/>
      <c r="DI49" s="37"/>
      <c r="DJ49" s="37">
        <f>DJ47-DJ45</f>
        <v>114.80999999999949</v>
      </c>
      <c r="DK49" s="37"/>
      <c r="DL49" s="37"/>
      <c r="DM49" s="37">
        <f>DM47-DM45</f>
        <v>-143.1899999999996</v>
      </c>
      <c r="DN49" s="37"/>
      <c r="DO49" s="37"/>
      <c r="DP49" s="37">
        <f>DP47-DP45</f>
        <v>728.6199999999999</v>
      </c>
      <c r="DQ49" s="37"/>
      <c r="DR49" s="37"/>
      <c r="DS49" s="37">
        <f>DS47-DS45</f>
        <v>-645.2199999999998</v>
      </c>
      <c r="DT49" s="37"/>
      <c r="DU49" s="37"/>
      <c r="DV49" s="37">
        <f>DV47-DV45</f>
        <v>-186.8099999999995</v>
      </c>
      <c r="DW49" s="37"/>
      <c r="DX49" s="37"/>
      <c r="DY49" s="37">
        <f>DY47-DY45</f>
        <v>-192.71000000000004</v>
      </c>
      <c r="DZ49" s="37"/>
      <c r="EA49" s="37"/>
      <c r="EB49" s="37">
        <f>EB47-EB45</f>
        <v>579.0900000000001</v>
      </c>
      <c r="EC49" s="37"/>
      <c r="ED49" s="37"/>
      <c r="EE49" s="37">
        <f>EE47-EE45</f>
        <v>-417.8299999999999</v>
      </c>
      <c r="EF49" s="37"/>
      <c r="EG49" s="37"/>
      <c r="EH49" s="37">
        <f>EH47-EH45</f>
        <v>1068.96</v>
      </c>
      <c r="EI49" s="37"/>
      <c r="EJ49" s="37"/>
      <c r="EK49" s="37">
        <f>EK47-EK45</f>
        <v>-329.8899999999994</v>
      </c>
      <c r="EL49" s="37"/>
      <c r="EM49" s="37"/>
      <c r="EN49" s="37">
        <f>EN47-EN45</f>
        <v>-413.02999999999975</v>
      </c>
      <c r="EO49" s="36">
        <f t="shared" si="14"/>
        <v>96.91000000000122</v>
      </c>
      <c r="EP49" s="36">
        <f t="shared" si="15"/>
        <v>-17974.69</v>
      </c>
      <c r="EQ49" s="37"/>
      <c r="ER49" s="37"/>
      <c r="ES49" s="37">
        <f>ES47-ES45</f>
        <v>-1086.7699999999995</v>
      </c>
      <c r="ET49" s="37"/>
      <c r="EU49" s="37"/>
      <c r="EV49" s="37">
        <f>EV47-EV45</f>
        <v>89.89999999999964</v>
      </c>
      <c r="EW49" s="37"/>
      <c r="EX49" s="37"/>
      <c r="EY49" s="37">
        <f>EY47-EY45</f>
        <v>-194.25</v>
      </c>
      <c r="EZ49" s="37"/>
      <c r="FA49" s="37"/>
      <c r="FB49" s="37">
        <f>FB47-FB45</f>
        <v>-290.1400000000003</v>
      </c>
      <c r="FC49" s="37"/>
      <c r="FD49" s="37"/>
      <c r="FE49" s="37">
        <f>FE47-FE45</f>
        <v>272.4200000000001</v>
      </c>
      <c r="FF49" s="37"/>
      <c r="FG49" s="37"/>
      <c r="FH49" s="37">
        <f>FH47-FH45</f>
        <v>-342.3800000000001</v>
      </c>
      <c r="FI49" s="37"/>
      <c r="FJ49" s="37"/>
      <c r="FK49" s="37">
        <f>FK47-FK45</f>
        <v>518.2200000000003</v>
      </c>
      <c r="FL49" s="37"/>
      <c r="FM49" s="37"/>
      <c r="FN49" s="37">
        <f>FN47-FN45</f>
        <v>57.470000000000255</v>
      </c>
      <c r="FO49" s="37"/>
      <c r="FP49" s="37"/>
      <c r="FQ49" s="39">
        <f>FQ47-FQ45</f>
        <v>-164.90999999999985</v>
      </c>
      <c r="FR49" s="64"/>
      <c r="FS49" s="64"/>
      <c r="FT49" s="37">
        <f>FT47-FT45</f>
        <v>-193.5600000000004</v>
      </c>
      <c r="FU49" s="64"/>
      <c r="FV49" s="64"/>
      <c r="FW49" s="37">
        <f>FW47-FW45</f>
        <v>64.85000000000036</v>
      </c>
      <c r="FX49" s="64"/>
      <c r="FY49" s="64"/>
      <c r="FZ49" s="37">
        <f>FZ47-FZ45</f>
        <v>195.22999999999956</v>
      </c>
      <c r="GA49" s="25">
        <f t="shared" si="16"/>
        <v>-1073.92</v>
      </c>
    </row>
    <row r="50" spans="1:183" s="5" customFormat="1" ht="18.75" customHeight="1">
      <c r="A50" s="40" t="s">
        <v>40</v>
      </c>
      <c r="B50" s="41"/>
      <c r="C50" s="42">
        <f aca="true" t="shared" si="34" ref="C50:Q50">C42+C48</f>
        <v>903.8899999999969</v>
      </c>
      <c r="D50" s="42">
        <f t="shared" si="34"/>
        <v>0</v>
      </c>
      <c r="E50" s="42">
        <f t="shared" si="34"/>
        <v>-81.20999999999913</v>
      </c>
      <c r="F50" s="42">
        <f t="shared" si="34"/>
        <v>0</v>
      </c>
      <c r="G50" s="42">
        <f t="shared" si="34"/>
        <v>-924.2700000000009</v>
      </c>
      <c r="H50" s="42">
        <f t="shared" si="34"/>
        <v>0</v>
      </c>
      <c r="I50" s="42">
        <f t="shared" si="34"/>
        <v>1926.4100000000008</v>
      </c>
      <c r="J50" s="42">
        <f t="shared" si="34"/>
        <v>0</v>
      </c>
      <c r="K50" s="42">
        <f t="shared" si="34"/>
        <v>-987.5299999999993</v>
      </c>
      <c r="L50" s="42">
        <f t="shared" si="34"/>
        <v>0</v>
      </c>
      <c r="M50" s="42">
        <f t="shared" si="34"/>
        <v>-2343.8399999999992</v>
      </c>
      <c r="N50" s="42">
        <f t="shared" si="34"/>
        <v>0</v>
      </c>
      <c r="O50" s="42">
        <f t="shared" si="34"/>
        <v>1160.559999999999</v>
      </c>
      <c r="P50" s="42">
        <f t="shared" si="34"/>
        <v>0</v>
      </c>
      <c r="Q50" s="42">
        <f t="shared" si="34"/>
        <v>1841.679999999997</v>
      </c>
      <c r="R50" s="43"/>
      <c r="S50" s="16">
        <f t="shared" si="25"/>
        <v>1495.6899999999953</v>
      </c>
      <c r="T50" s="37"/>
      <c r="U50" s="37"/>
      <c r="V50" s="37">
        <f>V42+V48</f>
        <v>67.55000000000382</v>
      </c>
      <c r="W50" s="37">
        <f aca="true" t="shared" si="35" ref="W50:AL50">W42+W48</f>
        <v>0</v>
      </c>
      <c r="X50" s="37">
        <f t="shared" si="35"/>
        <v>0</v>
      </c>
      <c r="Y50" s="37">
        <f t="shared" si="35"/>
        <v>10337.869999999999</v>
      </c>
      <c r="Z50" s="37">
        <f t="shared" si="35"/>
        <v>0</v>
      </c>
      <c r="AA50" s="37">
        <f t="shared" si="35"/>
        <v>0</v>
      </c>
      <c r="AB50" s="37">
        <f t="shared" si="35"/>
        <v>2325.419999999999</v>
      </c>
      <c r="AC50" s="37">
        <f t="shared" si="35"/>
        <v>0</v>
      </c>
      <c r="AD50" s="37">
        <f t="shared" si="35"/>
        <v>0</v>
      </c>
      <c r="AE50" s="37">
        <f t="shared" si="35"/>
        <v>8825.070000000002</v>
      </c>
      <c r="AF50" s="24">
        <f t="shared" si="5"/>
        <v>23051.6</v>
      </c>
      <c r="AG50" s="37">
        <f t="shared" si="35"/>
        <v>0</v>
      </c>
      <c r="AH50" s="37">
        <f t="shared" si="35"/>
        <v>0</v>
      </c>
      <c r="AI50" s="37">
        <f t="shared" si="35"/>
        <v>7187.190000000005</v>
      </c>
      <c r="AJ50" s="37">
        <f t="shared" si="35"/>
        <v>0</v>
      </c>
      <c r="AK50" s="37">
        <f t="shared" si="35"/>
        <v>0</v>
      </c>
      <c r="AL50" s="37">
        <f t="shared" si="35"/>
        <v>9480.330000000005</v>
      </c>
      <c r="AM50" s="37"/>
      <c r="AN50" s="37"/>
      <c r="AO50" s="37">
        <f>AO42+AO48</f>
        <v>874.040000000004</v>
      </c>
      <c r="AP50" s="37">
        <f aca="true" t="shared" si="36" ref="AP50:AU50">AP42+AP48</f>
        <v>0</v>
      </c>
      <c r="AQ50" s="37">
        <f t="shared" si="36"/>
        <v>0</v>
      </c>
      <c r="AR50" s="37">
        <f t="shared" si="36"/>
        <v>-1728.0900000000042</v>
      </c>
      <c r="AS50" s="37">
        <f t="shared" si="36"/>
        <v>0</v>
      </c>
      <c r="AT50" s="37">
        <f t="shared" si="36"/>
        <v>0</v>
      </c>
      <c r="AU50" s="37">
        <f t="shared" si="36"/>
        <v>-1798.7099999999955</v>
      </c>
      <c r="AV50" s="37"/>
      <c r="AW50" s="37"/>
      <c r="AX50" s="37">
        <f>AX42+AX48</f>
        <v>2892.300000000004</v>
      </c>
      <c r="AY50" s="37">
        <f aca="true" t="shared" si="37" ref="AY50:BD50">AY42+AY48</f>
        <v>0</v>
      </c>
      <c r="AZ50" s="37">
        <f t="shared" si="37"/>
        <v>0</v>
      </c>
      <c r="BA50" s="37">
        <f t="shared" si="37"/>
        <v>-374.7099999999973</v>
      </c>
      <c r="BB50" s="37">
        <f t="shared" si="37"/>
        <v>0</v>
      </c>
      <c r="BC50" s="37">
        <f t="shared" si="37"/>
        <v>0</v>
      </c>
      <c r="BD50" s="37">
        <f t="shared" si="37"/>
        <v>-4717.4199999999955</v>
      </c>
      <c r="BE50" s="37">
        <f aca="true" t="shared" si="38" ref="BE50:BM50">BE42+BE48</f>
        <v>0</v>
      </c>
      <c r="BF50" s="37">
        <f t="shared" si="38"/>
        <v>0</v>
      </c>
      <c r="BG50" s="37">
        <f t="shared" si="38"/>
        <v>3781.3400000000042</v>
      </c>
      <c r="BH50" s="37">
        <f t="shared" si="38"/>
        <v>0</v>
      </c>
      <c r="BI50" s="37">
        <f t="shared" si="38"/>
        <v>0</v>
      </c>
      <c r="BJ50" s="37">
        <f t="shared" si="38"/>
        <v>5600.340000000004</v>
      </c>
      <c r="BK50" s="37">
        <f t="shared" si="38"/>
        <v>0</v>
      </c>
      <c r="BL50" s="37">
        <f t="shared" si="38"/>
        <v>0</v>
      </c>
      <c r="BM50" s="37">
        <f t="shared" si="38"/>
        <v>-3869.6799999999957</v>
      </c>
      <c r="BN50" s="37">
        <f aca="true" t="shared" si="39" ref="BN50:BP51">BN42+BN48</f>
        <v>0</v>
      </c>
      <c r="BO50" s="37">
        <f t="shared" si="39"/>
        <v>0</v>
      </c>
      <c r="BP50" s="37">
        <f t="shared" si="39"/>
        <v>3375.910000000004</v>
      </c>
      <c r="BQ50" s="24">
        <f t="shared" si="6"/>
        <v>20702.84000000004</v>
      </c>
      <c r="BR50" s="24">
        <f t="shared" si="7"/>
        <v>43754.44000000004</v>
      </c>
      <c r="BS50" s="37"/>
      <c r="BT50" s="37"/>
      <c r="BU50" s="37">
        <f>BU42+BU48</f>
        <v>-1602.5899999999965</v>
      </c>
      <c r="BV50" s="37"/>
      <c r="BW50" s="37"/>
      <c r="BX50" s="37">
        <f>BX42+BX48</f>
        <v>-580.9500000000007</v>
      </c>
      <c r="BY50" s="37"/>
      <c r="BZ50" s="37"/>
      <c r="CA50" s="37">
        <f>CA42+CA48</f>
        <v>-898.0700000000006</v>
      </c>
      <c r="CB50" s="37"/>
      <c r="CC50" s="37"/>
      <c r="CD50" s="37">
        <f>CD42+CD48</f>
        <v>4444.130000000001</v>
      </c>
      <c r="CE50" s="37"/>
      <c r="CF50" s="37"/>
      <c r="CG50" s="37">
        <f>CG42+CG48</f>
        <v>3547.4</v>
      </c>
      <c r="CH50" s="37"/>
      <c r="CI50" s="37"/>
      <c r="CJ50" s="37">
        <f>CJ42+CJ48</f>
        <v>2912.2200000000007</v>
      </c>
      <c r="CK50" s="37"/>
      <c r="CL50" s="37"/>
      <c r="CM50" s="37">
        <f>CM42+CM48</f>
        <v>-9817.26</v>
      </c>
      <c r="CN50" s="37"/>
      <c r="CO50" s="37"/>
      <c r="CP50" s="37">
        <f>CP42+CP48</f>
        <v>-5980.090000000002</v>
      </c>
      <c r="CQ50" s="37"/>
      <c r="CR50" s="37"/>
      <c r="CS50" s="37">
        <f>CS42+CS48</f>
        <v>1923.0800000000008</v>
      </c>
      <c r="CT50" s="37"/>
      <c r="CU50" s="37"/>
      <c r="CV50" s="37">
        <f>CV42+CV48</f>
        <v>1787.5600000000004</v>
      </c>
      <c r="CW50" s="37"/>
      <c r="CX50" s="37"/>
      <c r="CY50" s="37">
        <f>CY42+CY48</f>
        <v>-162.8100000000004</v>
      </c>
      <c r="CZ50" s="37"/>
      <c r="DA50" s="37"/>
      <c r="DB50" s="37">
        <f>DB42+DB48</f>
        <v>-1627.2699999999986</v>
      </c>
      <c r="DC50" s="8">
        <f t="shared" si="8"/>
        <v>-6054.649999999997</v>
      </c>
      <c r="DD50" s="30">
        <f t="shared" si="9"/>
        <v>37699.790000000045</v>
      </c>
      <c r="DE50" s="37"/>
      <c r="DF50" s="37"/>
      <c r="DG50" s="37">
        <f>DG42+DG48</f>
        <v>16903.059999999998</v>
      </c>
      <c r="DH50" s="37"/>
      <c r="DI50" s="37"/>
      <c r="DJ50" s="37">
        <f>DJ42+DJ48</f>
        <v>-808.0800000000036</v>
      </c>
      <c r="DK50" s="37"/>
      <c r="DL50" s="37"/>
      <c r="DM50" s="37">
        <f>DM42+DM48</f>
        <v>2963.3999999999987</v>
      </c>
      <c r="DN50" s="37"/>
      <c r="DO50" s="37"/>
      <c r="DP50" s="37">
        <f>DP42+DP48</f>
        <v>-5315.890000000004</v>
      </c>
      <c r="DQ50" s="37"/>
      <c r="DR50" s="37"/>
      <c r="DS50" s="37">
        <f>DS42+DS48</f>
        <v>4164.719999999999</v>
      </c>
      <c r="DT50" s="37"/>
      <c r="DU50" s="37"/>
      <c r="DV50" s="37">
        <f>DV42+DV48</f>
        <v>2526.7099999999937</v>
      </c>
      <c r="DW50" s="37"/>
      <c r="DX50" s="37"/>
      <c r="DY50" s="37">
        <f>DY42+DY48</f>
        <v>716.8099999999986</v>
      </c>
      <c r="DZ50" s="37"/>
      <c r="EA50" s="37"/>
      <c r="EB50" s="37">
        <f>EB42+EB48</f>
        <v>-4663.170000000002</v>
      </c>
      <c r="EC50" s="37"/>
      <c r="ED50" s="37"/>
      <c r="EE50" s="37">
        <f>EE42+EE48</f>
        <v>2445.1599999999944</v>
      </c>
      <c r="EF50" s="37"/>
      <c r="EG50" s="37"/>
      <c r="EH50" s="37">
        <f>EH42+EH48</f>
        <v>-8295.510000000002</v>
      </c>
      <c r="EI50" s="37"/>
      <c r="EJ50" s="37"/>
      <c r="EK50" s="37">
        <f>EK42+EK48</f>
        <v>3090.969999999994</v>
      </c>
      <c r="EL50" s="37"/>
      <c r="EM50" s="37"/>
      <c r="EN50" s="37">
        <f>EN42+EN48</f>
        <v>3935.71</v>
      </c>
      <c r="EO50" s="36">
        <f t="shared" si="14"/>
        <v>17663.889999999963</v>
      </c>
      <c r="EP50" s="36">
        <f t="shared" si="15"/>
        <v>55363.68000000001</v>
      </c>
      <c r="EQ50" s="37"/>
      <c r="ER50" s="37"/>
      <c r="ES50" s="37">
        <f>ES42+ES48</f>
        <v>-4491.7300000000005</v>
      </c>
      <c r="ET50" s="37"/>
      <c r="EU50" s="37"/>
      <c r="EV50" s="37">
        <f>EV42+EV48</f>
        <v>-1593.83</v>
      </c>
      <c r="EW50" s="37"/>
      <c r="EX50" s="37"/>
      <c r="EY50" s="37">
        <f>EY42+EY48</f>
        <v>2234.8299999999945</v>
      </c>
      <c r="EZ50" s="37"/>
      <c r="FA50" s="37"/>
      <c r="FB50" s="37">
        <f>FB42+FB48</f>
        <v>2902.0199999999977</v>
      </c>
      <c r="FC50" s="37"/>
      <c r="FD50" s="37"/>
      <c r="FE50" s="37">
        <f>FE42+FE48</f>
        <v>-1716.220000000003</v>
      </c>
      <c r="FF50" s="37"/>
      <c r="FG50" s="37"/>
      <c r="FH50" s="37">
        <f>FH42+FH48</f>
        <v>3338.3399999999992</v>
      </c>
      <c r="FI50" s="37"/>
      <c r="FJ50" s="37"/>
      <c r="FK50" s="37">
        <f>FK42+FK48</f>
        <v>-3700.6500000000005</v>
      </c>
      <c r="FL50" s="37"/>
      <c r="FM50" s="37"/>
      <c r="FN50" s="37">
        <f>FN42+FN48</f>
        <v>45.779999999999745</v>
      </c>
      <c r="FO50" s="37"/>
      <c r="FP50" s="37"/>
      <c r="FQ50" s="39">
        <f>FQ42+FQ48</f>
        <v>1872.9799999999996</v>
      </c>
      <c r="FR50" s="43"/>
      <c r="FS50" s="43"/>
      <c r="FT50" s="37">
        <f>FT42+FT48</f>
        <v>2101.4699999999966</v>
      </c>
      <c r="FU50" s="43"/>
      <c r="FV50" s="43"/>
      <c r="FW50" s="37">
        <f>FW42+FW48</f>
        <v>-7.940000000004147</v>
      </c>
      <c r="FX50" s="43"/>
      <c r="FY50" s="43"/>
      <c r="FZ50" s="37">
        <f>FZ42+FZ48</f>
        <v>-1210.0499999999993</v>
      </c>
      <c r="GA50" s="25">
        <f t="shared" si="16"/>
        <v>-225.00000000002</v>
      </c>
    </row>
    <row r="51" spans="1:183" s="5" customFormat="1" ht="24">
      <c r="A51" s="40" t="s">
        <v>41</v>
      </c>
      <c r="B51" s="41"/>
      <c r="C51" s="42" t="e">
        <f aca="true" t="shared" si="40" ref="C51:Q51">C43+C49</f>
        <v>#REF!</v>
      </c>
      <c r="D51" s="42">
        <f t="shared" si="40"/>
        <v>0</v>
      </c>
      <c r="E51" s="42" t="e">
        <f t="shared" si="40"/>
        <v>#REF!</v>
      </c>
      <c r="F51" s="42">
        <f t="shared" si="40"/>
        <v>0</v>
      </c>
      <c r="G51" s="42" t="e">
        <f t="shared" si="40"/>
        <v>#REF!</v>
      </c>
      <c r="H51" s="42">
        <f t="shared" si="40"/>
        <v>0</v>
      </c>
      <c r="I51" s="42" t="e">
        <f t="shared" si="40"/>
        <v>#REF!</v>
      </c>
      <c r="J51" s="42">
        <f t="shared" si="40"/>
        <v>0</v>
      </c>
      <c r="K51" s="42" t="e">
        <f t="shared" si="40"/>
        <v>#REF!</v>
      </c>
      <c r="L51" s="42">
        <f t="shared" si="40"/>
        <v>0</v>
      </c>
      <c r="M51" s="42" t="e">
        <f t="shared" si="40"/>
        <v>#REF!</v>
      </c>
      <c r="N51" s="42">
        <f t="shared" si="40"/>
        <v>0</v>
      </c>
      <c r="O51" s="42" t="e">
        <f t="shared" si="40"/>
        <v>#REF!</v>
      </c>
      <c r="P51" s="42">
        <f t="shared" si="40"/>
        <v>0</v>
      </c>
      <c r="Q51" s="42" t="e">
        <f t="shared" si="40"/>
        <v>#REF!</v>
      </c>
      <c r="R51" s="43"/>
      <c r="S51" s="16" t="e">
        <f t="shared" si="25"/>
        <v>#REF!</v>
      </c>
      <c r="T51" s="37"/>
      <c r="U51" s="37"/>
      <c r="V51" s="37">
        <f>V43+V49</f>
        <v>10399.079999999996</v>
      </c>
      <c r="W51" s="37">
        <f aca="true" t="shared" si="41" ref="W51:AL51">W43+W49</f>
        <v>0</v>
      </c>
      <c r="X51" s="37">
        <f t="shared" si="41"/>
        <v>0</v>
      </c>
      <c r="Y51" s="37">
        <f t="shared" si="41"/>
        <v>-14008.960000000006</v>
      </c>
      <c r="Z51" s="37">
        <f t="shared" si="41"/>
        <v>0</v>
      </c>
      <c r="AA51" s="37">
        <f t="shared" si="41"/>
        <v>0</v>
      </c>
      <c r="AB51" s="37">
        <f t="shared" si="41"/>
        <v>10192.470000000001</v>
      </c>
      <c r="AC51" s="37">
        <f t="shared" si="41"/>
        <v>0</v>
      </c>
      <c r="AD51" s="37">
        <f t="shared" si="41"/>
        <v>0</v>
      </c>
      <c r="AE51" s="37">
        <f t="shared" si="41"/>
        <v>-21634.2975</v>
      </c>
      <c r="AF51" s="24" t="e">
        <f t="shared" si="5"/>
        <v>#REF!</v>
      </c>
      <c r="AG51" s="37">
        <f t="shared" si="41"/>
        <v>0</v>
      </c>
      <c r="AH51" s="37">
        <f t="shared" si="41"/>
        <v>0</v>
      </c>
      <c r="AI51" s="37">
        <f t="shared" si="41"/>
        <v>-2868.653044871796</v>
      </c>
      <c r="AJ51" s="37">
        <f t="shared" si="41"/>
        <v>0</v>
      </c>
      <c r="AK51" s="37">
        <f t="shared" si="41"/>
        <v>0</v>
      </c>
      <c r="AL51" s="37">
        <f t="shared" si="41"/>
        <v>-24966.170000000002</v>
      </c>
      <c r="AM51" s="15"/>
      <c r="AN51" s="15"/>
      <c r="AO51" s="15">
        <f>AO43+AO49</f>
        <v>-6551.229999999992</v>
      </c>
      <c r="AP51" s="15">
        <f aca="true" t="shared" si="42" ref="AP51:AU51">AP43+AP49</f>
        <v>0</v>
      </c>
      <c r="AQ51" s="15">
        <f t="shared" si="42"/>
        <v>0</v>
      </c>
      <c r="AR51" s="15">
        <f t="shared" si="42"/>
        <v>1989.319999999993</v>
      </c>
      <c r="AS51" s="15">
        <f t="shared" si="42"/>
        <v>0</v>
      </c>
      <c r="AT51" s="15">
        <f t="shared" si="42"/>
        <v>0</v>
      </c>
      <c r="AU51" s="15">
        <f t="shared" si="42"/>
        <v>3441.9799999999923</v>
      </c>
      <c r="AV51" s="15"/>
      <c r="AW51" s="15"/>
      <c r="AX51" s="15">
        <f>AX43+AX49</f>
        <v>-6310.369999999996</v>
      </c>
      <c r="AY51" s="15">
        <f aca="true" t="shared" si="43" ref="AY51:BD51">AY43+AY49</f>
        <v>0</v>
      </c>
      <c r="AZ51" s="15">
        <f t="shared" si="43"/>
        <v>0</v>
      </c>
      <c r="BA51" s="15">
        <f t="shared" si="43"/>
        <v>10250.049999999997</v>
      </c>
      <c r="BB51" s="15">
        <f t="shared" si="43"/>
        <v>0</v>
      </c>
      <c r="BC51" s="15">
        <f t="shared" si="43"/>
        <v>0</v>
      </c>
      <c r="BD51" s="15">
        <f t="shared" si="43"/>
        <v>16143.71</v>
      </c>
      <c r="BE51" s="15">
        <f aca="true" t="shared" si="44" ref="BE51:BM51">BE43+BE49</f>
        <v>0</v>
      </c>
      <c r="BF51" s="15">
        <f t="shared" si="44"/>
        <v>0</v>
      </c>
      <c r="BG51" s="15">
        <f t="shared" si="44"/>
        <v>2921.509999999999</v>
      </c>
      <c r="BH51" s="15">
        <f t="shared" si="44"/>
        <v>0</v>
      </c>
      <c r="BI51" s="15">
        <f t="shared" si="44"/>
        <v>0</v>
      </c>
      <c r="BJ51" s="15">
        <f t="shared" si="44"/>
        <v>245.87999999999693</v>
      </c>
      <c r="BK51" s="15">
        <f t="shared" si="44"/>
        <v>0</v>
      </c>
      <c r="BL51" s="15">
        <f t="shared" si="44"/>
        <v>0</v>
      </c>
      <c r="BM51" s="15">
        <f t="shared" si="44"/>
        <v>-1710.029999999996</v>
      </c>
      <c r="BN51" s="15">
        <f t="shared" si="39"/>
        <v>0</v>
      </c>
      <c r="BO51" s="15">
        <f t="shared" si="39"/>
        <v>0</v>
      </c>
      <c r="BP51" s="15">
        <f t="shared" si="39"/>
        <v>8229.679999999997</v>
      </c>
      <c r="BQ51" s="24">
        <f t="shared" si="6"/>
        <v>815.6769551281859</v>
      </c>
      <c r="BR51" s="24" t="e">
        <f t="shared" si="7"/>
        <v>#REF!</v>
      </c>
      <c r="BS51" s="15"/>
      <c r="BT51" s="15"/>
      <c r="BU51" s="15">
        <f>BU43+BU49</f>
        <v>2006.7999999999993</v>
      </c>
      <c r="BV51" s="15"/>
      <c r="BW51" s="15"/>
      <c r="BX51" s="15">
        <f>BX43+BX49</f>
        <v>-18051.649999999998</v>
      </c>
      <c r="BY51" s="15"/>
      <c r="BZ51" s="15"/>
      <c r="CA51" s="15">
        <f>CA43+CA49</f>
        <v>5400.880000000002</v>
      </c>
      <c r="CB51" s="15"/>
      <c r="CC51" s="15"/>
      <c r="CD51" s="15">
        <f>CD43+CD49</f>
        <v>-581.139999999999</v>
      </c>
      <c r="CE51" s="15"/>
      <c r="CF51" s="15"/>
      <c r="CG51" s="15">
        <f>CG43+CG49</f>
        <v>1038.3000000000006</v>
      </c>
      <c r="CH51" s="15"/>
      <c r="CI51" s="15"/>
      <c r="CJ51" s="15">
        <f>CJ43+CJ49</f>
        <v>-4167.4100000000035</v>
      </c>
      <c r="CK51" s="15"/>
      <c r="CL51" s="15"/>
      <c r="CM51" s="15">
        <f>CM43+CM49</f>
        <v>10755.920000000004</v>
      </c>
      <c r="CN51" s="15"/>
      <c r="CO51" s="15"/>
      <c r="CP51" s="15">
        <f>CP43+CP49</f>
        <v>9035.44</v>
      </c>
      <c r="CQ51" s="15"/>
      <c r="CR51" s="15"/>
      <c r="CS51" s="15">
        <f>CS43+CS49</f>
        <v>2459.090000000001</v>
      </c>
      <c r="CT51" s="15"/>
      <c r="CU51" s="15"/>
      <c r="CV51" s="15">
        <f>CV43+CV49</f>
        <v>2860.1899999999996</v>
      </c>
      <c r="CW51" s="15"/>
      <c r="CX51" s="15"/>
      <c r="CY51" s="15">
        <f>CY43+CY49</f>
        <v>2972.659999999999</v>
      </c>
      <c r="CZ51" s="15"/>
      <c r="DA51" s="15"/>
      <c r="DB51" s="15">
        <f>DB43+DB49</f>
        <v>3165.9799999999977</v>
      </c>
      <c r="DC51" s="8">
        <f t="shared" si="8"/>
        <v>16895.060000000005</v>
      </c>
      <c r="DD51" s="30" t="e">
        <f t="shared" si="9"/>
        <v>#REF!</v>
      </c>
      <c r="DE51" s="15"/>
      <c r="DF51" s="15"/>
      <c r="DG51" s="15">
        <f>DG43+DG49</f>
        <v>-368.4899999999989</v>
      </c>
      <c r="DH51" s="15"/>
      <c r="DI51" s="15"/>
      <c r="DJ51" s="15">
        <f>DJ43+DJ49</f>
        <v>-20200.980000000018</v>
      </c>
      <c r="DK51" s="15"/>
      <c r="DL51" s="15"/>
      <c r="DM51" s="15">
        <f>DM43+DM49</f>
        <v>8298.55</v>
      </c>
      <c r="DN51" s="15"/>
      <c r="DO51" s="15"/>
      <c r="DP51" s="15">
        <f>DP43+DP49</f>
        <v>22377.179999999997</v>
      </c>
      <c r="DQ51" s="15"/>
      <c r="DR51" s="15"/>
      <c r="DS51" s="15">
        <f>DS43+DS49</f>
        <v>12354.859999999995</v>
      </c>
      <c r="DT51" s="15"/>
      <c r="DU51" s="15"/>
      <c r="DV51" s="15">
        <f>DV43+DV49</f>
        <v>13821.640000000005</v>
      </c>
      <c r="DW51" s="15"/>
      <c r="DX51" s="15"/>
      <c r="DY51" s="15">
        <f>DY43+DY49</f>
        <v>7753.549999999995</v>
      </c>
      <c r="DZ51" s="15"/>
      <c r="EA51" s="15"/>
      <c r="EB51" s="15">
        <f>EB43+EB49</f>
        <v>18494.13</v>
      </c>
      <c r="EC51" s="15"/>
      <c r="ED51" s="15"/>
      <c r="EE51" s="15">
        <f>EE43+EE49</f>
        <v>14258.860000000002</v>
      </c>
      <c r="EF51" s="15"/>
      <c r="EG51" s="15"/>
      <c r="EH51" s="15">
        <f>EH43+EH49</f>
        <v>23349.71</v>
      </c>
      <c r="EI51" s="15"/>
      <c r="EJ51" s="15"/>
      <c r="EK51" s="15">
        <f>EK43+EK49</f>
        <v>2845.6900000000023</v>
      </c>
      <c r="EL51" s="15"/>
      <c r="EM51" s="15"/>
      <c r="EN51" s="15">
        <f>EN43+EN49</f>
        <v>12959.479999999996</v>
      </c>
      <c r="EO51" s="36">
        <f t="shared" si="14"/>
        <v>115944.17999999995</v>
      </c>
      <c r="EP51" s="36" t="e">
        <f t="shared" si="15"/>
        <v>#REF!</v>
      </c>
      <c r="EQ51" s="15"/>
      <c r="ER51" s="15"/>
      <c r="ES51" s="15">
        <f>ES43+ES49</f>
        <v>-3164.720000000011</v>
      </c>
      <c r="ET51" s="15"/>
      <c r="EU51" s="15"/>
      <c r="EV51" s="15">
        <f>EV43+EV49</f>
        <v>12658.599999999997</v>
      </c>
      <c r="EW51" s="15"/>
      <c r="EX51" s="15"/>
      <c r="EY51" s="15">
        <f>EY43+EY49</f>
        <v>-119561.50999999998</v>
      </c>
      <c r="EZ51" s="15"/>
      <c r="FA51" s="15"/>
      <c r="FB51" s="15">
        <f>FB43+FB49</f>
        <v>-17603.420000000006</v>
      </c>
      <c r="FC51" s="15"/>
      <c r="FD51" s="15"/>
      <c r="FE51" s="15">
        <f>FE43+FE49</f>
        <v>-4655.530000000004</v>
      </c>
      <c r="FF51" s="15"/>
      <c r="FG51" s="15"/>
      <c r="FH51" s="15">
        <f>FH43+FH49</f>
        <v>9184.59</v>
      </c>
      <c r="FI51" s="15"/>
      <c r="FJ51" s="15"/>
      <c r="FK51" s="15">
        <f>FK43+FK49</f>
        <v>6575.010000000001</v>
      </c>
      <c r="FL51" s="15"/>
      <c r="FM51" s="15"/>
      <c r="FN51" s="15">
        <f>FN43+FN49</f>
        <v>11435.07</v>
      </c>
      <c r="FO51" s="15"/>
      <c r="FP51" s="15"/>
      <c r="FQ51" s="20">
        <f>FQ43+FQ49</f>
        <v>1393.1000000000022</v>
      </c>
      <c r="FR51" s="43"/>
      <c r="FS51" s="43"/>
      <c r="FT51" s="15">
        <f>FT43+FT49</f>
        <v>10203.649999999998</v>
      </c>
      <c r="FU51" s="43"/>
      <c r="FV51" s="43"/>
      <c r="FW51" s="15">
        <f>FW43+FW49</f>
        <v>12530.870000000004</v>
      </c>
      <c r="FX51" s="43"/>
      <c r="FY51" s="43"/>
      <c r="FZ51" s="15">
        <f>FZ43+FZ49</f>
        <v>-730.0400000000045</v>
      </c>
      <c r="GA51" s="102">
        <f t="shared" si="16"/>
        <v>-81734.33</v>
      </c>
    </row>
    <row r="52" spans="1:182" ht="12.75">
      <c r="A52" s="7"/>
      <c r="B52" s="44"/>
      <c r="C52" s="44"/>
      <c r="D52" s="44"/>
      <c r="T52" s="7"/>
      <c r="U52" s="7"/>
      <c r="V52" s="45" t="e">
        <f>S51+V51</f>
        <v>#REF!</v>
      </c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45"/>
      <c r="BQ52" s="7"/>
      <c r="BR52" s="7"/>
      <c r="BS52" s="7"/>
      <c r="BT52" s="7"/>
      <c r="BU52" s="45"/>
      <c r="BV52" s="7"/>
      <c r="BW52" s="7"/>
      <c r="BX52" s="45"/>
      <c r="BY52" s="7"/>
      <c r="BZ52" s="7"/>
      <c r="CA52" s="45"/>
      <c r="CB52" s="7"/>
      <c r="CC52" s="7"/>
      <c r="CD52" s="45"/>
      <c r="CE52" s="7"/>
      <c r="CF52" s="7"/>
      <c r="CG52" s="45"/>
      <c r="CH52" s="7"/>
      <c r="CI52" s="7"/>
      <c r="CJ52" s="45"/>
      <c r="CK52" s="7"/>
      <c r="CL52" s="7"/>
      <c r="CM52" s="45"/>
      <c r="CN52" s="7"/>
      <c r="CO52" s="7"/>
      <c r="CP52" s="45"/>
      <c r="CQ52" s="7"/>
      <c r="CR52" s="7"/>
      <c r="CS52" s="45"/>
      <c r="CT52" s="7"/>
      <c r="CU52" s="7"/>
      <c r="CV52" s="45"/>
      <c r="CW52" s="7"/>
      <c r="CX52" s="7"/>
      <c r="CY52" s="45"/>
      <c r="CZ52" s="7"/>
      <c r="DA52" s="7"/>
      <c r="DB52" s="45"/>
      <c r="DE52" s="7"/>
      <c r="DF52" s="7"/>
      <c r="DG52" s="45"/>
      <c r="DH52" s="7"/>
      <c r="DI52" s="7"/>
      <c r="DJ52" s="45"/>
      <c r="DK52" s="7"/>
      <c r="DL52" s="7"/>
      <c r="DM52" s="45"/>
      <c r="DN52" s="7"/>
      <c r="DO52" s="7"/>
      <c r="DP52" s="45"/>
      <c r="DQ52" s="7"/>
      <c r="DR52" s="7"/>
      <c r="DS52" s="45"/>
      <c r="DT52" s="7"/>
      <c r="DU52" s="7"/>
      <c r="DV52" s="45"/>
      <c r="DW52" s="7"/>
      <c r="DX52" s="7"/>
      <c r="DY52" s="45"/>
      <c r="DZ52" s="7"/>
      <c r="EA52" s="7"/>
      <c r="EB52" s="45"/>
      <c r="EC52" s="7"/>
      <c r="ED52" s="7"/>
      <c r="EE52" s="45"/>
      <c r="EF52" s="7"/>
      <c r="EG52" s="7"/>
      <c r="EH52" s="45"/>
      <c r="EI52" s="7"/>
      <c r="EJ52" s="7"/>
      <c r="EK52" s="45"/>
      <c r="EL52" s="7"/>
      <c r="EM52" s="7"/>
      <c r="EN52" s="45"/>
      <c r="EO52" s="45"/>
      <c r="EP52" s="45"/>
      <c r="EQ52" s="7"/>
      <c r="ER52" s="7"/>
      <c r="ES52" s="45"/>
      <c r="ET52" s="7"/>
      <c r="EU52" s="7"/>
      <c r="EV52" s="45"/>
      <c r="EW52" s="7"/>
      <c r="EX52" s="7"/>
      <c r="EY52" s="45"/>
      <c r="EZ52" s="7"/>
      <c r="FA52" s="7"/>
      <c r="FB52" s="45"/>
      <c r="FC52" s="7"/>
      <c r="FD52" s="7"/>
      <c r="FE52" s="45"/>
      <c r="FF52" s="7"/>
      <c r="FG52" s="7"/>
      <c r="FH52" s="45"/>
      <c r="FI52" s="7"/>
      <c r="FJ52" s="7"/>
      <c r="FK52" s="45"/>
      <c r="FL52" s="7"/>
      <c r="FM52" s="7"/>
      <c r="FN52" s="45"/>
      <c r="FO52" s="7"/>
      <c r="FP52" s="7"/>
      <c r="FQ52" s="45"/>
      <c r="FT52" s="45"/>
      <c r="FW52" s="45"/>
      <c r="FZ52" s="45"/>
    </row>
    <row r="53" spans="1:182" ht="12.75">
      <c r="A53" s="7"/>
      <c r="B53" s="44"/>
      <c r="C53" s="44"/>
      <c r="D53" s="44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45" t="e">
        <f>#REF!+BG51+BJ51</f>
        <v>#REF!</v>
      </c>
      <c r="BK53" s="7"/>
      <c r="BL53" s="7"/>
      <c r="BM53" s="45" t="e">
        <f>BJ53+BM51</f>
        <v>#REF!</v>
      </c>
      <c r="BN53" s="7"/>
      <c r="BO53" s="7"/>
      <c r="BP53" s="45" t="e">
        <f>BM53+BP51</f>
        <v>#REF!</v>
      </c>
      <c r="BQ53" s="45"/>
      <c r="BR53" s="45"/>
      <c r="BS53" s="7"/>
      <c r="BT53" s="7"/>
      <c r="BU53" s="45" t="e">
        <f>BR51+BU51</f>
        <v>#REF!</v>
      </c>
      <c r="BV53" s="7"/>
      <c r="BW53" s="7"/>
      <c r="BX53" s="45" t="e">
        <f>BU53+BX51</f>
        <v>#REF!</v>
      </c>
      <c r="BY53" s="7"/>
      <c r="BZ53" s="7"/>
      <c r="CA53" s="45" t="e">
        <f>BX53+CA51</f>
        <v>#REF!</v>
      </c>
      <c r="CB53" s="7"/>
      <c r="CC53" s="7"/>
      <c r="CD53" s="45" t="e">
        <f>CA53+CD51</f>
        <v>#REF!</v>
      </c>
      <c r="CE53" s="7"/>
      <c r="CF53" s="7"/>
      <c r="CG53" s="45" t="e">
        <f>CD53+CG51</f>
        <v>#REF!</v>
      </c>
      <c r="CH53" s="7"/>
      <c r="CI53" s="7"/>
      <c r="CJ53" s="45" t="e">
        <f>CG53+CJ51</f>
        <v>#REF!</v>
      </c>
      <c r="CK53" s="7"/>
      <c r="CL53" s="7"/>
      <c r="CM53" s="45" t="e">
        <f>CJ53+CM51</f>
        <v>#REF!</v>
      </c>
      <c r="CN53" s="7"/>
      <c r="CO53" s="7"/>
      <c r="CP53" s="45" t="e">
        <f>CM53+CP51</f>
        <v>#REF!</v>
      </c>
      <c r="CQ53" s="7"/>
      <c r="CR53" s="7"/>
      <c r="CS53" s="45" t="e">
        <f>CP53+CS51</f>
        <v>#REF!</v>
      </c>
      <c r="CT53" s="7"/>
      <c r="CU53" s="7"/>
      <c r="CV53" s="45" t="e">
        <f>CS53+CV51</f>
        <v>#REF!</v>
      </c>
      <c r="CW53" s="7"/>
      <c r="CX53" s="7"/>
      <c r="CY53" s="45" t="e">
        <f>CV53+CY51</f>
        <v>#REF!</v>
      </c>
      <c r="CZ53" s="7"/>
      <c r="DA53" s="7"/>
      <c r="DB53" s="45" t="e">
        <f>CY53+DB51</f>
        <v>#REF!</v>
      </c>
      <c r="DE53" s="7"/>
      <c r="DF53" s="7"/>
      <c r="DG53" s="45" t="e">
        <f>DD54+DG51</f>
        <v>#REF!</v>
      </c>
      <c r="DH53" s="7"/>
      <c r="DI53" s="7"/>
      <c r="DJ53" s="45" t="e">
        <f>DG53+DJ51</f>
        <v>#REF!</v>
      </c>
      <c r="DK53" s="7"/>
      <c r="DL53" s="7"/>
      <c r="DM53" s="45" t="e">
        <f>DJ53+DM51</f>
        <v>#REF!</v>
      </c>
      <c r="DN53" s="7"/>
      <c r="DO53" s="7"/>
      <c r="DP53" s="45" t="e">
        <f>DM53+DP51</f>
        <v>#REF!</v>
      </c>
      <c r="DQ53" s="7"/>
      <c r="DR53" s="7"/>
      <c r="DS53" s="45" t="e">
        <f>DP53+DS51</f>
        <v>#REF!</v>
      </c>
      <c r="DT53" s="7"/>
      <c r="DU53" s="7"/>
      <c r="DV53" s="45" t="e">
        <f>DS53+DV51</f>
        <v>#REF!</v>
      </c>
      <c r="DW53" s="7"/>
      <c r="DX53" s="7"/>
      <c r="DY53" s="45" t="e">
        <f>DV53+DY51</f>
        <v>#REF!</v>
      </c>
      <c r="DZ53" s="7"/>
      <c r="EA53" s="7"/>
      <c r="EB53" s="45" t="e">
        <f>DY53+EB51</f>
        <v>#REF!</v>
      </c>
      <c r="EC53" s="7"/>
      <c r="ED53" s="7"/>
      <c r="EE53" s="45" t="e">
        <f>EB53+EE51</f>
        <v>#REF!</v>
      </c>
      <c r="EF53" s="7"/>
      <c r="EG53" s="7"/>
      <c r="EH53" s="45" t="e">
        <f>EE53+EH51</f>
        <v>#REF!</v>
      </c>
      <c r="EI53" s="7"/>
      <c r="EJ53" s="7"/>
      <c r="EK53" s="45" t="e">
        <f>EH53+EK51</f>
        <v>#REF!</v>
      </c>
      <c r="EL53" s="7"/>
      <c r="EM53" s="7"/>
      <c r="EN53" s="45" t="e">
        <f>EK53+EN51</f>
        <v>#REF!</v>
      </c>
      <c r="EO53" s="45"/>
      <c r="EP53" s="45"/>
      <c r="EQ53" s="7"/>
      <c r="ER53" s="7"/>
      <c r="ES53" s="45">
        <f>EP56+ES51</f>
        <v>191055.05945512812</v>
      </c>
      <c r="ET53" s="7"/>
      <c r="EU53" s="7"/>
      <c r="EV53" s="45">
        <f>ES56+EV51</f>
        <v>204369.65945512813</v>
      </c>
      <c r="EW53" s="7"/>
      <c r="EX53" s="7"/>
      <c r="EY53" s="45">
        <f>EV56+EY51</f>
        <v>85464.14945512815</v>
      </c>
      <c r="EZ53" s="7"/>
      <c r="FA53" s="7"/>
      <c r="FB53" s="45">
        <f>EY56+FB51</f>
        <v>68516.72945512814</v>
      </c>
      <c r="FC53" s="7"/>
      <c r="FD53" s="7"/>
      <c r="FE53" s="45">
        <f>FB56+FE51</f>
        <v>64517.19945512813</v>
      </c>
      <c r="FF53" s="7"/>
      <c r="FG53" s="7"/>
      <c r="FH53" s="45">
        <f>FE56+FH51</f>
        <v>74357.78945512814</v>
      </c>
      <c r="FI53" s="7"/>
      <c r="FJ53" s="7"/>
      <c r="FK53" s="45">
        <f>FH56+FK51</f>
        <v>81588.79945512813</v>
      </c>
      <c r="FL53" s="7"/>
      <c r="FM53" s="7"/>
      <c r="FN53" s="45">
        <f>FK56+FN51</f>
        <v>93679.86945512812</v>
      </c>
      <c r="FO53" s="7"/>
      <c r="FP53" s="7"/>
      <c r="FQ53" s="45">
        <f>FN56+FQ51</f>
        <v>95728.96945512813</v>
      </c>
      <c r="FS53" s="7"/>
      <c r="FT53" s="45">
        <f>FQ56+FT51</f>
        <v>106588.61945512812</v>
      </c>
      <c r="FV53" s="7"/>
      <c r="FW53" s="45">
        <f>FT56+FW51</f>
        <v>119775.48945512813</v>
      </c>
      <c r="FY53" s="7"/>
      <c r="FZ53" s="45">
        <f>FW56+FZ51</f>
        <v>119701.44945512812</v>
      </c>
    </row>
    <row r="54" spans="1:183" ht="14.25">
      <c r="A54" s="141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45"/>
      <c r="BR54" s="7"/>
      <c r="BS54" s="7"/>
      <c r="BT54" s="7"/>
      <c r="BU54" s="45"/>
      <c r="BV54" s="7"/>
      <c r="BW54" s="7"/>
      <c r="BX54" s="45"/>
      <c r="BY54" s="7"/>
      <c r="BZ54" s="7"/>
      <c r="CA54" s="45"/>
      <c r="CB54" s="7"/>
      <c r="CC54" s="7"/>
      <c r="CD54" s="45"/>
      <c r="CE54" s="7"/>
      <c r="CF54" s="7"/>
      <c r="CG54" s="45"/>
      <c r="CH54" s="7"/>
      <c r="CI54" s="7"/>
      <c r="CJ54" s="45"/>
      <c r="CK54" s="7"/>
      <c r="CL54" s="7"/>
      <c r="CM54" s="45"/>
      <c r="CN54" s="7"/>
      <c r="CO54" s="7"/>
      <c r="CP54" s="45"/>
      <c r="CQ54" s="7"/>
      <c r="CR54" s="7"/>
      <c r="CS54" s="45"/>
      <c r="CT54" s="7"/>
      <c r="CU54" s="7"/>
      <c r="CV54" s="45"/>
      <c r="CW54" s="7"/>
      <c r="CX54" s="7"/>
      <c r="CY54" s="45"/>
      <c r="CZ54" s="7"/>
      <c r="DA54" s="7"/>
      <c r="DB54" s="45" t="e">
        <f>DB53+#REF!</f>
        <v>#REF!</v>
      </c>
      <c r="DD54" s="30" t="e">
        <f>DD51+#REF!</f>
        <v>#REF!</v>
      </c>
      <c r="DE54" s="7"/>
      <c r="DF54" s="7"/>
      <c r="DG54" s="45" t="e">
        <f>DG53+#REF!</f>
        <v>#REF!</v>
      </c>
      <c r="DH54" s="7"/>
      <c r="DI54" s="7"/>
      <c r="DJ54" s="45" t="e">
        <f>DJ53+#REF!</f>
        <v>#REF!</v>
      </c>
      <c r="DK54" s="7"/>
      <c r="DL54" s="7"/>
      <c r="DM54" s="45" t="e">
        <f>DM53+#REF!</f>
        <v>#REF!</v>
      </c>
      <c r="DN54" s="7"/>
      <c r="DO54" s="7"/>
      <c r="DP54" s="45" t="e">
        <f>DP53+#REF!</f>
        <v>#REF!</v>
      </c>
      <c r="DQ54" s="7"/>
      <c r="DR54" s="7"/>
      <c r="DS54" s="45" t="e">
        <f>DS53+#REF!</f>
        <v>#REF!</v>
      </c>
      <c r="DT54" s="7"/>
      <c r="DU54" s="7"/>
      <c r="DV54" s="45" t="e">
        <f>DV53+#REF!</f>
        <v>#REF!</v>
      </c>
      <c r="DW54" s="7"/>
      <c r="DX54" s="7"/>
      <c r="DY54" s="45" t="e">
        <f>DY53+#REF!</f>
        <v>#REF!</v>
      </c>
      <c r="DZ54" s="7"/>
      <c r="EA54" s="7"/>
      <c r="EB54" s="45" t="e">
        <f>EB53+#REF!</f>
        <v>#REF!</v>
      </c>
      <c r="EC54" s="7"/>
      <c r="ED54" s="7"/>
      <c r="EE54" s="45" t="e">
        <f>EE53+#REF!</f>
        <v>#REF!</v>
      </c>
      <c r="EF54" s="7"/>
      <c r="EG54" s="7"/>
      <c r="EH54" s="45" t="e">
        <f>EH53+#REF!</f>
        <v>#REF!</v>
      </c>
      <c r="EI54" s="7"/>
      <c r="EJ54" s="7"/>
      <c r="EK54" s="45" t="e">
        <f>EK53+#REF!</f>
        <v>#REF!</v>
      </c>
      <c r="EL54" s="7"/>
      <c r="EM54" s="7" t="s">
        <v>493</v>
      </c>
      <c r="EN54" s="45">
        <v>5076</v>
      </c>
      <c r="EO54" s="45"/>
      <c r="EP54" s="45"/>
      <c r="EQ54" s="7"/>
      <c r="ER54" s="7" t="s">
        <v>493</v>
      </c>
      <c r="ES54" s="45">
        <v>410</v>
      </c>
      <c r="ET54" s="7"/>
      <c r="EU54" s="7" t="s">
        <v>493</v>
      </c>
      <c r="EV54" s="45">
        <v>410</v>
      </c>
      <c r="EW54" s="7"/>
      <c r="EX54" s="7" t="s">
        <v>493</v>
      </c>
      <c r="EY54" s="45">
        <v>410</v>
      </c>
      <c r="EZ54" s="7"/>
      <c r="FA54" s="7" t="s">
        <v>493</v>
      </c>
      <c r="FB54" s="45">
        <v>410</v>
      </c>
      <c r="FC54" s="7"/>
      <c r="FD54" s="7" t="s">
        <v>493</v>
      </c>
      <c r="FE54" s="45">
        <v>410</v>
      </c>
      <c r="FF54" s="7"/>
      <c r="FG54" s="7" t="s">
        <v>493</v>
      </c>
      <c r="FH54" s="45">
        <v>410</v>
      </c>
      <c r="FI54" s="7"/>
      <c r="FJ54" s="7" t="s">
        <v>493</v>
      </c>
      <c r="FK54" s="45">
        <v>410</v>
      </c>
      <c r="FL54" s="7"/>
      <c r="FM54" s="7" t="s">
        <v>493</v>
      </c>
      <c r="FN54" s="45">
        <v>410</v>
      </c>
      <c r="FO54" s="7"/>
      <c r="FP54" s="7" t="s">
        <v>493</v>
      </c>
      <c r="FQ54" s="45">
        <v>410</v>
      </c>
      <c r="FS54" s="7" t="s">
        <v>493</v>
      </c>
      <c r="FT54" s="45">
        <v>410</v>
      </c>
      <c r="FV54" s="7" t="s">
        <v>493</v>
      </c>
      <c r="FW54" s="45">
        <v>410</v>
      </c>
      <c r="FY54" s="7" t="s">
        <v>493</v>
      </c>
      <c r="FZ54" s="45">
        <v>410</v>
      </c>
      <c r="GA54" s="25">
        <f>SUM(ES54:FZ54)</f>
        <v>4920</v>
      </c>
    </row>
    <row r="55" spans="1:183" ht="14.25">
      <c r="A55" s="104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45"/>
      <c r="BR55" s="7"/>
      <c r="BS55" s="7"/>
      <c r="BT55" s="7"/>
      <c r="BU55" s="45"/>
      <c r="BV55" s="7"/>
      <c r="BW55" s="7"/>
      <c r="BX55" s="45"/>
      <c r="BY55" s="7"/>
      <c r="BZ55" s="7"/>
      <c r="CA55" s="45"/>
      <c r="CB55" s="7"/>
      <c r="CC55" s="7"/>
      <c r="CD55" s="45"/>
      <c r="CE55" s="7"/>
      <c r="CF55" s="7"/>
      <c r="CG55" s="45"/>
      <c r="CH55" s="7"/>
      <c r="CI55" s="7"/>
      <c r="CJ55" s="45"/>
      <c r="CK55" s="7"/>
      <c r="CL55" s="7"/>
      <c r="CM55" s="45"/>
      <c r="CN55" s="7"/>
      <c r="CO55" s="7"/>
      <c r="CP55" s="45"/>
      <c r="CQ55" s="7"/>
      <c r="CR55" s="7"/>
      <c r="CS55" s="45"/>
      <c r="CT55" s="7"/>
      <c r="CU55" s="7"/>
      <c r="CV55" s="45"/>
      <c r="CW55" s="7"/>
      <c r="CX55" s="7"/>
      <c r="CY55" s="45"/>
      <c r="CZ55" s="7"/>
      <c r="DA55" s="7"/>
      <c r="DB55" s="45"/>
      <c r="DD55" s="30"/>
      <c r="DE55" s="7"/>
      <c r="DF55" s="7"/>
      <c r="DG55" s="45"/>
      <c r="DH55" s="7"/>
      <c r="DI55" s="7"/>
      <c r="DJ55" s="45"/>
      <c r="DK55" s="7"/>
      <c r="DL55" s="7"/>
      <c r="DM55" s="45"/>
      <c r="DN55" s="7"/>
      <c r="DO55" s="7"/>
      <c r="DP55" s="45"/>
      <c r="DQ55" s="7"/>
      <c r="DR55" s="7"/>
      <c r="DS55" s="45"/>
      <c r="DT55" s="7"/>
      <c r="DU55" s="7"/>
      <c r="DV55" s="45"/>
      <c r="DW55" s="7"/>
      <c r="DX55" s="7"/>
      <c r="DY55" s="45"/>
      <c r="DZ55" s="7"/>
      <c r="EA55" s="7"/>
      <c r="EB55" s="45"/>
      <c r="EC55" s="7"/>
      <c r="ED55" s="7"/>
      <c r="EE55" s="45"/>
      <c r="EF55" s="7"/>
      <c r="EG55" s="7"/>
      <c r="EH55" s="45"/>
      <c r="EI55" s="7"/>
      <c r="EJ55" s="7"/>
      <c r="EK55" s="45"/>
      <c r="EL55" s="7"/>
      <c r="EM55" s="7"/>
      <c r="EN55" s="45"/>
      <c r="EO55" s="45"/>
      <c r="EP55" s="45"/>
      <c r="EQ55" s="7"/>
      <c r="ER55" s="7" t="s">
        <v>609</v>
      </c>
      <c r="ES55" s="45">
        <v>246</v>
      </c>
      <c r="ET55" s="7"/>
      <c r="EU55" s="7" t="s">
        <v>609</v>
      </c>
      <c r="EV55" s="45">
        <v>246</v>
      </c>
      <c r="EW55" s="7"/>
      <c r="EX55" s="7" t="s">
        <v>609</v>
      </c>
      <c r="EY55" s="45">
        <v>246</v>
      </c>
      <c r="EZ55" s="7"/>
      <c r="FA55" s="7" t="s">
        <v>609</v>
      </c>
      <c r="FB55" s="45">
        <v>246</v>
      </c>
      <c r="FC55" s="7"/>
      <c r="FD55" s="7" t="s">
        <v>609</v>
      </c>
      <c r="FE55" s="45">
        <v>246</v>
      </c>
      <c r="FF55" s="7"/>
      <c r="FG55" s="7" t="s">
        <v>609</v>
      </c>
      <c r="FH55" s="45">
        <v>246</v>
      </c>
      <c r="FI55" s="7"/>
      <c r="FJ55" s="7" t="s">
        <v>609</v>
      </c>
      <c r="FK55" s="45">
        <v>246</v>
      </c>
      <c r="FL55" s="7"/>
      <c r="FM55" s="7" t="s">
        <v>609</v>
      </c>
      <c r="FN55" s="45">
        <v>246</v>
      </c>
      <c r="FO55" s="7"/>
      <c r="FP55" s="7" t="s">
        <v>609</v>
      </c>
      <c r="FQ55" s="45">
        <v>246</v>
      </c>
      <c r="FS55" s="7" t="s">
        <v>609</v>
      </c>
      <c r="FT55" s="45">
        <v>246</v>
      </c>
      <c r="FV55" s="7" t="s">
        <v>609</v>
      </c>
      <c r="FW55" s="45">
        <v>246</v>
      </c>
      <c r="FY55" s="7" t="s">
        <v>609</v>
      </c>
      <c r="FZ55" s="45">
        <v>246</v>
      </c>
      <c r="GA55" s="25">
        <f>SUM(ES55:FZ55)</f>
        <v>2952</v>
      </c>
    </row>
    <row r="56" spans="1:182" ht="15">
      <c r="A56" s="46"/>
      <c r="B56" s="46"/>
      <c r="C56" s="46"/>
      <c r="D56" s="46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45"/>
      <c r="BR56" s="7"/>
      <c r="BS56" s="7"/>
      <c r="BT56" s="7"/>
      <c r="BU56" s="45"/>
      <c r="BV56" s="7"/>
      <c r="BW56" s="7"/>
      <c r="BX56" s="45"/>
      <c r="BY56" s="7"/>
      <c r="BZ56" s="7"/>
      <c r="CA56" s="45"/>
      <c r="CB56" s="7"/>
      <c r="CC56" s="7"/>
      <c r="CD56" s="45"/>
      <c r="CE56" s="7"/>
      <c r="CF56" s="7"/>
      <c r="CG56" s="45"/>
      <c r="CH56" s="7"/>
      <c r="CI56" s="7"/>
      <c r="CJ56" s="45"/>
      <c r="CK56" s="7"/>
      <c r="CL56" s="7"/>
      <c r="CM56" s="45"/>
      <c r="CN56" s="7"/>
      <c r="CO56" s="7"/>
      <c r="CP56" s="45"/>
      <c r="CQ56" s="7"/>
      <c r="CR56" s="7"/>
      <c r="CS56" s="45"/>
      <c r="CT56" s="7"/>
      <c r="CU56" s="7"/>
      <c r="CV56" s="45"/>
      <c r="CW56" s="7"/>
      <c r="CX56" s="7"/>
      <c r="CY56" s="45"/>
      <c r="CZ56" s="7"/>
      <c r="DA56" s="7"/>
      <c r="DB56" s="45"/>
      <c r="DE56" s="7"/>
      <c r="DF56" s="7"/>
      <c r="DG56" s="45"/>
      <c r="DH56" s="7"/>
      <c r="DI56" s="7"/>
      <c r="DJ56" s="45"/>
      <c r="DK56" s="7"/>
      <c r="DL56" s="7"/>
      <c r="DM56" s="45"/>
      <c r="DN56" s="7"/>
      <c r="DO56" s="7"/>
      <c r="DP56" s="45"/>
      <c r="DQ56" s="7"/>
      <c r="DR56" s="7"/>
      <c r="DS56" s="45"/>
      <c r="DT56" s="7"/>
      <c r="DU56" s="7"/>
      <c r="DV56" s="45"/>
      <c r="DW56" s="7"/>
      <c r="DX56" s="7"/>
      <c r="DY56" s="45"/>
      <c r="DZ56" s="7"/>
      <c r="EA56" s="7"/>
      <c r="EB56" s="45"/>
      <c r="EC56" s="7"/>
      <c r="ED56" s="7"/>
      <c r="EE56" s="45"/>
      <c r="EF56" s="7"/>
      <c r="EG56" s="7"/>
      <c r="EH56" s="45"/>
      <c r="EI56" s="7"/>
      <c r="EJ56" s="7"/>
      <c r="EK56" s="45"/>
      <c r="EL56" s="7"/>
      <c r="EM56" s="7"/>
      <c r="EN56" s="45" t="e">
        <f>EN53+#REF!+EN54</f>
        <v>#REF!</v>
      </c>
      <c r="EO56" s="45"/>
      <c r="EP56" s="90">
        <f>'[1]Лист1'!$EN$62</f>
        <v>194219.77945512813</v>
      </c>
      <c r="EQ56" s="7"/>
      <c r="ER56" s="7"/>
      <c r="ES56" s="111">
        <f>ES53+ES54+ES55</f>
        <v>191711.05945512812</v>
      </c>
      <c r="ET56" s="7"/>
      <c r="EU56" s="7"/>
      <c r="EV56" s="111">
        <f>EV53+EV54+EV55</f>
        <v>205025.65945512813</v>
      </c>
      <c r="EW56" s="7"/>
      <c r="EX56" s="7"/>
      <c r="EY56" s="111">
        <f>EY53+EY54+EY55</f>
        <v>86120.14945512815</v>
      </c>
      <c r="EZ56" s="7"/>
      <c r="FA56" s="7"/>
      <c r="FB56" s="111">
        <f>FB53+FB54+FB55</f>
        <v>69172.72945512814</v>
      </c>
      <c r="FC56" s="7"/>
      <c r="FD56" s="7"/>
      <c r="FE56" s="111">
        <f>FE53+FE54+FE55</f>
        <v>65173.19945512813</v>
      </c>
      <c r="FF56" s="7"/>
      <c r="FG56" s="7"/>
      <c r="FH56" s="111">
        <f>FH53+FH54+FH55</f>
        <v>75013.78945512814</v>
      </c>
      <c r="FI56" s="7"/>
      <c r="FJ56" s="7"/>
      <c r="FK56" s="111">
        <f>FK53+FK54+FK55</f>
        <v>82244.79945512813</v>
      </c>
      <c r="FL56" s="7"/>
      <c r="FM56" s="7"/>
      <c r="FN56" s="111">
        <f>FN53+FN54+FN55</f>
        <v>94335.86945512812</v>
      </c>
      <c r="FO56" s="7"/>
      <c r="FP56" s="7"/>
      <c r="FQ56" s="111">
        <f>FQ53+FQ54+FQ55</f>
        <v>96384.96945512813</v>
      </c>
      <c r="FS56" s="7"/>
      <c r="FT56" s="111">
        <f>FT53+FT54+FT55</f>
        <v>107244.61945512812</v>
      </c>
      <c r="FV56" s="7"/>
      <c r="FW56" s="111">
        <f>FW53+FW54+FW55</f>
        <v>120431.48945512813</v>
      </c>
      <c r="FY56" s="7"/>
      <c r="FZ56" s="90">
        <f>FZ53+FZ54+FZ55</f>
        <v>120357.44945512812</v>
      </c>
    </row>
    <row r="57" spans="1:146" ht="23.25" customHeight="1">
      <c r="A57" s="141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45"/>
      <c r="BE57" s="7"/>
      <c r="BF57" s="7"/>
      <c r="BG57" s="45"/>
      <c r="BH57" s="7"/>
      <c r="BI57" s="7"/>
      <c r="BJ57" s="45"/>
      <c r="BK57" s="7"/>
      <c r="BL57" s="7"/>
      <c r="BM57" s="45"/>
      <c r="BN57" s="7"/>
      <c r="BO57" s="7"/>
      <c r="BP57" s="45"/>
      <c r="BQ57" s="45"/>
      <c r="BR57" s="45"/>
      <c r="BS57" s="7"/>
      <c r="BT57" s="7"/>
      <c r="BU57" s="45"/>
      <c r="BV57" s="7"/>
      <c r="BW57" s="7"/>
      <c r="BX57" s="45"/>
      <c r="BY57" s="7"/>
      <c r="BZ57" s="7"/>
      <c r="CA57" s="45"/>
      <c r="CB57" s="7"/>
      <c r="CC57" s="7"/>
      <c r="CD57" s="45"/>
      <c r="CE57" s="7"/>
      <c r="CF57" s="7"/>
      <c r="CG57" s="45"/>
      <c r="CH57" s="7"/>
      <c r="CI57" s="7"/>
      <c r="CJ57" s="45"/>
      <c r="CK57" s="7"/>
      <c r="CL57" s="7"/>
      <c r="CM57" s="45"/>
      <c r="CN57" s="7"/>
      <c r="CO57" s="7"/>
      <c r="CP57" s="45"/>
      <c r="CQ57" s="7"/>
      <c r="CR57" s="7"/>
      <c r="CS57" s="45"/>
      <c r="CT57" s="7"/>
      <c r="CU57" s="7"/>
      <c r="CV57" s="45"/>
      <c r="CW57" s="7"/>
      <c r="CX57" s="7"/>
      <c r="CY57" s="45"/>
      <c r="CZ57" s="48" t="s">
        <v>381</v>
      </c>
      <c r="DA57" s="7"/>
      <c r="DB57" s="45"/>
      <c r="DE57" s="48"/>
      <c r="DF57" s="7"/>
      <c r="DG57" s="45"/>
      <c r="DH57" s="48"/>
      <c r="DI57" s="7"/>
      <c r="DJ57" s="45"/>
      <c r="DK57" s="48"/>
      <c r="DL57" s="7"/>
      <c r="DM57" s="45"/>
      <c r="DN57" s="48"/>
      <c r="DO57" s="7"/>
      <c r="DP57" s="45"/>
      <c r="DQ57" s="48"/>
      <c r="DR57" s="7"/>
      <c r="DS57" s="45"/>
      <c r="DT57" s="48"/>
      <c r="DU57" s="7"/>
      <c r="DV57" s="45"/>
      <c r="DW57" s="48"/>
      <c r="DX57" s="7"/>
      <c r="DY57" s="45"/>
      <c r="DZ57" s="48"/>
      <c r="EA57" s="7"/>
      <c r="EB57" s="45"/>
      <c r="EC57" s="48"/>
      <c r="ED57" s="7"/>
      <c r="EE57" s="45"/>
      <c r="EF57" s="48"/>
      <c r="EG57" s="7"/>
      <c r="EH57" s="45"/>
      <c r="EI57" s="48"/>
      <c r="EJ57" s="7"/>
      <c r="EK57" s="45"/>
      <c r="EL57" s="48"/>
      <c r="EM57" s="7"/>
      <c r="EN57" s="45"/>
      <c r="EO57" s="45"/>
      <c r="EP57" s="6"/>
    </row>
    <row r="58" spans="1:183" ht="14.25">
      <c r="A58" s="108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45"/>
      <c r="BE58" s="7"/>
      <c r="BF58" s="7"/>
      <c r="BG58" s="45"/>
      <c r="BH58" s="7"/>
      <c r="BI58" s="7"/>
      <c r="BJ58" s="45"/>
      <c r="BK58" s="7"/>
      <c r="BL58" s="7"/>
      <c r="BM58" s="45"/>
      <c r="BN58" s="7"/>
      <c r="BO58" s="7"/>
      <c r="BP58" s="45"/>
      <c r="BQ58" s="45"/>
      <c r="BR58" s="45"/>
      <c r="BS58" s="7"/>
      <c r="BT58" s="7"/>
      <c r="BU58" s="45"/>
      <c r="BV58" s="7"/>
      <c r="BW58" s="7"/>
      <c r="BX58" s="45"/>
      <c r="BY58" s="7"/>
      <c r="BZ58" s="7"/>
      <c r="CA58" s="45"/>
      <c r="CB58" s="7"/>
      <c r="CC58" s="7"/>
      <c r="CD58" s="45"/>
      <c r="CE58" s="7"/>
      <c r="CF58" s="7"/>
      <c r="CG58" s="45"/>
      <c r="CH58" s="7"/>
      <c r="CI58" s="7"/>
      <c r="CJ58" s="45"/>
      <c r="CK58" s="7"/>
      <c r="CL58" s="7"/>
      <c r="CM58" s="45"/>
      <c r="CN58" s="7"/>
      <c r="CO58" s="7"/>
      <c r="CP58" s="45"/>
      <c r="CQ58" s="7"/>
      <c r="CR58" s="7"/>
      <c r="CS58" s="45"/>
      <c r="CT58" s="7"/>
      <c r="CU58" s="7"/>
      <c r="CV58" s="45"/>
      <c r="CW58" s="7"/>
      <c r="CX58" s="7"/>
      <c r="CY58" s="45"/>
      <c r="CZ58" s="48"/>
      <c r="DA58" s="7"/>
      <c r="DB58" s="45"/>
      <c r="DE58" s="48"/>
      <c r="DF58" s="7"/>
      <c r="DG58" s="45"/>
      <c r="DH58" s="48"/>
      <c r="DI58" s="7"/>
      <c r="DJ58" s="45"/>
      <c r="DK58" s="48"/>
      <c r="DL58" s="7"/>
      <c r="DM58" s="45"/>
      <c r="DN58" s="48"/>
      <c r="DO58" s="7"/>
      <c r="DP58" s="45"/>
      <c r="DQ58" s="48"/>
      <c r="DR58" s="7"/>
      <c r="DS58" s="45"/>
      <c r="DT58" s="48"/>
      <c r="DU58" s="7"/>
      <c r="DV58" s="45"/>
      <c r="DW58" s="48"/>
      <c r="DX58" s="7"/>
      <c r="DY58" s="45"/>
      <c r="DZ58" s="48"/>
      <c r="EA58" s="7"/>
      <c r="EB58" s="45"/>
      <c r="EC58" s="48"/>
      <c r="ED58" s="7"/>
      <c r="EE58" s="45"/>
      <c r="EF58" s="48"/>
      <c r="EG58" s="7"/>
      <c r="EH58" s="45"/>
      <c r="EI58" s="48"/>
      <c r="EJ58" s="7"/>
      <c r="EK58" s="45"/>
      <c r="EL58" s="48"/>
      <c r="EM58" s="7"/>
      <c r="EN58" s="45"/>
      <c r="EO58" s="45"/>
      <c r="EP58" s="6"/>
      <c r="FX58" s="108" t="s">
        <v>614</v>
      </c>
      <c r="FY58" s="108"/>
      <c r="FZ58" s="108"/>
      <c r="GA58" s="114" t="s">
        <v>615</v>
      </c>
    </row>
    <row r="59" spans="1:183" ht="40.5" customHeight="1">
      <c r="A59" s="108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45"/>
      <c r="BE59" s="7"/>
      <c r="BF59" s="7"/>
      <c r="BG59" s="45"/>
      <c r="BH59" s="7"/>
      <c r="BI59" s="7"/>
      <c r="BJ59" s="45"/>
      <c r="BK59" s="7"/>
      <c r="BL59" s="7"/>
      <c r="BM59" s="45"/>
      <c r="BN59" s="7"/>
      <c r="BO59" s="7"/>
      <c r="BP59" s="45"/>
      <c r="BQ59" s="45"/>
      <c r="BR59" s="45"/>
      <c r="BS59" s="7"/>
      <c r="BT59" s="7"/>
      <c r="BU59" s="45"/>
      <c r="BV59" s="7"/>
      <c r="BW59" s="7"/>
      <c r="BX59" s="45"/>
      <c r="BY59" s="7"/>
      <c r="BZ59" s="7"/>
      <c r="CA59" s="45"/>
      <c r="CB59" s="7"/>
      <c r="CC59" s="7"/>
      <c r="CD59" s="45"/>
      <c r="CE59" s="7"/>
      <c r="CF59" s="7"/>
      <c r="CG59" s="45"/>
      <c r="CH59" s="7"/>
      <c r="CI59" s="7"/>
      <c r="CJ59" s="45"/>
      <c r="CK59" s="7"/>
      <c r="CL59" s="7"/>
      <c r="CM59" s="45"/>
      <c r="CN59" s="7"/>
      <c r="CO59" s="7"/>
      <c r="CP59" s="45"/>
      <c r="CQ59" s="7"/>
      <c r="CR59" s="7"/>
      <c r="CS59" s="45"/>
      <c r="CT59" s="7"/>
      <c r="CU59" s="7"/>
      <c r="CV59" s="45"/>
      <c r="CW59" s="7"/>
      <c r="CX59" s="7"/>
      <c r="CY59" s="45"/>
      <c r="CZ59" s="48"/>
      <c r="DA59" s="7"/>
      <c r="DB59" s="45"/>
      <c r="DE59" s="48"/>
      <c r="DF59" s="7"/>
      <c r="DG59" s="45"/>
      <c r="DH59" s="48"/>
      <c r="DI59" s="7"/>
      <c r="DJ59" s="45"/>
      <c r="DK59" s="48"/>
      <c r="DL59" s="7"/>
      <c r="DM59" s="45"/>
      <c r="DN59" s="48"/>
      <c r="DO59" s="7"/>
      <c r="DP59" s="45"/>
      <c r="DQ59" s="48"/>
      <c r="DR59" s="7"/>
      <c r="DS59" s="45"/>
      <c r="DT59" s="48"/>
      <c r="DU59" s="7"/>
      <c r="DV59" s="45"/>
      <c r="DW59" s="48"/>
      <c r="DX59" s="7"/>
      <c r="DY59" s="45"/>
      <c r="DZ59" s="48"/>
      <c r="EA59" s="7"/>
      <c r="EB59" s="45"/>
      <c r="EC59" s="48"/>
      <c r="ED59" s="7"/>
      <c r="EE59" s="45"/>
      <c r="EF59" s="48"/>
      <c r="EG59" s="7"/>
      <c r="EH59" s="45"/>
      <c r="EI59" s="48"/>
      <c r="EJ59" s="7"/>
      <c r="EK59" s="45"/>
      <c r="EL59" s="48"/>
      <c r="EM59" s="7"/>
      <c r="EN59" s="45"/>
      <c r="EO59" s="45"/>
      <c r="EP59" s="6"/>
      <c r="FX59" s="50"/>
      <c r="FY59" s="50"/>
      <c r="FZ59" s="50"/>
      <c r="GA59" s="50"/>
    </row>
    <row r="60" spans="1:183" ht="28.5">
      <c r="A60" s="108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45"/>
      <c r="BE60" s="7"/>
      <c r="BF60" s="7"/>
      <c r="BG60" s="45"/>
      <c r="BH60" s="7"/>
      <c r="BI60" s="7"/>
      <c r="BJ60" s="45"/>
      <c r="BK60" s="7"/>
      <c r="BL60" s="7"/>
      <c r="BM60" s="45"/>
      <c r="BN60" s="7"/>
      <c r="BO60" s="7"/>
      <c r="BP60" s="45"/>
      <c r="BQ60" s="45"/>
      <c r="BR60" s="45"/>
      <c r="BS60" s="7"/>
      <c r="BT60" s="7"/>
      <c r="BU60" s="45"/>
      <c r="BV60" s="7"/>
      <c r="BW60" s="7"/>
      <c r="BX60" s="45"/>
      <c r="BY60" s="7"/>
      <c r="BZ60" s="7"/>
      <c r="CA60" s="45"/>
      <c r="CB60" s="7"/>
      <c r="CC60" s="7"/>
      <c r="CD60" s="45"/>
      <c r="CE60" s="7"/>
      <c r="CF60" s="7"/>
      <c r="CG60" s="45"/>
      <c r="CH60" s="7"/>
      <c r="CI60" s="7"/>
      <c r="CJ60" s="45"/>
      <c r="CK60" s="7"/>
      <c r="CL60" s="7"/>
      <c r="CM60" s="45"/>
      <c r="CN60" s="7"/>
      <c r="CO60" s="7"/>
      <c r="CP60" s="45"/>
      <c r="CQ60" s="7"/>
      <c r="CR60" s="7"/>
      <c r="CS60" s="45"/>
      <c r="CT60" s="7"/>
      <c r="CU60" s="7"/>
      <c r="CV60" s="45"/>
      <c r="CW60" s="7"/>
      <c r="CX60" s="7"/>
      <c r="CY60" s="45"/>
      <c r="CZ60" s="48"/>
      <c r="DA60" s="7"/>
      <c r="DB60" s="45"/>
      <c r="DE60" s="48"/>
      <c r="DF60" s="7"/>
      <c r="DG60" s="45"/>
      <c r="DH60" s="48"/>
      <c r="DI60" s="7"/>
      <c r="DJ60" s="45"/>
      <c r="DK60" s="48"/>
      <c r="DL60" s="7"/>
      <c r="DM60" s="45"/>
      <c r="DN60" s="48"/>
      <c r="DO60" s="7"/>
      <c r="DP60" s="45"/>
      <c r="DQ60" s="48"/>
      <c r="DR60" s="7"/>
      <c r="DS60" s="45"/>
      <c r="DT60" s="48"/>
      <c r="DU60" s="7"/>
      <c r="DV60" s="45"/>
      <c r="DW60" s="48"/>
      <c r="DX60" s="7"/>
      <c r="DY60" s="45"/>
      <c r="DZ60" s="48"/>
      <c r="EA60" s="7"/>
      <c r="EB60" s="45"/>
      <c r="EC60" s="48"/>
      <c r="ED60" s="7"/>
      <c r="EE60" s="45"/>
      <c r="EF60" s="48"/>
      <c r="EG60" s="7"/>
      <c r="EH60" s="45"/>
      <c r="EI60" s="48"/>
      <c r="EJ60" s="7"/>
      <c r="EK60" s="45"/>
      <c r="EL60" s="48"/>
      <c r="EM60" s="7"/>
      <c r="EN60" s="45"/>
      <c r="EO60" s="45"/>
      <c r="EP60" s="6"/>
      <c r="FX60" s="115" t="s">
        <v>500</v>
      </c>
      <c r="FY60" s="50"/>
      <c r="FZ60" s="50"/>
      <c r="GA60" s="50" t="s">
        <v>616</v>
      </c>
    </row>
    <row r="61" spans="1:146" ht="14.25">
      <c r="A61" s="108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45"/>
      <c r="BE61" s="7"/>
      <c r="BF61" s="7"/>
      <c r="BG61" s="45"/>
      <c r="BH61" s="7"/>
      <c r="BI61" s="7"/>
      <c r="BJ61" s="45"/>
      <c r="BK61" s="7"/>
      <c r="BL61" s="7"/>
      <c r="BM61" s="45"/>
      <c r="BN61" s="7"/>
      <c r="BO61" s="7"/>
      <c r="BP61" s="45"/>
      <c r="BQ61" s="45"/>
      <c r="BR61" s="45"/>
      <c r="BS61" s="7"/>
      <c r="BT61" s="7"/>
      <c r="BU61" s="45"/>
      <c r="BV61" s="7"/>
      <c r="BW61" s="7"/>
      <c r="BX61" s="45"/>
      <c r="BY61" s="7"/>
      <c r="BZ61" s="7"/>
      <c r="CA61" s="45"/>
      <c r="CB61" s="7"/>
      <c r="CC61" s="7"/>
      <c r="CD61" s="45"/>
      <c r="CE61" s="7"/>
      <c r="CF61" s="7"/>
      <c r="CG61" s="45"/>
      <c r="CH61" s="7"/>
      <c r="CI61" s="7"/>
      <c r="CJ61" s="45"/>
      <c r="CK61" s="7"/>
      <c r="CL61" s="7"/>
      <c r="CM61" s="45"/>
      <c r="CN61" s="7"/>
      <c r="CO61" s="7"/>
      <c r="CP61" s="45"/>
      <c r="CQ61" s="7"/>
      <c r="CR61" s="7"/>
      <c r="CS61" s="45"/>
      <c r="CT61" s="7"/>
      <c r="CU61" s="7"/>
      <c r="CV61" s="45"/>
      <c r="CW61" s="7"/>
      <c r="CX61" s="7"/>
      <c r="CY61" s="45"/>
      <c r="CZ61" s="48"/>
      <c r="DA61" s="7"/>
      <c r="DB61" s="45"/>
      <c r="DE61" s="48"/>
      <c r="DF61" s="7"/>
      <c r="DG61" s="45"/>
      <c r="DH61" s="48"/>
      <c r="DI61" s="7"/>
      <c r="DJ61" s="45"/>
      <c r="DK61" s="48"/>
      <c r="DL61" s="7"/>
      <c r="DM61" s="45"/>
      <c r="DN61" s="48"/>
      <c r="DO61" s="7"/>
      <c r="DP61" s="45"/>
      <c r="DQ61" s="48"/>
      <c r="DR61" s="7"/>
      <c r="DS61" s="45"/>
      <c r="DT61" s="48"/>
      <c r="DU61" s="7"/>
      <c r="DV61" s="45"/>
      <c r="DW61" s="48"/>
      <c r="DX61" s="7"/>
      <c r="DY61" s="45"/>
      <c r="DZ61" s="48"/>
      <c r="EA61" s="7"/>
      <c r="EB61" s="45"/>
      <c r="EC61" s="48"/>
      <c r="ED61" s="7"/>
      <c r="EE61" s="45"/>
      <c r="EF61" s="48"/>
      <c r="EG61" s="7"/>
      <c r="EH61" s="45"/>
      <c r="EI61" s="48"/>
      <c r="EJ61" s="7"/>
      <c r="EK61" s="45"/>
      <c r="EL61" s="48"/>
      <c r="EM61" s="7"/>
      <c r="EN61" s="45"/>
      <c r="EO61" s="45"/>
      <c r="EP61" s="6"/>
    </row>
    <row r="62" spans="1:146" ht="14.25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45"/>
      <c r="BE62" s="7"/>
      <c r="BF62" s="7"/>
      <c r="BG62" s="45"/>
      <c r="BH62" s="7"/>
      <c r="BI62" s="7"/>
      <c r="BJ62" s="45"/>
      <c r="BK62" s="7"/>
      <c r="BL62" s="7"/>
      <c r="BM62" s="45"/>
      <c r="BN62" s="7"/>
      <c r="BO62" s="7"/>
      <c r="BP62" s="45"/>
      <c r="BQ62" s="45"/>
      <c r="BR62" s="45"/>
      <c r="BS62" s="7"/>
      <c r="BT62" s="7"/>
      <c r="BU62" s="45"/>
      <c r="BV62" s="7"/>
      <c r="BW62" s="7"/>
      <c r="BX62" s="45"/>
      <c r="BY62" s="7"/>
      <c r="BZ62" s="7"/>
      <c r="CA62" s="45"/>
      <c r="CB62" s="7"/>
      <c r="CC62" s="7"/>
      <c r="CD62" s="45"/>
      <c r="CE62" s="7"/>
      <c r="CF62" s="7"/>
      <c r="CG62" s="45"/>
      <c r="CH62" s="7"/>
      <c r="CI62" s="7"/>
      <c r="CJ62" s="45"/>
      <c r="CK62" s="7"/>
      <c r="CL62" s="7"/>
      <c r="CM62" s="45"/>
      <c r="CN62" s="7"/>
      <c r="CO62" s="7"/>
      <c r="CP62" s="45"/>
      <c r="CQ62" s="7"/>
      <c r="CR62" s="7"/>
      <c r="CS62" s="45"/>
      <c r="CT62" s="7"/>
      <c r="CU62" s="7"/>
      <c r="CV62" s="45"/>
      <c r="CW62" s="7"/>
      <c r="CX62" s="7"/>
      <c r="CY62" s="45"/>
      <c r="CZ62" s="48"/>
      <c r="DA62" s="7"/>
      <c r="DB62" s="45"/>
      <c r="DE62" s="48"/>
      <c r="DF62" s="7"/>
      <c r="DG62" s="45"/>
      <c r="DH62" s="48"/>
      <c r="DI62" s="7"/>
      <c r="DJ62" s="45"/>
      <c r="DK62" s="48"/>
      <c r="DL62" s="7"/>
      <c r="DM62" s="45"/>
      <c r="DN62" s="48"/>
      <c r="DO62" s="7"/>
      <c r="DP62" s="45"/>
      <c r="DQ62" s="48"/>
      <c r="DR62" s="7"/>
      <c r="DS62" s="45"/>
      <c r="DT62" s="48"/>
      <c r="DU62" s="7"/>
      <c r="DV62" s="45"/>
      <c r="DW62" s="48"/>
      <c r="DX62" s="7"/>
      <c r="DY62" s="45"/>
      <c r="DZ62" s="48"/>
      <c r="EA62" s="7"/>
      <c r="EB62" s="45"/>
      <c r="EC62" s="48"/>
      <c r="ED62" s="7"/>
      <c r="EE62" s="45"/>
      <c r="EF62" s="48"/>
      <c r="EG62" s="7"/>
      <c r="EH62" s="45"/>
      <c r="EI62" s="48"/>
      <c r="EJ62" s="7"/>
      <c r="EK62" s="45"/>
      <c r="EL62" s="48"/>
      <c r="EM62" s="7"/>
      <c r="EN62" s="45"/>
      <c r="EO62" s="45"/>
      <c r="EP62" s="6"/>
    </row>
    <row r="63" spans="1:146" ht="14.25">
      <c r="A63" s="108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45"/>
      <c r="BE63" s="7"/>
      <c r="BF63" s="7"/>
      <c r="BG63" s="45"/>
      <c r="BH63" s="7"/>
      <c r="BI63" s="7"/>
      <c r="BJ63" s="45"/>
      <c r="BK63" s="7"/>
      <c r="BL63" s="7"/>
      <c r="BM63" s="45"/>
      <c r="BN63" s="7"/>
      <c r="BO63" s="7"/>
      <c r="BP63" s="45"/>
      <c r="BQ63" s="45"/>
      <c r="BR63" s="45"/>
      <c r="BS63" s="7"/>
      <c r="BT63" s="7"/>
      <c r="BU63" s="45"/>
      <c r="BV63" s="7"/>
      <c r="BW63" s="7"/>
      <c r="BX63" s="45"/>
      <c r="BY63" s="7"/>
      <c r="BZ63" s="7"/>
      <c r="CA63" s="45"/>
      <c r="CB63" s="7"/>
      <c r="CC63" s="7"/>
      <c r="CD63" s="45"/>
      <c r="CE63" s="7"/>
      <c r="CF63" s="7"/>
      <c r="CG63" s="45"/>
      <c r="CH63" s="7"/>
      <c r="CI63" s="7"/>
      <c r="CJ63" s="45"/>
      <c r="CK63" s="7"/>
      <c r="CL63" s="7"/>
      <c r="CM63" s="45"/>
      <c r="CN63" s="7"/>
      <c r="CO63" s="7"/>
      <c r="CP63" s="45"/>
      <c r="CQ63" s="7"/>
      <c r="CR63" s="7"/>
      <c r="CS63" s="45"/>
      <c r="CT63" s="7"/>
      <c r="CU63" s="7"/>
      <c r="CV63" s="45"/>
      <c r="CW63" s="7"/>
      <c r="CX63" s="7"/>
      <c r="CY63" s="45"/>
      <c r="CZ63" s="48"/>
      <c r="DA63" s="7"/>
      <c r="DB63" s="45"/>
      <c r="DE63" s="48"/>
      <c r="DF63" s="7"/>
      <c r="DG63" s="45"/>
      <c r="DH63" s="48"/>
      <c r="DI63" s="7"/>
      <c r="DJ63" s="45"/>
      <c r="DK63" s="48"/>
      <c r="DL63" s="7"/>
      <c r="DM63" s="45"/>
      <c r="DN63" s="48"/>
      <c r="DO63" s="7"/>
      <c r="DP63" s="45"/>
      <c r="DQ63" s="48"/>
      <c r="DR63" s="7"/>
      <c r="DS63" s="45"/>
      <c r="DT63" s="48"/>
      <c r="DU63" s="7"/>
      <c r="DV63" s="45"/>
      <c r="DW63" s="48"/>
      <c r="DX63" s="7"/>
      <c r="DY63" s="45"/>
      <c r="DZ63" s="48"/>
      <c r="EA63" s="7"/>
      <c r="EB63" s="45"/>
      <c r="EC63" s="48"/>
      <c r="ED63" s="7"/>
      <c r="EE63" s="45"/>
      <c r="EF63" s="48"/>
      <c r="EG63" s="7"/>
      <c r="EH63" s="45"/>
      <c r="EI63" s="48"/>
      <c r="EJ63" s="7"/>
      <c r="EK63" s="45"/>
      <c r="EL63" s="48"/>
      <c r="EM63" s="7"/>
      <c r="EN63" s="45"/>
      <c r="EO63" s="45"/>
      <c r="EP63" s="6"/>
    </row>
    <row r="64" spans="1:183" ht="14.25">
      <c r="A64" s="7"/>
      <c r="B64" s="44"/>
      <c r="C64" s="44"/>
      <c r="D64" s="44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49" t="s">
        <v>499</v>
      </c>
      <c r="EM64" s="50"/>
      <c r="EN64" s="50"/>
      <c r="EO64" s="50"/>
      <c r="EP64" s="50"/>
      <c r="FV64" s="122" t="s">
        <v>599</v>
      </c>
      <c r="FW64" s="122"/>
      <c r="FX64" s="122"/>
      <c r="FY64" s="97">
        <f>GA35+GA45</f>
        <v>708423.41</v>
      </c>
      <c r="FZ64" s="7"/>
      <c r="GA64"/>
    </row>
    <row r="65" spans="1:183" ht="14.25">
      <c r="A65" s="7"/>
      <c r="B65" s="44"/>
      <c r="C65" s="44"/>
      <c r="D65" s="44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48" t="s">
        <v>382</v>
      </c>
      <c r="DA65" s="7"/>
      <c r="DB65" s="7"/>
      <c r="DE65" s="48"/>
      <c r="DF65" s="7"/>
      <c r="DG65" s="7"/>
      <c r="DH65" s="48"/>
      <c r="DI65" s="7"/>
      <c r="DJ65" s="7"/>
      <c r="DK65" s="48"/>
      <c r="DL65" s="7"/>
      <c r="DM65" s="7"/>
      <c r="DN65" s="48"/>
      <c r="DO65" s="7"/>
      <c r="DP65" s="7"/>
      <c r="DQ65" s="48"/>
      <c r="DR65" s="7"/>
      <c r="DS65" s="7"/>
      <c r="DT65" s="48"/>
      <c r="DU65" s="7"/>
      <c r="DV65" s="7"/>
      <c r="DW65" s="48"/>
      <c r="DX65" s="7"/>
      <c r="DY65" s="7"/>
      <c r="DZ65" s="48"/>
      <c r="EA65" s="7"/>
      <c r="EB65" s="7"/>
      <c r="EC65" s="48"/>
      <c r="ED65" s="7"/>
      <c r="EE65" s="7"/>
      <c r="EF65" s="48"/>
      <c r="EG65" s="7"/>
      <c r="EH65" s="7"/>
      <c r="EI65" s="48"/>
      <c r="EJ65" s="7"/>
      <c r="EK65" s="7"/>
      <c r="EL65" s="50"/>
      <c r="EM65" s="50"/>
      <c r="EN65" s="50"/>
      <c r="EO65" s="50"/>
      <c r="EP65" s="50"/>
      <c r="FV65" s="122" t="s">
        <v>600</v>
      </c>
      <c r="FW65" s="122"/>
      <c r="FX65" s="122"/>
      <c r="FY65" s="97">
        <f>GA36+GA46</f>
        <v>626464.08</v>
      </c>
      <c r="FZ65" s="7"/>
      <c r="GA65"/>
    </row>
    <row r="66" spans="1:183" ht="15" customHeight="1">
      <c r="A66" s="7"/>
      <c r="B66" s="44"/>
      <c r="C66" s="44"/>
      <c r="D66" s="44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51" t="s">
        <v>500</v>
      </c>
      <c r="EM66" s="50"/>
      <c r="EN66" s="50"/>
      <c r="EO66" s="50"/>
      <c r="EP66" s="50"/>
      <c r="FV66" s="122" t="s">
        <v>601</v>
      </c>
      <c r="FW66" s="122"/>
      <c r="FX66" s="122"/>
      <c r="FY66" s="97">
        <f>GA39+GA47</f>
        <v>626689.08</v>
      </c>
      <c r="FZ66" s="7"/>
      <c r="GA66"/>
    </row>
    <row r="67" spans="1:183" ht="12.75">
      <c r="A67" s="7"/>
      <c r="B67" s="44"/>
      <c r="C67" s="44"/>
      <c r="D67" s="44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FV67" s="122" t="s">
        <v>602</v>
      </c>
      <c r="FW67" s="122"/>
      <c r="FX67" s="122"/>
      <c r="FY67" s="97">
        <f>FY66-FY65</f>
        <v>225</v>
      </c>
      <c r="FZ67" s="7"/>
      <c r="GA67"/>
    </row>
    <row r="68" spans="1:183" ht="12.75">
      <c r="A68" s="7"/>
      <c r="B68" s="44"/>
      <c r="C68" s="44"/>
      <c r="D68" s="44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FV68" s="121" t="s">
        <v>603</v>
      </c>
      <c r="FW68" s="121"/>
      <c r="FX68" s="121"/>
      <c r="FY68" s="97">
        <f>FY65-FY64</f>
        <v>-81959.33000000007</v>
      </c>
      <c r="FZ68" s="7"/>
      <c r="GA68"/>
    </row>
    <row r="69" spans="1:183" ht="12.75">
      <c r="A69" s="7"/>
      <c r="B69" s="44"/>
      <c r="C69" s="44"/>
      <c r="D69" s="44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FV69" s="123" t="s">
        <v>604</v>
      </c>
      <c r="FW69" s="124"/>
      <c r="FX69" s="125"/>
      <c r="FY69" s="97">
        <f>EP56</f>
        <v>194219.77945512813</v>
      </c>
      <c r="FZ69" s="7"/>
      <c r="GA69"/>
    </row>
    <row r="70" spans="1:183" ht="15">
      <c r="A70" s="44"/>
      <c r="B70" s="44"/>
      <c r="C70" s="44"/>
      <c r="D70" s="44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FV70" s="119" t="s">
        <v>605</v>
      </c>
      <c r="FW70" s="119"/>
      <c r="FX70" s="119"/>
      <c r="FY70" s="98">
        <f>FY69+FY68+FY67+FY71</f>
        <v>120357.44945512805</v>
      </c>
      <c r="FZ70" s="7"/>
      <c r="GA70"/>
    </row>
    <row r="71" spans="1:183" ht="12.75">
      <c r="A71" s="44"/>
      <c r="B71" s="44"/>
      <c r="C71" s="44"/>
      <c r="D71" s="44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FV71" s="120" t="s">
        <v>620</v>
      </c>
      <c r="FW71" s="120"/>
      <c r="FX71" s="120"/>
      <c r="FY71" s="99">
        <f>GA54+GA55</f>
        <v>7872</v>
      </c>
      <c r="FZ71" s="7"/>
      <c r="GA71"/>
    </row>
    <row r="72" spans="1:183" ht="13.5" customHeight="1">
      <c r="A72" s="44"/>
      <c r="B72" s="44"/>
      <c r="C72" s="44"/>
      <c r="D72" s="44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FV72" s="121" t="s">
        <v>606</v>
      </c>
      <c r="FW72" s="121"/>
      <c r="FX72" s="121"/>
      <c r="FY72" s="100">
        <f>FQ20+FQ24+FK18+FE20+FE22+FE23+FE25+FB28+FB26+FB25+FB23+FB22+FB20+FB19+FB18+EY18+EY19+EY20+EY21+EY27</f>
        <v>129314.92</v>
      </c>
      <c r="FZ72" s="120" t="s">
        <v>607</v>
      </c>
      <c r="GA72" s="120"/>
    </row>
    <row r="73" spans="1:181" ht="12.75">
      <c r="A73" s="44"/>
      <c r="B73" s="44"/>
      <c r="C73" s="44"/>
      <c r="D73" s="44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FV73" s="118" t="s">
        <v>610</v>
      </c>
      <c r="FW73" s="118"/>
      <c r="FX73" s="118"/>
      <c r="FY73" s="112">
        <v>50780</v>
      </c>
    </row>
    <row r="74" spans="1:181" ht="12.75">
      <c r="A74" s="44"/>
      <c r="B74" s="44"/>
      <c r="C74" s="44"/>
      <c r="D74" s="44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FV74" s="118" t="s">
        <v>611</v>
      </c>
      <c r="FW74" s="118"/>
      <c r="FX74" s="118"/>
      <c r="FY74" s="112">
        <v>-572</v>
      </c>
    </row>
    <row r="75" spans="1:181" ht="12.75">
      <c r="A75" s="44"/>
      <c r="B75" s="44"/>
      <c r="C75" s="44"/>
      <c r="D75" s="44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FV75" s="118" t="s">
        <v>612</v>
      </c>
      <c r="FW75" s="118"/>
      <c r="FX75" s="118"/>
      <c r="FY75" s="112">
        <f>FY73+FY74</f>
        <v>50208</v>
      </c>
    </row>
    <row r="76" spans="1:181" ht="12.75">
      <c r="A76" s="44"/>
      <c r="B76" s="44"/>
      <c r="C76" s="44"/>
      <c r="D76" s="44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FV76" s="118" t="s">
        <v>621</v>
      </c>
      <c r="FW76" s="118"/>
      <c r="FX76" s="118"/>
      <c r="FY76" s="112">
        <f>FY75-FY72</f>
        <v>-79106.92</v>
      </c>
    </row>
    <row r="77" spans="1:181" ht="12.75">
      <c r="A77" s="44"/>
      <c r="B77" s="44"/>
      <c r="C77" s="44"/>
      <c r="D77" s="44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FV77" s="118" t="s">
        <v>613</v>
      </c>
      <c r="FW77" s="118"/>
      <c r="FX77" s="118"/>
      <c r="FY77" s="113">
        <f>FY68-FY76</f>
        <v>-2852.4100000000763</v>
      </c>
    </row>
    <row r="78" spans="1:146" ht="12.75">
      <c r="A78" s="44"/>
      <c r="B78" s="44"/>
      <c r="C78" s="44"/>
      <c r="D78" s="44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</row>
    <row r="79" spans="1:146" ht="12.75">
      <c r="A79" s="44"/>
      <c r="B79" s="44"/>
      <c r="C79" s="44"/>
      <c r="D79" s="44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</row>
    <row r="80" spans="1:146" ht="12.75">
      <c r="A80" s="44"/>
      <c r="B80" s="44"/>
      <c r="C80" s="44"/>
      <c r="D80" s="44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</row>
    <row r="81" spans="1:146" ht="12.75">
      <c r="A81" s="44"/>
      <c r="B81" s="44"/>
      <c r="C81" s="44"/>
      <c r="D81" s="44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</row>
    <row r="82" spans="1:146" ht="12.75">
      <c r="A82" s="44"/>
      <c r="B82" s="44"/>
      <c r="C82" s="44"/>
      <c r="D82" s="44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</row>
    <row r="83" spans="1:146" ht="12.75">
      <c r="A83" s="44"/>
      <c r="B83" s="44"/>
      <c r="C83" s="44"/>
      <c r="D83" s="44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</row>
    <row r="84" spans="1:146" ht="12.75">
      <c r="A84" s="44"/>
      <c r="B84" s="44"/>
      <c r="C84" s="44"/>
      <c r="D84" s="44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</row>
    <row r="85" spans="1:146" ht="12.75">
      <c r="A85" s="44"/>
      <c r="B85" s="44"/>
      <c r="C85" s="44"/>
      <c r="D85" s="44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</row>
    <row r="86" spans="1:146" ht="12.75">
      <c r="A86" s="44"/>
      <c r="B86" s="44"/>
      <c r="C86" s="44"/>
      <c r="D86" s="44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</row>
    <row r="87" spans="1:146" ht="12.75">
      <c r="A87" s="44"/>
      <c r="B87" s="44"/>
      <c r="C87" s="44"/>
      <c r="D87" s="44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</row>
    <row r="88" spans="1:146" ht="12.75">
      <c r="A88" s="44"/>
      <c r="B88" s="44"/>
      <c r="C88" s="44"/>
      <c r="D88" s="44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</row>
    <row r="89" spans="1:146" ht="12.75">
      <c r="A89" s="44"/>
      <c r="B89" s="44"/>
      <c r="C89" s="44"/>
      <c r="D89" s="44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</row>
    <row r="90" spans="1:146" ht="12.75">
      <c r="A90" s="44"/>
      <c r="B90" s="44"/>
      <c r="C90" s="44"/>
      <c r="D90" s="44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</row>
    <row r="91" spans="1:146" ht="12.75">
      <c r="A91" s="44"/>
      <c r="B91" s="44"/>
      <c r="C91" s="44"/>
      <c r="D91" s="44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</row>
    <row r="92" spans="1:146" ht="12.75">
      <c r="A92" s="44"/>
      <c r="B92" s="44"/>
      <c r="C92" s="44"/>
      <c r="D92" s="44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</row>
    <row r="93" spans="1:146" ht="12.75">
      <c r="A93" s="44"/>
      <c r="B93" s="44"/>
      <c r="C93" s="44"/>
      <c r="D93" s="44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</row>
    <row r="94" spans="1:146" ht="12.75">
      <c r="A94" s="44"/>
      <c r="B94" s="44"/>
      <c r="C94" s="44"/>
      <c r="D94" s="44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</row>
    <row r="95" spans="1:146" ht="12.75">
      <c r="A95" s="44"/>
      <c r="B95" s="44"/>
      <c r="C95" s="44"/>
      <c r="D95" s="44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</row>
    <row r="96" spans="1:146" ht="12.75">
      <c r="A96" s="44"/>
      <c r="B96" s="44"/>
      <c r="C96" s="44"/>
      <c r="D96" s="44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</row>
    <row r="97" spans="1:146" ht="12.75">
      <c r="A97" s="44"/>
      <c r="B97" s="44"/>
      <c r="C97" s="44"/>
      <c r="D97" s="44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</row>
    <row r="98" spans="1:146" ht="12.75">
      <c r="A98" s="44"/>
      <c r="B98" s="44"/>
      <c r="C98" s="44"/>
      <c r="D98" s="44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</row>
    <row r="99" spans="1:146" ht="12.75">
      <c r="A99" s="44"/>
      <c r="B99" s="44"/>
      <c r="C99" s="44"/>
      <c r="D99" s="44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</row>
    <row r="100" spans="1:146" ht="12.75">
      <c r="A100" s="44"/>
      <c r="B100" s="44"/>
      <c r="C100" s="44"/>
      <c r="D100" s="44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</row>
    <row r="101" spans="1:146" ht="12.75">
      <c r="A101" s="44"/>
      <c r="B101" s="44"/>
      <c r="C101" s="44"/>
      <c r="D101" s="44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</row>
    <row r="102" spans="1:146" ht="12.75">
      <c r="A102" s="44"/>
      <c r="B102" s="44"/>
      <c r="C102" s="44"/>
      <c r="D102" s="44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</row>
    <row r="103" spans="1:146" ht="12.75">
      <c r="A103" s="44"/>
      <c r="B103" s="44"/>
      <c r="C103" s="44"/>
      <c r="D103" s="44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</row>
    <row r="104" spans="1:146" ht="12.75">
      <c r="A104" s="44"/>
      <c r="B104" s="44"/>
      <c r="C104" s="44"/>
      <c r="D104" s="44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</row>
    <row r="105" spans="1:146" ht="12.75">
      <c r="A105" s="44"/>
      <c r="B105" s="44"/>
      <c r="C105" s="44"/>
      <c r="D105" s="44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</row>
    <row r="106" spans="1:146" ht="12.75">
      <c r="A106" s="44"/>
      <c r="B106" s="44"/>
      <c r="C106" s="44"/>
      <c r="D106" s="44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</row>
    <row r="107" spans="1:146" ht="12.75">
      <c r="A107" s="44"/>
      <c r="B107" s="44"/>
      <c r="C107" s="44"/>
      <c r="D107" s="44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</row>
    <row r="108" spans="1:146" ht="12.75">
      <c r="A108" s="44"/>
      <c r="B108" s="44"/>
      <c r="C108" s="44"/>
      <c r="D108" s="44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</row>
    <row r="109" spans="1:146" ht="12.75">
      <c r="A109" s="44"/>
      <c r="B109" s="44"/>
      <c r="C109" s="44"/>
      <c r="D109" s="44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</row>
    <row r="110" spans="1:146" ht="12.75">
      <c r="A110" s="44"/>
      <c r="B110" s="44"/>
      <c r="C110" s="44"/>
      <c r="D110" s="44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</row>
    <row r="111" spans="1:146" ht="12.75">
      <c r="A111" s="44"/>
      <c r="B111" s="44"/>
      <c r="C111" s="44"/>
      <c r="D111" s="44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</row>
    <row r="112" spans="1:146" ht="12.75">
      <c r="A112" s="44"/>
      <c r="B112" s="44"/>
      <c r="C112" s="44"/>
      <c r="D112" s="44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</row>
    <row r="113" spans="1:146" ht="12.75">
      <c r="A113" s="44"/>
      <c r="B113" s="44"/>
      <c r="C113" s="44"/>
      <c r="D113" s="44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</row>
    <row r="114" spans="1:146" ht="12.75">
      <c r="A114" s="44"/>
      <c r="B114" s="44"/>
      <c r="C114" s="44"/>
      <c r="D114" s="44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</row>
    <row r="115" spans="1:146" ht="12.75">
      <c r="A115" s="44"/>
      <c r="B115" s="44"/>
      <c r="C115" s="44"/>
      <c r="D115" s="44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</row>
    <row r="116" spans="1:146" ht="12.75">
      <c r="A116" s="44"/>
      <c r="B116" s="44"/>
      <c r="C116" s="44"/>
      <c r="D116" s="44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</row>
    <row r="117" spans="1:146" ht="12.75">
      <c r="A117" s="44"/>
      <c r="B117" s="44"/>
      <c r="C117" s="44"/>
      <c r="D117" s="44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</row>
    <row r="118" spans="1:146" ht="12.75">
      <c r="A118" s="44"/>
      <c r="B118" s="44"/>
      <c r="C118" s="44"/>
      <c r="D118" s="44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</row>
    <row r="119" spans="1:146" ht="12.75">
      <c r="A119" s="44"/>
      <c r="B119" s="44"/>
      <c r="C119" s="44"/>
      <c r="D119" s="44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</row>
    <row r="120" spans="1:146" ht="12.75">
      <c r="A120" s="44"/>
      <c r="B120" s="44"/>
      <c r="C120" s="44"/>
      <c r="D120" s="44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</row>
    <row r="121" spans="1:146" ht="12.75">
      <c r="A121" s="44"/>
      <c r="B121" s="44"/>
      <c r="C121" s="44"/>
      <c r="D121" s="44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</row>
    <row r="122" spans="1:146" ht="12.75">
      <c r="A122" s="44"/>
      <c r="B122" s="44"/>
      <c r="C122" s="44"/>
      <c r="D122" s="44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</row>
    <row r="123" spans="1:146" ht="12.75">
      <c r="A123" s="44"/>
      <c r="B123" s="44"/>
      <c r="C123" s="44"/>
      <c r="D123" s="44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</row>
    <row r="124" spans="1:146" ht="12.75">
      <c r="A124" s="44"/>
      <c r="B124" s="44"/>
      <c r="C124" s="44"/>
      <c r="D124" s="44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</row>
    <row r="125" spans="1:146" ht="12.75">
      <c r="A125" s="44"/>
      <c r="B125" s="44"/>
      <c r="C125" s="44"/>
      <c r="D125" s="44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</row>
    <row r="126" spans="1:146" ht="12.75">
      <c r="A126" s="44"/>
      <c r="B126" s="44"/>
      <c r="C126" s="44"/>
      <c r="D126" s="44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</row>
    <row r="127" spans="1:146" ht="12.75">
      <c r="A127" s="44"/>
      <c r="B127" s="44"/>
      <c r="C127" s="44"/>
      <c r="D127" s="44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</row>
    <row r="128" spans="1:146" ht="12.75">
      <c r="A128" s="44"/>
      <c r="B128" s="44"/>
      <c r="C128" s="44"/>
      <c r="D128" s="44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</row>
    <row r="129" spans="1:146" ht="12.75">
      <c r="A129" s="44"/>
      <c r="B129" s="44"/>
      <c r="C129" s="44"/>
      <c r="D129" s="44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</row>
    <row r="130" spans="1:146" ht="12.75">
      <c r="A130" s="44"/>
      <c r="B130" s="44"/>
      <c r="C130" s="44"/>
      <c r="D130" s="44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</row>
    <row r="131" spans="1:146" ht="12.75">
      <c r="A131" s="44"/>
      <c r="B131" s="44"/>
      <c r="C131" s="44"/>
      <c r="D131" s="44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</row>
    <row r="132" spans="1:146" ht="12.75">
      <c r="A132" s="44"/>
      <c r="B132" s="44"/>
      <c r="C132" s="44"/>
      <c r="D132" s="44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</row>
    <row r="133" spans="1:146" ht="12.75">
      <c r="A133" s="44"/>
      <c r="B133" s="44"/>
      <c r="C133" s="44"/>
      <c r="D133" s="44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</row>
    <row r="134" spans="1:146" ht="12.75">
      <c r="A134" s="44"/>
      <c r="B134" s="44"/>
      <c r="C134" s="44"/>
      <c r="D134" s="44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</row>
    <row r="135" spans="1:146" ht="12.75">
      <c r="A135" s="44"/>
      <c r="B135" s="44"/>
      <c r="C135" s="44"/>
      <c r="D135" s="44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</row>
    <row r="136" spans="1:146" ht="12.75">
      <c r="A136" s="44"/>
      <c r="B136" s="44"/>
      <c r="C136" s="44"/>
      <c r="D136" s="44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</row>
    <row r="137" spans="1:146" ht="12.75">
      <c r="A137" s="44"/>
      <c r="B137" s="44"/>
      <c r="C137" s="44"/>
      <c r="D137" s="44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</row>
    <row r="138" spans="1:4" ht="12.75">
      <c r="A138" s="44"/>
      <c r="B138" s="44"/>
      <c r="C138" s="44"/>
      <c r="D138" s="44"/>
    </row>
    <row r="139" spans="1:4" ht="12.75">
      <c r="A139" s="44"/>
      <c r="B139" s="44"/>
      <c r="C139" s="44"/>
      <c r="D139" s="44"/>
    </row>
    <row r="140" spans="1:4" ht="12.75">
      <c r="A140" s="44"/>
      <c r="B140" s="44"/>
      <c r="C140" s="44"/>
      <c r="D140" s="44"/>
    </row>
    <row r="141" spans="1:4" ht="12.75">
      <c r="A141" s="44"/>
      <c r="B141" s="44"/>
      <c r="C141" s="44"/>
      <c r="D141" s="44"/>
    </row>
    <row r="142" spans="1:4" ht="12.75">
      <c r="A142" s="44"/>
      <c r="B142" s="44"/>
      <c r="C142" s="44"/>
      <c r="D142" s="44"/>
    </row>
    <row r="143" spans="1:4" ht="12.75">
      <c r="A143" s="44"/>
      <c r="B143" s="44"/>
      <c r="C143" s="44"/>
      <c r="D143" s="44"/>
    </row>
    <row r="144" spans="1:4" ht="12.75">
      <c r="A144" s="44"/>
      <c r="B144" s="44"/>
      <c r="C144" s="44"/>
      <c r="D144" s="44"/>
    </row>
    <row r="145" spans="1:4" ht="12.75">
      <c r="A145" s="44"/>
      <c r="B145" s="44"/>
      <c r="C145" s="44"/>
      <c r="D145" s="44"/>
    </row>
    <row r="146" spans="1:4" ht="12.75">
      <c r="A146" s="44"/>
      <c r="B146" s="44"/>
      <c r="C146" s="44"/>
      <c r="D146" s="44"/>
    </row>
    <row r="147" spans="1:4" ht="12.75">
      <c r="A147" s="44"/>
      <c r="B147" s="44"/>
      <c r="C147" s="44"/>
      <c r="D147" s="44"/>
    </row>
    <row r="148" spans="1:4" ht="12.75">
      <c r="A148" s="44"/>
      <c r="B148" s="44"/>
      <c r="C148" s="44"/>
      <c r="D148" s="44"/>
    </row>
    <row r="149" spans="1:4" ht="12.75">
      <c r="A149" s="44"/>
      <c r="B149" s="44"/>
      <c r="C149" s="44"/>
      <c r="D149" s="44"/>
    </row>
    <row r="150" spans="1:4" ht="12.75">
      <c r="A150" s="44"/>
      <c r="B150" s="44"/>
      <c r="C150" s="44"/>
      <c r="D150" s="44"/>
    </row>
    <row r="151" spans="1:4" ht="12.75">
      <c r="A151" s="44"/>
      <c r="B151" s="44"/>
      <c r="C151" s="44"/>
      <c r="D151" s="44"/>
    </row>
    <row r="152" spans="1:4" ht="12.75">
      <c r="A152" s="44"/>
      <c r="B152" s="44"/>
      <c r="C152" s="44"/>
      <c r="D152" s="44"/>
    </row>
    <row r="153" spans="1:4" ht="12.75">
      <c r="A153" s="44"/>
      <c r="B153" s="44"/>
      <c r="C153" s="44"/>
      <c r="D153" s="44"/>
    </row>
    <row r="154" spans="1:4" ht="12.75">
      <c r="A154" s="44"/>
      <c r="B154" s="44"/>
      <c r="C154" s="44"/>
      <c r="D154" s="44"/>
    </row>
    <row r="155" spans="1:4" ht="12.75">
      <c r="A155" s="44"/>
      <c r="B155" s="44"/>
      <c r="C155" s="44"/>
      <c r="D155" s="44"/>
    </row>
    <row r="156" spans="1:4" ht="12.75">
      <c r="A156" s="44"/>
      <c r="B156" s="44"/>
      <c r="C156" s="44"/>
      <c r="D156" s="44"/>
    </row>
    <row r="157" spans="1:4" ht="12.75">
      <c r="A157" s="44"/>
      <c r="B157" s="44"/>
      <c r="C157" s="44"/>
      <c r="D157" s="44"/>
    </row>
    <row r="158" spans="1:4" ht="12.75">
      <c r="A158" s="44"/>
      <c r="B158" s="44"/>
      <c r="C158" s="44"/>
      <c r="D158" s="44"/>
    </row>
    <row r="159" spans="1:4" ht="12.75">
      <c r="A159" s="44"/>
      <c r="B159" s="44"/>
      <c r="C159" s="44"/>
      <c r="D159" s="44"/>
    </row>
    <row r="160" spans="1:4" ht="12.75">
      <c r="A160" s="44"/>
      <c r="B160" s="44"/>
      <c r="C160" s="44"/>
      <c r="D160" s="44"/>
    </row>
    <row r="161" spans="1:4" ht="12.75">
      <c r="A161" s="44"/>
      <c r="B161" s="44"/>
      <c r="C161" s="44"/>
      <c r="D161" s="44"/>
    </row>
    <row r="162" spans="1:4" ht="12.75">
      <c r="A162" s="44"/>
      <c r="B162" s="44"/>
      <c r="C162" s="44"/>
      <c r="D162" s="44"/>
    </row>
    <row r="163" spans="1:4" ht="12.75">
      <c r="A163" s="44"/>
      <c r="B163" s="44"/>
      <c r="C163" s="44"/>
      <c r="D163" s="44"/>
    </row>
    <row r="164" spans="1:4" ht="12.75">
      <c r="A164" s="44"/>
      <c r="B164" s="44"/>
      <c r="C164" s="44"/>
      <c r="D164" s="44"/>
    </row>
    <row r="165" spans="1:4" ht="12.75">
      <c r="A165" s="44"/>
      <c r="B165" s="44"/>
      <c r="C165" s="44"/>
      <c r="D165" s="44"/>
    </row>
    <row r="166" spans="1:4" ht="12.75">
      <c r="A166" s="44"/>
      <c r="B166" s="44"/>
      <c r="C166" s="44"/>
      <c r="D166" s="44"/>
    </row>
    <row r="167" spans="1:4" ht="12.75">
      <c r="A167" s="44"/>
      <c r="B167" s="44"/>
      <c r="C167" s="44"/>
      <c r="D167" s="44"/>
    </row>
    <row r="168" spans="1:4" ht="12.75">
      <c r="A168" s="44"/>
      <c r="B168" s="44"/>
      <c r="C168" s="44"/>
      <c r="D168" s="44"/>
    </row>
    <row r="169" spans="1:4" ht="12.75">
      <c r="A169" s="44"/>
      <c r="B169" s="44"/>
      <c r="C169" s="44"/>
      <c r="D169" s="44"/>
    </row>
    <row r="170" spans="1:4" ht="12.75">
      <c r="A170" s="44"/>
      <c r="B170" s="44"/>
      <c r="C170" s="44"/>
      <c r="D170" s="44"/>
    </row>
    <row r="171" spans="1:4" ht="12.75">
      <c r="A171" s="44"/>
      <c r="B171" s="44"/>
      <c r="C171" s="44"/>
      <c r="D171" s="44"/>
    </row>
    <row r="172" spans="1:4" ht="12.75">
      <c r="A172" s="44"/>
      <c r="B172" s="44"/>
      <c r="C172" s="44"/>
      <c r="D172" s="44"/>
    </row>
    <row r="173" spans="1:4" ht="12.75">
      <c r="A173" s="44"/>
      <c r="B173" s="44"/>
      <c r="C173" s="44"/>
      <c r="D173" s="44"/>
    </row>
    <row r="174" spans="1:4" ht="12.75">
      <c r="A174" s="44"/>
      <c r="B174" s="44"/>
      <c r="C174" s="44"/>
      <c r="D174" s="44"/>
    </row>
    <row r="175" spans="1:4" ht="12.75">
      <c r="A175" s="44"/>
      <c r="B175" s="44"/>
      <c r="C175" s="44"/>
      <c r="D175" s="44"/>
    </row>
    <row r="176" spans="1:4" ht="12.75">
      <c r="A176" s="44"/>
      <c r="B176" s="44"/>
      <c r="C176" s="44"/>
      <c r="D176" s="44"/>
    </row>
    <row r="177" spans="1:4" ht="12.75">
      <c r="A177" s="44"/>
      <c r="B177" s="44"/>
      <c r="C177" s="44"/>
      <c r="D177" s="44"/>
    </row>
    <row r="178" spans="1:4" ht="12.75">
      <c r="A178" s="44"/>
      <c r="B178" s="44"/>
      <c r="C178" s="44"/>
      <c r="D178" s="44"/>
    </row>
    <row r="179" spans="1:4" ht="12.75">
      <c r="A179" s="44"/>
      <c r="B179" s="44"/>
      <c r="C179" s="44"/>
      <c r="D179" s="44"/>
    </row>
    <row r="180" spans="1:4" ht="12.75">
      <c r="A180" s="44"/>
      <c r="B180" s="44"/>
      <c r="C180" s="44"/>
      <c r="D180" s="44"/>
    </row>
    <row r="181" spans="1:4" ht="12.75">
      <c r="A181" s="44"/>
      <c r="B181" s="44"/>
      <c r="C181" s="44"/>
      <c r="D181" s="44"/>
    </row>
    <row r="182" spans="1:4" ht="12.75">
      <c r="A182" s="44"/>
      <c r="B182" s="44"/>
      <c r="C182" s="44"/>
      <c r="D182" s="44"/>
    </row>
    <row r="183" spans="1:4" ht="12.75">
      <c r="A183" s="44"/>
      <c r="B183" s="44"/>
      <c r="C183" s="44"/>
      <c r="D183" s="44"/>
    </row>
    <row r="184" spans="1:4" ht="12.75">
      <c r="A184" s="44"/>
      <c r="B184" s="44"/>
      <c r="C184" s="44"/>
      <c r="D184" s="44"/>
    </row>
    <row r="185" spans="1:4" ht="12.75">
      <c r="A185" s="44"/>
      <c r="B185" s="44"/>
      <c r="C185" s="44"/>
      <c r="D185" s="44"/>
    </row>
    <row r="186" spans="1:4" ht="12.75">
      <c r="A186" s="44"/>
      <c r="B186" s="44"/>
      <c r="C186" s="44"/>
      <c r="D186" s="44"/>
    </row>
    <row r="187" spans="1:4" ht="12.75">
      <c r="A187" s="44"/>
      <c r="B187" s="44"/>
      <c r="C187" s="44"/>
      <c r="D187" s="44"/>
    </row>
    <row r="188" spans="1:4" ht="12.75">
      <c r="A188" s="44"/>
      <c r="B188" s="44"/>
      <c r="C188" s="44"/>
      <c r="D188" s="44"/>
    </row>
    <row r="189" spans="1:4" ht="12.75">
      <c r="A189" s="44"/>
      <c r="B189" s="44"/>
      <c r="C189" s="44"/>
      <c r="D189" s="44"/>
    </row>
    <row r="190" spans="1:4" ht="12.75">
      <c r="A190" s="44"/>
      <c r="B190" s="44"/>
      <c r="C190" s="44"/>
      <c r="D190" s="44"/>
    </row>
    <row r="191" spans="1:4" ht="12.75">
      <c r="A191" s="44"/>
      <c r="B191" s="44"/>
      <c r="C191" s="44"/>
      <c r="D191" s="44"/>
    </row>
    <row r="192" spans="1:4" ht="12.75">
      <c r="A192" s="44"/>
      <c r="B192" s="44"/>
      <c r="C192" s="44"/>
      <c r="D192" s="44"/>
    </row>
    <row r="193" spans="1:4" ht="12.75">
      <c r="A193" s="44"/>
      <c r="B193" s="44"/>
      <c r="C193" s="44"/>
      <c r="D193" s="44"/>
    </row>
    <row r="194" spans="1:4" ht="12.75">
      <c r="A194" s="44"/>
      <c r="B194" s="44"/>
      <c r="C194" s="44"/>
      <c r="D194" s="44"/>
    </row>
    <row r="195" spans="1:4" ht="12.75">
      <c r="A195" s="44"/>
      <c r="B195" s="44"/>
      <c r="C195" s="44"/>
      <c r="D195" s="44"/>
    </row>
    <row r="196" spans="1:4" ht="12.75">
      <c r="A196" s="44"/>
      <c r="B196" s="44"/>
      <c r="C196" s="44"/>
      <c r="D196" s="44"/>
    </row>
    <row r="197" spans="1:4" ht="12.75">
      <c r="A197" s="44"/>
      <c r="B197" s="44"/>
      <c r="C197" s="44"/>
      <c r="D197" s="44"/>
    </row>
    <row r="198" spans="1:4" ht="12.75">
      <c r="A198" s="44"/>
      <c r="B198" s="44"/>
      <c r="C198" s="44"/>
      <c r="D198" s="44"/>
    </row>
    <row r="199" spans="1:4" ht="12.75">
      <c r="A199" s="44"/>
      <c r="B199" s="44"/>
      <c r="C199" s="44"/>
      <c r="D199" s="44"/>
    </row>
    <row r="200" spans="1:4" ht="12.75">
      <c r="A200" s="44"/>
      <c r="B200" s="44"/>
      <c r="C200" s="44"/>
      <c r="D200" s="44"/>
    </row>
    <row r="201" spans="1:4" ht="12.75">
      <c r="A201" s="44"/>
      <c r="B201" s="44"/>
      <c r="C201" s="44"/>
      <c r="D201" s="44"/>
    </row>
    <row r="202" spans="1:4" ht="12.75">
      <c r="A202" s="44"/>
      <c r="B202" s="44"/>
      <c r="C202" s="44"/>
      <c r="D202" s="44"/>
    </row>
    <row r="203" spans="1:4" ht="12.75">
      <c r="A203" s="44"/>
      <c r="B203" s="44"/>
      <c r="C203" s="44"/>
      <c r="D203" s="44"/>
    </row>
    <row r="204" spans="1:4" ht="12.75">
      <c r="A204" s="44"/>
      <c r="B204" s="44"/>
      <c r="C204" s="44"/>
      <c r="D204" s="44"/>
    </row>
    <row r="205" spans="1:4" ht="12.75">
      <c r="A205" s="44"/>
      <c r="B205" s="44"/>
      <c r="C205" s="44"/>
      <c r="D205" s="44"/>
    </row>
    <row r="206" spans="1:4" ht="12.75">
      <c r="A206" s="44"/>
      <c r="B206" s="44"/>
      <c r="C206" s="44"/>
      <c r="D206" s="44"/>
    </row>
    <row r="207" spans="1:4" ht="12.75">
      <c r="A207" s="44"/>
      <c r="B207" s="44"/>
      <c r="C207" s="44"/>
      <c r="D207" s="44"/>
    </row>
    <row r="208" spans="1:4" ht="12.75">
      <c r="A208" s="44"/>
      <c r="B208" s="44"/>
      <c r="C208" s="44"/>
      <c r="D208" s="44"/>
    </row>
    <row r="209" spans="1:4" ht="12.75">
      <c r="A209" s="44"/>
      <c r="B209" s="44"/>
      <c r="C209" s="44"/>
      <c r="D209" s="44"/>
    </row>
    <row r="210" spans="1:4" ht="12.75">
      <c r="A210" s="44"/>
      <c r="B210" s="44"/>
      <c r="C210" s="44"/>
      <c r="D210" s="44"/>
    </row>
    <row r="211" spans="1:4" ht="12.75">
      <c r="A211" s="44"/>
      <c r="B211" s="44"/>
      <c r="C211" s="44"/>
      <c r="D211" s="44"/>
    </row>
    <row r="212" spans="1:4" ht="12.75">
      <c r="A212" s="44"/>
      <c r="B212" s="44"/>
      <c r="C212" s="44"/>
      <c r="D212" s="44"/>
    </row>
    <row r="213" spans="1:4" ht="12.75">
      <c r="A213" s="44"/>
      <c r="B213" s="44"/>
      <c r="C213" s="44"/>
      <c r="D213" s="44"/>
    </row>
    <row r="214" spans="1:4" ht="12.75">
      <c r="A214" s="44"/>
      <c r="B214" s="44"/>
      <c r="C214" s="44"/>
      <c r="D214" s="44"/>
    </row>
    <row r="215" spans="1:4" ht="12.75">
      <c r="A215" s="44"/>
      <c r="B215" s="44"/>
      <c r="C215" s="44"/>
      <c r="D215" s="44"/>
    </row>
    <row r="216" spans="1:4" ht="12.75">
      <c r="A216" s="44"/>
      <c r="B216" s="44"/>
      <c r="C216" s="44"/>
      <c r="D216" s="44"/>
    </row>
    <row r="217" spans="1:4" ht="12.75">
      <c r="A217" s="44"/>
      <c r="B217" s="44"/>
      <c r="C217" s="44"/>
      <c r="D217" s="44"/>
    </row>
    <row r="218" spans="1:4" ht="12.75">
      <c r="A218" s="44"/>
      <c r="B218" s="44"/>
      <c r="C218" s="44"/>
      <c r="D218" s="44"/>
    </row>
    <row r="219" spans="1:4" ht="12.75">
      <c r="A219" s="44"/>
      <c r="B219" s="44"/>
      <c r="C219" s="44"/>
      <c r="D219" s="44"/>
    </row>
    <row r="220" spans="1:4" ht="12.75">
      <c r="A220" s="44"/>
      <c r="B220" s="44"/>
      <c r="C220" s="44"/>
      <c r="D220" s="44"/>
    </row>
    <row r="221" spans="1:4" ht="12.75">
      <c r="A221" s="44"/>
      <c r="B221" s="44"/>
      <c r="C221" s="44"/>
      <c r="D221" s="44"/>
    </row>
    <row r="222" spans="1:4" ht="12.75">
      <c r="A222" s="44"/>
      <c r="B222" s="44"/>
      <c r="C222" s="44"/>
      <c r="D222" s="44"/>
    </row>
    <row r="223" spans="1:4" ht="12.75">
      <c r="A223" s="44"/>
      <c r="B223" s="44"/>
      <c r="C223" s="44"/>
      <c r="D223" s="44"/>
    </row>
    <row r="224" spans="1:4" ht="12.75">
      <c r="A224" s="44"/>
      <c r="B224" s="44"/>
      <c r="C224" s="44"/>
      <c r="D224" s="44"/>
    </row>
    <row r="225" spans="1:4" ht="12.75">
      <c r="A225" s="44"/>
      <c r="B225" s="44"/>
      <c r="C225" s="44"/>
      <c r="D225" s="44"/>
    </row>
    <row r="226" spans="1:4" ht="12.75">
      <c r="A226" s="44"/>
      <c r="B226" s="44"/>
      <c r="C226" s="44"/>
      <c r="D226" s="44"/>
    </row>
    <row r="227" spans="1:4" ht="12.75">
      <c r="A227" s="44"/>
      <c r="B227" s="44"/>
      <c r="C227" s="44"/>
      <c r="D227" s="44"/>
    </row>
    <row r="228" spans="1:4" ht="12.75">
      <c r="A228" s="44"/>
      <c r="B228" s="44"/>
      <c r="C228" s="44"/>
      <c r="D228" s="44"/>
    </row>
    <row r="229" spans="1:4" ht="12.75">
      <c r="A229" s="44"/>
      <c r="B229" s="44"/>
      <c r="C229" s="44"/>
      <c r="D229" s="44"/>
    </row>
    <row r="230" spans="1:4" ht="12.75">
      <c r="A230" s="44"/>
      <c r="B230" s="44"/>
      <c r="C230" s="44"/>
      <c r="D230" s="44"/>
    </row>
    <row r="231" spans="1:4" ht="12.75">
      <c r="A231" s="44"/>
      <c r="B231" s="44"/>
      <c r="C231" s="44"/>
      <c r="D231" s="44"/>
    </row>
    <row r="232" spans="1:4" ht="12.75">
      <c r="A232" s="44"/>
      <c r="B232" s="44"/>
      <c r="C232" s="44"/>
      <c r="D232" s="44"/>
    </row>
    <row r="233" spans="1:4" ht="12.75">
      <c r="A233" s="44"/>
      <c r="B233" s="44"/>
      <c r="C233" s="44"/>
      <c r="D233" s="44"/>
    </row>
    <row r="234" spans="1:4" ht="12.75">
      <c r="A234" s="44"/>
      <c r="B234" s="44"/>
      <c r="C234" s="44"/>
      <c r="D234" s="44"/>
    </row>
    <row r="235" spans="1:4" ht="12.75">
      <c r="A235" s="44"/>
      <c r="B235" s="44"/>
      <c r="C235" s="44"/>
      <c r="D235" s="44"/>
    </row>
    <row r="236" spans="1:4" ht="12.75">
      <c r="A236" s="44"/>
      <c r="B236" s="44"/>
      <c r="C236" s="44"/>
      <c r="D236" s="44"/>
    </row>
    <row r="237" spans="1:4" ht="12.75">
      <c r="A237" s="44"/>
      <c r="B237" s="44"/>
      <c r="C237" s="44"/>
      <c r="D237" s="44"/>
    </row>
    <row r="238" spans="1:4" ht="12.75">
      <c r="A238" s="44"/>
      <c r="B238" s="44"/>
      <c r="C238" s="44"/>
      <c r="D238" s="44"/>
    </row>
    <row r="239" spans="1:4" ht="12.75">
      <c r="A239" s="44"/>
      <c r="B239" s="44"/>
      <c r="C239" s="44"/>
      <c r="D239" s="44"/>
    </row>
    <row r="240" spans="1:4" ht="12.75">
      <c r="A240" s="44"/>
      <c r="B240" s="44"/>
      <c r="C240" s="44"/>
      <c r="D240" s="44"/>
    </row>
    <row r="241" spans="1:4" ht="12.75">
      <c r="A241" s="44"/>
      <c r="B241" s="44"/>
      <c r="C241" s="44"/>
      <c r="D241" s="44"/>
    </row>
    <row r="242" spans="1:4" ht="12.75">
      <c r="A242" s="44"/>
      <c r="B242" s="44"/>
      <c r="C242" s="44"/>
      <c r="D242" s="44"/>
    </row>
    <row r="243" spans="1:4" ht="12.75">
      <c r="A243" s="44"/>
      <c r="B243" s="44"/>
      <c r="C243" s="44"/>
      <c r="D243" s="44"/>
    </row>
    <row r="244" spans="1:4" ht="12.75">
      <c r="A244" s="44"/>
      <c r="B244" s="44"/>
      <c r="C244" s="44"/>
      <c r="D244" s="44"/>
    </row>
    <row r="245" spans="1:4" ht="12.75">
      <c r="A245" s="44"/>
      <c r="B245" s="44"/>
      <c r="C245" s="44"/>
      <c r="D245" s="44"/>
    </row>
    <row r="246" spans="1:4" ht="12.75">
      <c r="A246" s="44"/>
      <c r="B246" s="44"/>
      <c r="C246" s="44"/>
      <c r="D246" s="44"/>
    </row>
    <row r="247" spans="1:4" ht="12.75">
      <c r="A247" s="44"/>
      <c r="B247" s="44"/>
      <c r="C247" s="44"/>
      <c r="D247" s="44"/>
    </row>
    <row r="248" spans="1:4" ht="12.75">
      <c r="A248" s="44"/>
      <c r="B248" s="44"/>
      <c r="C248" s="44"/>
      <c r="D248" s="44"/>
    </row>
    <row r="249" spans="1:4" ht="12.75">
      <c r="A249" s="44"/>
      <c r="B249" s="44"/>
      <c r="C249" s="44"/>
      <c r="D249" s="44"/>
    </row>
    <row r="250" spans="1:4" ht="12.75">
      <c r="A250" s="44"/>
      <c r="B250" s="44"/>
      <c r="C250" s="44"/>
      <c r="D250" s="44"/>
    </row>
    <row r="251" spans="1:4" ht="12.75">
      <c r="A251" s="44"/>
      <c r="B251" s="44"/>
      <c r="C251" s="44"/>
      <c r="D251" s="44"/>
    </row>
    <row r="252" spans="1:4" ht="12.75">
      <c r="A252" s="44"/>
      <c r="B252" s="44"/>
      <c r="C252" s="44"/>
      <c r="D252" s="44"/>
    </row>
    <row r="253" spans="1:4" ht="12.75">
      <c r="A253" s="44"/>
      <c r="B253" s="44"/>
      <c r="C253" s="44"/>
      <c r="D253" s="44"/>
    </row>
    <row r="254" spans="1:4" ht="12.75">
      <c r="A254" s="44"/>
      <c r="B254" s="44"/>
      <c r="C254" s="44"/>
      <c r="D254" s="44"/>
    </row>
    <row r="255" spans="1:4" ht="12.75">
      <c r="A255" s="44"/>
      <c r="B255" s="44"/>
      <c r="C255" s="44"/>
      <c r="D255" s="44"/>
    </row>
    <row r="256" spans="1:4" ht="12.75">
      <c r="A256" s="44"/>
      <c r="B256" s="44"/>
      <c r="C256" s="44"/>
      <c r="D256" s="44"/>
    </row>
    <row r="257" spans="1:4" ht="12.75">
      <c r="A257" s="44"/>
      <c r="B257" s="44"/>
      <c r="C257" s="44"/>
      <c r="D257" s="44"/>
    </row>
    <row r="258" spans="1:4" ht="12.75">
      <c r="A258" s="44"/>
      <c r="B258" s="44"/>
      <c r="C258" s="44"/>
      <c r="D258" s="44"/>
    </row>
    <row r="259" spans="1:4" ht="12.75">
      <c r="A259" s="44"/>
      <c r="B259" s="44"/>
      <c r="C259" s="44"/>
      <c r="D259" s="44"/>
    </row>
    <row r="260" spans="1:4" ht="12.75">
      <c r="A260" s="44"/>
      <c r="B260" s="44"/>
      <c r="C260" s="44"/>
      <c r="D260" s="44"/>
    </row>
    <row r="261" spans="1:4" ht="12.75">
      <c r="A261" s="44"/>
      <c r="B261" s="44"/>
      <c r="C261" s="44"/>
      <c r="D261" s="44"/>
    </row>
    <row r="262" spans="1:4" ht="12.75">
      <c r="A262" s="44"/>
      <c r="B262" s="44"/>
      <c r="C262" s="44"/>
      <c r="D262" s="44"/>
    </row>
    <row r="263" spans="1:4" ht="12.75">
      <c r="A263" s="44"/>
      <c r="B263" s="44"/>
      <c r="C263" s="44"/>
      <c r="D263" s="44"/>
    </row>
    <row r="264" spans="1:4" ht="12.75">
      <c r="A264" s="44"/>
      <c r="B264" s="44"/>
      <c r="C264" s="44"/>
      <c r="D264" s="44"/>
    </row>
    <row r="265" spans="1:4" ht="12.75">
      <c r="A265" s="44"/>
      <c r="B265" s="44"/>
      <c r="C265" s="44"/>
      <c r="D265" s="44"/>
    </row>
    <row r="266" spans="1:4" ht="12.75">
      <c r="A266" s="44"/>
      <c r="B266" s="44"/>
      <c r="C266" s="44"/>
      <c r="D266" s="44"/>
    </row>
    <row r="267" spans="1:4" ht="12.75">
      <c r="A267" s="44"/>
      <c r="B267" s="44"/>
      <c r="C267" s="44"/>
      <c r="D267" s="44"/>
    </row>
    <row r="268" spans="1:4" ht="12.75">
      <c r="A268" s="44"/>
      <c r="B268" s="44"/>
      <c r="C268" s="44"/>
      <c r="D268" s="44"/>
    </row>
    <row r="269" spans="1:4" ht="12.75">
      <c r="A269" s="44"/>
      <c r="B269" s="44"/>
      <c r="C269" s="44"/>
      <c r="D269" s="44"/>
    </row>
    <row r="270" spans="1:4" ht="12.75">
      <c r="A270" s="44"/>
      <c r="B270" s="44"/>
      <c r="C270" s="44"/>
      <c r="D270" s="44"/>
    </row>
    <row r="271" spans="1:4" ht="12.75">
      <c r="A271" s="44"/>
      <c r="B271" s="44"/>
      <c r="C271" s="44"/>
      <c r="D271" s="44"/>
    </row>
    <row r="272" spans="1:4" ht="12.75">
      <c r="A272" s="44"/>
      <c r="B272" s="44"/>
      <c r="C272" s="44"/>
      <c r="D272" s="44"/>
    </row>
    <row r="273" spans="1:4" ht="12.75">
      <c r="A273" s="44"/>
      <c r="B273" s="44"/>
      <c r="C273" s="44"/>
      <c r="D273" s="44"/>
    </row>
    <row r="274" spans="1:4" ht="12.75">
      <c r="A274" s="44"/>
      <c r="B274" s="44"/>
      <c r="C274" s="44"/>
      <c r="D274" s="44"/>
    </row>
    <row r="275" spans="1:4" ht="12.75">
      <c r="A275" s="44"/>
      <c r="B275" s="44"/>
      <c r="C275" s="44"/>
      <c r="D275" s="44"/>
    </row>
    <row r="276" spans="1:4" ht="12.75">
      <c r="A276" s="44"/>
      <c r="B276" s="44"/>
      <c r="C276" s="44"/>
      <c r="D276" s="44"/>
    </row>
    <row r="277" spans="1:4" ht="12.75">
      <c r="A277" s="44"/>
      <c r="B277" s="44"/>
      <c r="C277" s="44"/>
      <c r="D277" s="44"/>
    </row>
    <row r="278" spans="1:4" ht="12.75">
      <c r="A278" s="44"/>
      <c r="B278" s="44"/>
      <c r="C278" s="44"/>
      <c r="D278" s="44"/>
    </row>
    <row r="279" spans="1:4" ht="12.75">
      <c r="A279" s="44"/>
      <c r="B279" s="44"/>
      <c r="C279" s="44"/>
      <c r="D279" s="44"/>
    </row>
    <row r="280" spans="1:4" ht="12.75">
      <c r="A280" s="44"/>
      <c r="B280" s="44"/>
      <c r="C280" s="44"/>
      <c r="D280" s="44"/>
    </row>
    <row r="281" spans="1:4" ht="12.75">
      <c r="A281" s="44"/>
      <c r="B281" s="44"/>
      <c r="C281" s="44"/>
      <c r="D281" s="44"/>
    </row>
    <row r="282" spans="1:4" ht="12.75">
      <c r="A282" s="44"/>
      <c r="B282" s="44"/>
      <c r="C282" s="44"/>
      <c r="D282" s="44"/>
    </row>
    <row r="283" spans="1:4" ht="12.75">
      <c r="A283" s="44"/>
      <c r="B283" s="44"/>
      <c r="C283" s="44"/>
      <c r="D283" s="44"/>
    </row>
    <row r="284" spans="1:4" ht="12.75">
      <c r="A284" s="44"/>
      <c r="B284" s="44"/>
      <c r="C284" s="44"/>
      <c r="D284" s="44"/>
    </row>
    <row r="285" spans="1:4" ht="12.75">
      <c r="A285" s="44"/>
      <c r="B285" s="44"/>
      <c r="C285" s="44"/>
      <c r="D285" s="44"/>
    </row>
    <row r="286" spans="1:4" ht="12.75">
      <c r="A286" s="44"/>
      <c r="B286" s="44"/>
      <c r="C286" s="44"/>
      <c r="D286" s="44"/>
    </row>
    <row r="287" spans="1:4" ht="12.75">
      <c r="A287" s="44"/>
      <c r="B287" s="44"/>
      <c r="C287" s="44"/>
      <c r="D287" s="44"/>
    </row>
    <row r="288" spans="1:4" ht="12.75">
      <c r="A288" s="44"/>
      <c r="B288" s="44"/>
      <c r="C288" s="44"/>
      <c r="D288" s="44"/>
    </row>
    <row r="289" spans="1:4" ht="12.75">
      <c r="A289" s="44"/>
      <c r="B289" s="44"/>
      <c r="C289" s="44"/>
      <c r="D289" s="44"/>
    </row>
    <row r="290" spans="1:4" ht="12.75">
      <c r="A290" s="44"/>
      <c r="B290" s="44"/>
      <c r="C290" s="44"/>
      <c r="D290" s="44"/>
    </row>
    <row r="291" spans="1:4" ht="12.75">
      <c r="A291" s="44"/>
      <c r="B291" s="44"/>
      <c r="C291" s="44"/>
      <c r="D291" s="44"/>
    </row>
    <row r="292" spans="1:4" ht="12.75">
      <c r="A292" s="44"/>
      <c r="B292" s="44"/>
      <c r="C292" s="44"/>
      <c r="D292" s="44"/>
    </row>
    <row r="293" spans="1:4" ht="12.75">
      <c r="A293" s="44"/>
      <c r="B293" s="44"/>
      <c r="C293" s="44"/>
      <c r="D293" s="44"/>
    </row>
    <row r="294" spans="1:4" ht="12.75">
      <c r="A294" s="44"/>
      <c r="B294" s="44"/>
      <c r="C294" s="44"/>
      <c r="D294" s="44"/>
    </row>
    <row r="295" spans="1:4" ht="12.75">
      <c r="A295" s="44"/>
      <c r="B295" s="44"/>
      <c r="C295" s="44"/>
      <c r="D295" s="44"/>
    </row>
    <row r="296" spans="1:4" ht="12.75">
      <c r="A296" s="44"/>
      <c r="B296" s="44"/>
      <c r="C296" s="44"/>
      <c r="D296" s="44"/>
    </row>
    <row r="297" spans="1:4" ht="12.75">
      <c r="A297" s="44"/>
      <c r="B297" s="44"/>
      <c r="C297" s="44"/>
      <c r="D297" s="44"/>
    </row>
    <row r="298" spans="1:4" ht="12.75">
      <c r="A298" s="44"/>
      <c r="B298" s="44"/>
      <c r="C298" s="44"/>
      <c r="D298" s="44"/>
    </row>
    <row r="299" spans="1:4" ht="12.75">
      <c r="A299" s="44"/>
      <c r="B299" s="44"/>
      <c r="C299" s="44"/>
      <c r="D299" s="44"/>
    </row>
    <row r="300" spans="1:4" ht="12.75">
      <c r="A300" s="44"/>
      <c r="B300" s="44"/>
      <c r="C300" s="44"/>
      <c r="D300" s="44"/>
    </row>
    <row r="301" spans="1:4" ht="12.75">
      <c r="A301" s="44"/>
      <c r="B301" s="44"/>
      <c r="C301" s="44"/>
      <c r="D301" s="44"/>
    </row>
    <row r="302" spans="1:4" ht="12.75">
      <c r="A302" s="44"/>
      <c r="B302" s="44"/>
      <c r="C302" s="44"/>
      <c r="D302" s="44"/>
    </row>
    <row r="303" spans="1:4" ht="12.75">
      <c r="A303" s="44"/>
      <c r="B303" s="44"/>
      <c r="C303" s="44"/>
      <c r="D303" s="44"/>
    </row>
    <row r="304" spans="1:4" ht="12.75">
      <c r="A304" s="44"/>
      <c r="B304" s="44"/>
      <c r="C304" s="44"/>
      <c r="D304" s="44"/>
    </row>
    <row r="305" spans="1:4" ht="12.75">
      <c r="A305" s="44"/>
      <c r="B305" s="44"/>
      <c r="C305" s="44"/>
      <c r="D305" s="44"/>
    </row>
    <row r="306" spans="1:4" ht="12.75">
      <c r="A306" s="44"/>
      <c r="B306" s="44"/>
      <c r="C306" s="44"/>
      <c r="D306" s="44"/>
    </row>
    <row r="307" spans="1:4" ht="12.75">
      <c r="A307" s="44"/>
      <c r="B307" s="44"/>
      <c r="C307" s="44"/>
      <c r="D307" s="44"/>
    </row>
    <row r="308" spans="1:4" ht="12.75">
      <c r="A308" s="44"/>
      <c r="B308" s="44"/>
      <c r="C308" s="44"/>
      <c r="D308" s="44"/>
    </row>
    <row r="309" spans="1:4" ht="12.75">
      <c r="A309" s="44"/>
      <c r="B309" s="44"/>
      <c r="C309" s="44"/>
      <c r="D309" s="44"/>
    </row>
    <row r="310" spans="1:4" ht="12.75">
      <c r="A310" s="44"/>
      <c r="B310" s="44"/>
      <c r="C310" s="44"/>
      <c r="D310" s="44"/>
    </row>
    <row r="311" spans="1:4" ht="12.75">
      <c r="A311" s="44"/>
      <c r="B311" s="44"/>
      <c r="C311" s="44"/>
      <c r="D311" s="44"/>
    </row>
    <row r="312" spans="1:4" ht="12.75">
      <c r="A312" s="44"/>
      <c r="B312" s="44"/>
      <c r="C312" s="44"/>
      <c r="D312" s="44"/>
    </row>
    <row r="313" spans="1:4" ht="12.75">
      <c r="A313" s="44"/>
      <c r="B313" s="44"/>
      <c r="C313" s="44"/>
      <c r="D313" s="44"/>
    </row>
    <row r="314" spans="1:4" ht="12.75">
      <c r="A314" s="44"/>
      <c r="B314" s="44"/>
      <c r="C314" s="44"/>
      <c r="D314" s="44"/>
    </row>
    <row r="315" spans="1:4" ht="12.75">
      <c r="A315" s="44"/>
      <c r="B315" s="44"/>
      <c r="C315" s="44"/>
      <c r="D315" s="44"/>
    </row>
    <row r="316" spans="1:4" ht="12.75">
      <c r="A316" s="44"/>
      <c r="B316" s="44"/>
      <c r="C316" s="44"/>
      <c r="D316" s="44"/>
    </row>
    <row r="317" spans="1:4" ht="12.75">
      <c r="A317" s="44"/>
      <c r="B317" s="44"/>
      <c r="C317" s="44"/>
      <c r="D317" s="44"/>
    </row>
    <row r="318" spans="1:4" ht="12.75">
      <c r="A318" s="44"/>
      <c r="B318" s="44"/>
      <c r="C318" s="44"/>
      <c r="D318" s="44"/>
    </row>
    <row r="319" spans="1:4" ht="12.75">
      <c r="A319" s="44"/>
      <c r="B319" s="44"/>
      <c r="C319" s="44"/>
      <c r="D319" s="44"/>
    </row>
    <row r="320" spans="1:4" ht="12.75">
      <c r="A320" s="44"/>
      <c r="B320" s="44"/>
      <c r="C320" s="44"/>
      <c r="D320" s="44"/>
    </row>
    <row r="321" spans="1:4" ht="12.75">
      <c r="A321" s="44"/>
      <c r="B321" s="44"/>
      <c r="C321" s="44"/>
      <c r="D321" s="44"/>
    </row>
    <row r="322" spans="1:4" ht="12.75">
      <c r="A322" s="44"/>
      <c r="B322" s="44"/>
      <c r="C322" s="44"/>
      <c r="D322" s="44"/>
    </row>
    <row r="323" spans="1:4" ht="12.75">
      <c r="A323" s="44"/>
      <c r="B323" s="44"/>
      <c r="C323" s="44"/>
      <c r="D323" s="44"/>
    </row>
    <row r="324" spans="1:4" ht="12.75">
      <c r="A324" s="44"/>
      <c r="B324" s="44"/>
      <c r="C324" s="44"/>
      <c r="D324" s="44"/>
    </row>
    <row r="325" spans="1:4" ht="12.75">
      <c r="A325" s="44"/>
      <c r="B325" s="44"/>
      <c r="C325" s="44"/>
      <c r="D325" s="44"/>
    </row>
    <row r="326" spans="1:4" ht="12.75">
      <c r="A326" s="44"/>
      <c r="B326" s="44"/>
      <c r="C326" s="44"/>
      <c r="D326" s="44"/>
    </row>
    <row r="327" spans="1:4" ht="12.75">
      <c r="A327" s="44"/>
      <c r="B327" s="44"/>
      <c r="C327" s="44"/>
      <c r="D327" s="44"/>
    </row>
    <row r="328" spans="1:4" ht="12.75">
      <c r="A328" s="44"/>
      <c r="B328" s="44"/>
      <c r="C328" s="44"/>
      <c r="D328" s="44"/>
    </row>
    <row r="329" spans="1:4" ht="12.75">
      <c r="A329" s="44"/>
      <c r="B329" s="44"/>
      <c r="C329" s="44"/>
      <c r="D329" s="44"/>
    </row>
    <row r="330" spans="1:4" ht="12.75">
      <c r="A330" s="44"/>
      <c r="B330" s="44"/>
      <c r="C330" s="44"/>
      <c r="D330" s="44"/>
    </row>
    <row r="331" spans="1:4" ht="12.75">
      <c r="A331" s="44"/>
      <c r="B331" s="44"/>
      <c r="C331" s="44"/>
      <c r="D331" s="44"/>
    </row>
    <row r="332" spans="1:4" ht="12.75">
      <c r="A332" s="44"/>
      <c r="B332" s="44"/>
      <c r="C332" s="44"/>
      <c r="D332" s="44"/>
    </row>
    <row r="333" spans="1:4" ht="12.75">
      <c r="A333" s="44"/>
      <c r="B333" s="44"/>
      <c r="C333" s="44"/>
      <c r="D333" s="44"/>
    </row>
    <row r="334" spans="1:4" ht="12.75">
      <c r="A334" s="44"/>
      <c r="B334" s="44"/>
      <c r="C334" s="44"/>
      <c r="D334" s="44"/>
    </row>
    <row r="335" spans="1:4" ht="12.75">
      <c r="A335" s="44"/>
      <c r="B335" s="44"/>
      <c r="C335" s="44"/>
      <c r="D335" s="44"/>
    </row>
    <row r="336" spans="1:4" ht="12.75">
      <c r="A336" s="44"/>
      <c r="B336" s="44"/>
      <c r="C336" s="44"/>
      <c r="D336" s="44"/>
    </row>
    <row r="337" spans="1:4" ht="12.75">
      <c r="A337" s="44"/>
      <c r="B337" s="44"/>
      <c r="C337" s="44"/>
      <c r="D337" s="44"/>
    </row>
    <row r="338" spans="1:4" ht="12.75">
      <c r="A338" s="44"/>
      <c r="B338" s="44"/>
      <c r="C338" s="44"/>
      <c r="D338" s="44"/>
    </row>
    <row r="339" spans="1:4" ht="12.75">
      <c r="A339" s="44"/>
      <c r="B339" s="44"/>
      <c r="C339" s="44"/>
      <c r="D339" s="44"/>
    </row>
    <row r="340" spans="1:4" ht="12.75">
      <c r="A340" s="44"/>
      <c r="B340" s="44"/>
      <c r="C340" s="44"/>
      <c r="D340" s="44"/>
    </row>
    <row r="341" spans="1:4" ht="12.75">
      <c r="A341" s="44"/>
      <c r="B341" s="44"/>
      <c r="C341" s="44"/>
      <c r="D341" s="44"/>
    </row>
    <row r="342" spans="1:4" ht="12.75">
      <c r="A342" s="44"/>
      <c r="B342" s="44"/>
      <c r="C342" s="44"/>
      <c r="D342" s="44"/>
    </row>
    <row r="343" spans="1:4" ht="12.75">
      <c r="A343" s="44"/>
      <c r="B343" s="44"/>
      <c r="C343" s="44"/>
      <c r="D343" s="44"/>
    </row>
    <row r="344" spans="1:4" ht="12.75">
      <c r="A344" s="44"/>
      <c r="B344" s="44"/>
      <c r="C344" s="44"/>
      <c r="D344" s="44"/>
    </row>
    <row r="345" spans="1:4" ht="12.75">
      <c r="A345" s="44"/>
      <c r="B345" s="44"/>
      <c r="C345" s="44"/>
      <c r="D345" s="44"/>
    </row>
    <row r="346" spans="1:4" ht="12.75">
      <c r="A346" s="44"/>
      <c r="B346" s="44"/>
      <c r="C346" s="44"/>
      <c r="D346" s="44"/>
    </row>
    <row r="347" spans="1:4" ht="12.75">
      <c r="A347" s="44"/>
      <c r="B347" s="44"/>
      <c r="C347" s="44"/>
      <c r="D347" s="44"/>
    </row>
    <row r="348" spans="1:4" ht="12.75">
      <c r="A348" s="44"/>
      <c r="B348" s="44"/>
      <c r="C348" s="44"/>
      <c r="D348" s="44"/>
    </row>
    <row r="349" spans="1:4" ht="12.75">
      <c r="A349" s="44"/>
      <c r="B349" s="44"/>
      <c r="C349" s="44"/>
      <c r="D349" s="44"/>
    </row>
    <row r="350" spans="1:4" ht="12.75">
      <c r="A350" s="44"/>
      <c r="B350" s="44"/>
      <c r="C350" s="44"/>
      <c r="D350" s="44"/>
    </row>
    <row r="351" spans="1:4" ht="12.75">
      <c r="A351" s="44"/>
      <c r="B351" s="44"/>
      <c r="C351" s="44"/>
      <c r="D351" s="44"/>
    </row>
    <row r="352" spans="1:4" ht="12.75">
      <c r="A352" s="44"/>
      <c r="B352" s="44"/>
      <c r="C352" s="44"/>
      <c r="D352" s="44"/>
    </row>
    <row r="353" spans="1:4" ht="12.75">
      <c r="A353" s="44"/>
      <c r="B353" s="44"/>
      <c r="C353" s="44"/>
      <c r="D353" s="44"/>
    </row>
    <row r="354" spans="1:4" ht="12.75">
      <c r="A354" s="44"/>
      <c r="B354" s="44"/>
      <c r="C354" s="44"/>
      <c r="D354" s="44"/>
    </row>
    <row r="355" spans="1:4" ht="12.75">
      <c r="A355" s="44"/>
      <c r="B355" s="44"/>
      <c r="C355" s="44"/>
      <c r="D355" s="44"/>
    </row>
    <row r="356" spans="1:4" ht="12.75">
      <c r="A356" s="44"/>
      <c r="B356" s="44"/>
      <c r="C356" s="44"/>
      <c r="D356" s="44"/>
    </row>
    <row r="357" spans="1:4" ht="12.75">
      <c r="A357" s="44"/>
      <c r="B357" s="44"/>
      <c r="C357" s="44"/>
      <c r="D357" s="44"/>
    </row>
    <row r="358" spans="1:4" ht="12.75">
      <c r="A358" s="44"/>
      <c r="B358" s="44"/>
      <c r="C358" s="44"/>
      <c r="D358" s="44"/>
    </row>
    <row r="359" spans="1:4" ht="12.75">
      <c r="A359" s="44"/>
      <c r="B359" s="44"/>
      <c r="C359" s="44"/>
      <c r="D359" s="44"/>
    </row>
    <row r="360" spans="1:4" ht="12.75">
      <c r="A360" s="44"/>
      <c r="B360" s="44"/>
      <c r="C360" s="44"/>
      <c r="D360" s="44"/>
    </row>
    <row r="361" spans="1:4" ht="12.75">
      <c r="A361" s="44"/>
      <c r="B361" s="44"/>
      <c r="C361" s="44"/>
      <c r="D361" s="44"/>
    </row>
    <row r="362" spans="1:4" ht="12.75">
      <c r="A362" s="44"/>
      <c r="B362" s="44"/>
      <c r="C362" s="44"/>
      <c r="D362" s="44"/>
    </row>
    <row r="363" spans="1:4" ht="12.75">
      <c r="A363" s="44"/>
      <c r="B363" s="44"/>
      <c r="C363" s="44"/>
      <c r="D363" s="44"/>
    </row>
    <row r="364" spans="1:4" ht="12.75">
      <c r="A364" s="44"/>
      <c r="B364" s="44"/>
      <c r="C364" s="44"/>
      <c r="D364" s="44"/>
    </row>
    <row r="365" spans="1:4" ht="12.75">
      <c r="A365" s="44"/>
      <c r="B365" s="44"/>
      <c r="C365" s="44"/>
      <c r="D365" s="44"/>
    </row>
    <row r="366" spans="1:4" ht="12.75">
      <c r="A366" s="44"/>
      <c r="B366" s="44"/>
      <c r="C366" s="44"/>
      <c r="D366" s="44"/>
    </row>
    <row r="367" spans="1:4" ht="12.75">
      <c r="A367" s="44"/>
      <c r="B367" s="44"/>
      <c r="C367" s="44"/>
      <c r="D367" s="44"/>
    </row>
    <row r="368" spans="1:4" ht="12.75">
      <c r="A368" s="44"/>
      <c r="B368" s="44"/>
      <c r="C368" s="44"/>
      <c r="D368" s="44"/>
    </row>
    <row r="369" spans="1:4" ht="12.75">
      <c r="A369" s="44"/>
      <c r="B369" s="44"/>
      <c r="C369" s="44"/>
      <c r="D369" s="44"/>
    </row>
    <row r="370" spans="1:4" ht="12.75">
      <c r="A370" s="44"/>
      <c r="B370" s="44"/>
      <c r="C370" s="44"/>
      <c r="D370" s="44"/>
    </row>
    <row r="371" spans="1:4" ht="12.75">
      <c r="A371" s="44"/>
      <c r="B371" s="44"/>
      <c r="C371" s="44"/>
      <c r="D371" s="44"/>
    </row>
    <row r="372" spans="1:4" ht="12.75">
      <c r="A372" s="44"/>
      <c r="B372" s="44"/>
      <c r="C372" s="44"/>
      <c r="D372" s="44"/>
    </row>
    <row r="373" spans="1:4" ht="12.75">
      <c r="A373" s="44"/>
      <c r="B373" s="44"/>
      <c r="C373" s="44"/>
      <c r="D373" s="44"/>
    </row>
    <row r="374" spans="1:4" ht="12.75">
      <c r="A374" s="44"/>
      <c r="B374" s="44"/>
      <c r="C374" s="44"/>
      <c r="D374" s="44"/>
    </row>
    <row r="375" spans="1:4" ht="12.75">
      <c r="A375" s="44"/>
      <c r="B375" s="44"/>
      <c r="C375" s="44"/>
      <c r="D375" s="44"/>
    </row>
    <row r="376" spans="1:4" ht="12.75">
      <c r="A376" s="44"/>
      <c r="B376" s="44"/>
      <c r="C376" s="44"/>
      <c r="D376" s="44"/>
    </row>
    <row r="377" spans="1:4" ht="12.75">
      <c r="A377" s="44"/>
      <c r="B377" s="44"/>
      <c r="C377" s="44"/>
      <c r="D377" s="44"/>
    </row>
    <row r="378" spans="1:4" ht="12.75">
      <c r="A378" s="44"/>
      <c r="B378" s="44"/>
      <c r="C378" s="44"/>
      <c r="D378" s="44"/>
    </row>
    <row r="379" spans="1:4" ht="12.75">
      <c r="A379" s="44"/>
      <c r="B379" s="44"/>
      <c r="C379" s="44"/>
      <c r="D379" s="44"/>
    </row>
    <row r="380" spans="1:4" ht="12.75">
      <c r="A380" s="44"/>
      <c r="B380" s="44"/>
      <c r="C380" s="44"/>
      <c r="D380" s="44"/>
    </row>
    <row r="381" spans="1:4" ht="12.75">
      <c r="A381" s="44"/>
      <c r="B381" s="44"/>
      <c r="C381" s="44"/>
      <c r="D381" s="44"/>
    </row>
    <row r="382" spans="1:4" ht="12.75">
      <c r="A382" s="44"/>
      <c r="B382" s="44"/>
      <c r="C382" s="44"/>
      <c r="D382" s="44"/>
    </row>
    <row r="383" spans="1:4" ht="12.75">
      <c r="A383" s="44"/>
      <c r="B383" s="44"/>
      <c r="C383" s="44"/>
      <c r="D383" s="44"/>
    </row>
    <row r="384" spans="1:4" ht="12.75">
      <c r="A384" s="44"/>
      <c r="B384" s="44"/>
      <c r="C384" s="44"/>
      <c r="D384" s="44"/>
    </row>
    <row r="385" spans="1:4" ht="12.75">
      <c r="A385" s="44"/>
      <c r="B385" s="44"/>
      <c r="C385" s="44"/>
      <c r="D385" s="44"/>
    </row>
    <row r="386" spans="1:4" ht="12.75">
      <c r="A386" s="44"/>
      <c r="B386" s="44"/>
      <c r="C386" s="44"/>
      <c r="D386" s="44"/>
    </row>
    <row r="387" spans="1:4" ht="12.75">
      <c r="A387" s="44"/>
      <c r="B387" s="44"/>
      <c r="C387" s="44"/>
      <c r="D387" s="44"/>
    </row>
    <row r="388" spans="1:4" ht="12.75">
      <c r="A388" s="44"/>
      <c r="B388" s="44"/>
      <c r="C388" s="44"/>
      <c r="D388" s="44"/>
    </row>
    <row r="389" spans="1:4" ht="12.75">
      <c r="A389" s="44"/>
      <c r="B389" s="44"/>
      <c r="C389" s="44"/>
      <c r="D389" s="44"/>
    </row>
    <row r="390" spans="1:4" ht="12.75">
      <c r="A390" s="44"/>
      <c r="B390" s="44"/>
      <c r="C390" s="44"/>
      <c r="D390" s="44"/>
    </row>
    <row r="391" spans="1:4" ht="12.75">
      <c r="A391" s="44"/>
      <c r="B391" s="44"/>
      <c r="C391" s="44"/>
      <c r="D391" s="44"/>
    </row>
    <row r="392" spans="1:4" ht="12.75">
      <c r="A392" s="44"/>
      <c r="B392" s="44"/>
      <c r="C392" s="44"/>
      <c r="D392" s="44"/>
    </row>
    <row r="393" spans="1:4" ht="12.75">
      <c r="A393" s="44"/>
      <c r="B393" s="44"/>
      <c r="C393" s="44"/>
      <c r="D393" s="44"/>
    </row>
    <row r="394" spans="1:4" ht="12.75">
      <c r="A394" s="44"/>
      <c r="B394" s="44"/>
      <c r="C394" s="44"/>
      <c r="D394" s="44"/>
    </row>
    <row r="395" spans="1:4" ht="12.75">
      <c r="A395" s="44"/>
      <c r="B395" s="44"/>
      <c r="C395" s="44"/>
      <c r="D395" s="44"/>
    </row>
    <row r="396" spans="1:4" ht="12.75">
      <c r="A396" s="44"/>
      <c r="B396" s="44"/>
      <c r="C396" s="44"/>
      <c r="D396" s="44"/>
    </row>
    <row r="397" spans="1:4" ht="12.75">
      <c r="A397" s="44"/>
      <c r="B397" s="44"/>
      <c r="C397" s="44"/>
      <c r="D397" s="44"/>
    </row>
    <row r="398" spans="1:4" ht="12.75">
      <c r="A398" s="44"/>
      <c r="B398" s="44"/>
      <c r="C398" s="44"/>
      <c r="D398" s="44"/>
    </row>
    <row r="399" spans="1:4" ht="12.75">
      <c r="A399" s="44"/>
      <c r="B399" s="44"/>
      <c r="C399" s="44"/>
      <c r="D399" s="44"/>
    </row>
    <row r="400" spans="1:4" ht="12.75">
      <c r="A400" s="44"/>
      <c r="B400" s="44"/>
      <c r="C400" s="44"/>
      <c r="D400" s="44"/>
    </row>
    <row r="401" spans="1:4" ht="12.75">
      <c r="A401" s="44"/>
      <c r="B401" s="44"/>
      <c r="C401" s="44"/>
      <c r="D401" s="44"/>
    </row>
  </sheetData>
  <sheetProtection/>
  <mergeCells count="141">
    <mergeCell ref="FX4:FZ4"/>
    <mergeCell ref="FX6:FZ6"/>
    <mergeCell ref="FR4:FT4"/>
    <mergeCell ref="FR6:FT6"/>
    <mergeCell ref="FO4:FQ4"/>
    <mergeCell ref="FO6:FQ6"/>
    <mergeCell ref="FU4:FW4"/>
    <mergeCell ref="FU6:FW6"/>
    <mergeCell ref="EW4:EY4"/>
    <mergeCell ref="EW6:EY6"/>
    <mergeCell ref="EZ4:FB4"/>
    <mergeCell ref="EZ6:FB6"/>
    <mergeCell ref="FF4:FH4"/>
    <mergeCell ref="FF6:FH6"/>
    <mergeCell ref="EI4:EK4"/>
    <mergeCell ref="EI6:EK6"/>
    <mergeCell ref="EF4:EH4"/>
    <mergeCell ref="EF6:EH6"/>
    <mergeCell ref="ET4:EV4"/>
    <mergeCell ref="ET6:EV6"/>
    <mergeCell ref="EL6:EN6"/>
    <mergeCell ref="EQ4:ES4"/>
    <mergeCell ref="EQ6:ES6"/>
    <mergeCell ref="EL4:EN4"/>
    <mergeCell ref="DW4:DY4"/>
    <mergeCell ref="DW6:DY6"/>
    <mergeCell ref="EC4:EE4"/>
    <mergeCell ref="EC6:EE6"/>
    <mergeCell ref="DZ4:EB4"/>
    <mergeCell ref="DZ6:EB6"/>
    <mergeCell ref="DN4:DP4"/>
    <mergeCell ref="DN6:DP6"/>
    <mergeCell ref="DE6:DG6"/>
    <mergeCell ref="DT4:DV4"/>
    <mergeCell ref="DT6:DV6"/>
    <mergeCell ref="DQ4:DS4"/>
    <mergeCell ref="DQ6:DS6"/>
    <mergeCell ref="DK4:DM4"/>
    <mergeCell ref="DK6:DM6"/>
    <mergeCell ref="CW4:CY4"/>
    <mergeCell ref="CW6:CY6"/>
    <mergeCell ref="CZ4:DB4"/>
    <mergeCell ref="CZ6:DB6"/>
    <mergeCell ref="DH6:DJ6"/>
    <mergeCell ref="DH4:DJ4"/>
    <mergeCell ref="BV4:BX4"/>
    <mergeCell ref="BV6:BX6"/>
    <mergeCell ref="BY6:CA6"/>
    <mergeCell ref="BY4:CA4"/>
    <mergeCell ref="CB4:CD4"/>
    <mergeCell ref="CB6:CD6"/>
    <mergeCell ref="CE6:CG6"/>
    <mergeCell ref="DE4:DG4"/>
    <mergeCell ref="CQ4:CS4"/>
    <mergeCell ref="CQ6:CS6"/>
    <mergeCell ref="CT4:CV4"/>
    <mergeCell ref="CT6:CV6"/>
    <mergeCell ref="AJ4:AL4"/>
    <mergeCell ref="Z4:AA4"/>
    <mergeCell ref="Z6:AA6"/>
    <mergeCell ref="AG6:AI6"/>
    <mergeCell ref="AJ6:AL6"/>
    <mergeCell ref="CK4:CM4"/>
    <mergeCell ref="CK6:CM6"/>
    <mergeCell ref="CH4:CJ4"/>
    <mergeCell ref="CH6:CJ6"/>
    <mergeCell ref="CE4:CG4"/>
    <mergeCell ref="A57:AG57"/>
    <mergeCell ref="T6:V6"/>
    <mergeCell ref="W6:Y6"/>
    <mergeCell ref="A54:AG54"/>
    <mergeCell ref="L6:M6"/>
    <mergeCell ref="J6:K6"/>
    <mergeCell ref="R6:S6"/>
    <mergeCell ref="A1:H3"/>
    <mergeCell ref="F4:G4"/>
    <mergeCell ref="H4:I4"/>
    <mergeCell ref="B4:C4"/>
    <mergeCell ref="D4:E4"/>
    <mergeCell ref="A4:A5"/>
    <mergeCell ref="J4:K4"/>
    <mergeCell ref="H6:I6"/>
    <mergeCell ref="AM4:AO4"/>
    <mergeCell ref="P6:Q6"/>
    <mergeCell ref="N6:O6"/>
    <mergeCell ref="F6:G6"/>
    <mergeCell ref="AG4:AI4"/>
    <mergeCell ref="P4:Q4"/>
    <mergeCell ref="T4:V4"/>
    <mergeCell ref="W4:Y4"/>
    <mergeCell ref="AY6:BA6"/>
    <mergeCell ref="BE6:BG6"/>
    <mergeCell ref="AC6:AE6"/>
    <mergeCell ref="AP6:AR6"/>
    <mergeCell ref="AC4:AE4"/>
    <mergeCell ref="B6:C6"/>
    <mergeCell ref="D6:E6"/>
    <mergeCell ref="N4:O4"/>
    <mergeCell ref="R4:S4"/>
    <mergeCell ref="L4:M4"/>
    <mergeCell ref="AV6:AX6"/>
    <mergeCell ref="AP4:AR4"/>
    <mergeCell ref="AS4:AU4"/>
    <mergeCell ref="AS6:AU6"/>
    <mergeCell ref="BS6:BU6"/>
    <mergeCell ref="BE4:BG4"/>
    <mergeCell ref="BB6:BD6"/>
    <mergeCell ref="BB4:BD4"/>
    <mergeCell ref="BK6:BM6"/>
    <mergeCell ref="AY4:BA4"/>
    <mergeCell ref="AM6:AO6"/>
    <mergeCell ref="BH4:BJ4"/>
    <mergeCell ref="BH6:BJ6"/>
    <mergeCell ref="CN4:CP4"/>
    <mergeCell ref="CN6:CP6"/>
    <mergeCell ref="BN6:BP6"/>
    <mergeCell ref="BN4:BP4"/>
    <mergeCell ref="BK4:BM4"/>
    <mergeCell ref="BS4:BU4"/>
    <mergeCell ref="AV4:AX4"/>
    <mergeCell ref="FC6:FE6"/>
    <mergeCell ref="FC4:FE4"/>
    <mergeCell ref="FL4:FN4"/>
    <mergeCell ref="FL6:FN6"/>
    <mergeCell ref="FI4:FK4"/>
    <mergeCell ref="FI6:FK6"/>
    <mergeCell ref="FZ72:GA72"/>
    <mergeCell ref="FV64:FX64"/>
    <mergeCell ref="FV65:FX65"/>
    <mergeCell ref="FV66:FX66"/>
    <mergeCell ref="FV67:FX67"/>
    <mergeCell ref="FV68:FX68"/>
    <mergeCell ref="FV69:FX69"/>
    <mergeCell ref="FV73:FX73"/>
    <mergeCell ref="FV74:FX74"/>
    <mergeCell ref="FV75:FX75"/>
    <mergeCell ref="FV76:FX76"/>
    <mergeCell ref="FV77:FX77"/>
    <mergeCell ref="FV70:FX70"/>
    <mergeCell ref="FV71:FX71"/>
    <mergeCell ref="FV72:FX72"/>
  </mergeCells>
  <printOptions/>
  <pageMargins left="0.1968503937007874" right="0" top="0" bottom="0" header="0.1968503937007874" footer="0.1968503937007874"/>
  <pageSetup fitToWidth="0" fitToHeight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2013-08-07T10:12:52Z</cp:lastPrinted>
  <dcterms:created xsi:type="dcterms:W3CDTF">2008-10-01T07:10:45Z</dcterms:created>
  <dcterms:modified xsi:type="dcterms:W3CDTF">2013-08-07T10:18:22Z</dcterms:modified>
  <cp:category/>
  <cp:version/>
  <cp:contentType/>
  <cp:contentStatus/>
</cp:coreProperties>
</file>