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70" windowWidth="15480" windowHeight="11400" activeTab="2"/>
  </bookViews>
  <sheets>
    <sheet name="проект 290 пост." sheetId="11" r:id="rId1"/>
    <sheet name="по заявлению" sheetId="12" r:id="rId2"/>
    <sheet name="по голосованию" sheetId="13" r:id="rId3"/>
  </sheets>
  <definedNames>
    <definedName name="_xlnm.Print_Area" localSheetId="2">'по голосованию'!$A$1:$F$139</definedName>
    <definedName name="_xlnm.Print_Area" localSheetId="1">'по заявлению'!$A$1:$F$139</definedName>
    <definedName name="_xlnm.Print_Area" localSheetId="0">'проект 290 пост.'!$A$1:$F$149</definedName>
  </definedNames>
  <calcPr calcId="145621" fullPrecision="0"/>
</workbook>
</file>

<file path=xl/calcChain.xml><?xml version="1.0" encoding="utf-8"?>
<calcChain xmlns="http://schemas.openxmlformats.org/spreadsheetml/2006/main">
  <c r="F130" i="13" l="1"/>
  <c r="E130" i="13"/>
  <c r="F129" i="13"/>
  <c r="E129" i="13"/>
  <c r="F128" i="13"/>
  <c r="E128" i="13"/>
  <c r="F127" i="13"/>
  <c r="E127" i="13"/>
  <c r="D127" i="13"/>
  <c r="G124" i="13"/>
  <c r="E124" i="13"/>
  <c r="D124" i="13"/>
  <c r="E123" i="13"/>
  <c r="F123" i="13" s="1"/>
  <c r="E122" i="13"/>
  <c r="F122" i="13" s="1"/>
  <c r="E121" i="13"/>
  <c r="F121" i="13" s="1"/>
  <c r="D121" i="13"/>
  <c r="D120" i="13"/>
  <c r="E120" i="13" s="1"/>
  <c r="F120" i="13" s="1"/>
  <c r="E119" i="13"/>
  <c r="F119" i="13" s="1"/>
  <c r="E114" i="13"/>
  <c r="F114" i="13" s="1"/>
  <c r="D114" i="13"/>
  <c r="D111" i="13"/>
  <c r="E111" i="13" s="1"/>
  <c r="F111" i="13" s="1"/>
  <c r="E109" i="13"/>
  <c r="F109" i="13" s="1"/>
  <c r="D109" i="13"/>
  <c r="D102" i="13"/>
  <c r="E102" i="13" s="1"/>
  <c r="F102" i="13" s="1"/>
  <c r="E97" i="13"/>
  <c r="F97" i="13" s="1"/>
  <c r="D97" i="13"/>
  <c r="D87" i="13"/>
  <c r="E87" i="13" s="1"/>
  <c r="F87" i="13" s="1"/>
  <c r="E71" i="13"/>
  <c r="F71" i="13" s="1"/>
  <c r="D71" i="13"/>
  <c r="F70" i="13"/>
  <c r="E70" i="13"/>
  <c r="E69" i="13"/>
  <c r="D69" i="13" s="1"/>
  <c r="E68" i="13"/>
  <c r="D68" i="13" s="1"/>
  <c r="E58" i="13"/>
  <c r="D58" i="13" s="1"/>
  <c r="F57" i="13"/>
  <c r="E57" i="13"/>
  <c r="F56" i="13"/>
  <c r="E56" i="13"/>
  <c r="D50" i="13"/>
  <c r="E50" i="13" s="1"/>
  <c r="F50" i="13" s="1"/>
  <c r="E44" i="13"/>
  <c r="D44" i="13"/>
  <c r="E43" i="13"/>
  <c r="F43" i="13" s="1"/>
  <c r="D43" i="13"/>
  <c r="E42" i="13"/>
  <c r="D42" i="13" s="1"/>
  <c r="E41" i="13"/>
  <c r="D41" i="13" s="1"/>
  <c r="E40" i="13"/>
  <c r="D40" i="13" s="1"/>
  <c r="E29" i="13"/>
  <c r="D29" i="13" s="1"/>
  <c r="F28" i="13"/>
  <c r="F15" i="13" s="1"/>
  <c r="E15" i="13" s="1"/>
  <c r="D15" i="13" s="1"/>
  <c r="D125" i="13" l="1"/>
  <c r="D132" i="13" s="1"/>
  <c r="F125" i="13"/>
  <c r="F132" i="13" s="1"/>
  <c r="E125" i="13"/>
  <c r="E132" i="13" s="1"/>
  <c r="D42" i="12"/>
  <c r="D43" i="12" l="1"/>
  <c r="E43" i="12" s="1"/>
  <c r="F43" i="12" s="1"/>
  <c r="E130" i="12"/>
  <c r="F130" i="12" s="1"/>
  <c r="E129" i="12"/>
  <c r="F129" i="12" s="1"/>
  <c r="E128" i="12"/>
  <c r="F128" i="12" s="1"/>
  <c r="D127" i="12"/>
  <c r="G124" i="12"/>
  <c r="E124" i="12"/>
  <c r="D124" i="12" s="1"/>
  <c r="E123" i="12"/>
  <c r="F123" i="12" s="1"/>
  <c r="E122" i="12"/>
  <c r="F122" i="12" s="1"/>
  <c r="D121" i="12"/>
  <c r="E121" i="12" s="1"/>
  <c r="F121" i="12" s="1"/>
  <c r="E120" i="12"/>
  <c r="F120" i="12" s="1"/>
  <c r="D120" i="12"/>
  <c r="E119" i="12"/>
  <c r="F119" i="12" s="1"/>
  <c r="D114" i="12"/>
  <c r="E111" i="12"/>
  <c r="F111" i="12" s="1"/>
  <c r="D111" i="12"/>
  <c r="D109" i="12"/>
  <c r="E109" i="12" s="1"/>
  <c r="F109" i="12" s="1"/>
  <c r="D102" i="12"/>
  <c r="E102" i="12" s="1"/>
  <c r="F102" i="12" s="1"/>
  <c r="D97" i="12"/>
  <c r="E97" i="12" s="1"/>
  <c r="F97" i="12" s="1"/>
  <c r="D87" i="12"/>
  <c r="E87" i="12" s="1"/>
  <c r="F87" i="12" s="1"/>
  <c r="D71" i="12"/>
  <c r="E71" i="12" s="1"/>
  <c r="F71" i="12" s="1"/>
  <c r="E70" i="12"/>
  <c r="F70" i="12" s="1"/>
  <c r="E69" i="12"/>
  <c r="D69" i="12" s="1"/>
  <c r="E68" i="12"/>
  <c r="D68" i="12" s="1"/>
  <c r="E58" i="12"/>
  <c r="D58" i="12" s="1"/>
  <c r="E57" i="12"/>
  <c r="F57" i="12" s="1"/>
  <c r="E56" i="12"/>
  <c r="F56" i="12" s="1"/>
  <c r="D50" i="12"/>
  <c r="E50" i="12" s="1"/>
  <c r="F50" i="12" s="1"/>
  <c r="E44" i="12"/>
  <c r="D44" i="12" s="1"/>
  <c r="E42" i="12"/>
  <c r="E41" i="12"/>
  <c r="D41" i="12" s="1"/>
  <c r="E40" i="12"/>
  <c r="D40" i="12" s="1"/>
  <c r="E29" i="12"/>
  <c r="D29" i="12" s="1"/>
  <c r="F28" i="12"/>
  <c r="F15" i="12" s="1"/>
  <c r="E15" i="12" s="1"/>
  <c r="D15" i="12" s="1"/>
  <c r="F127" i="12" l="1"/>
  <c r="E127" i="12"/>
  <c r="D125" i="12"/>
  <c r="D132" i="12" s="1"/>
  <c r="E114" i="12"/>
  <c r="F114" i="12" s="1"/>
  <c r="F125" i="12" s="1"/>
  <c r="D121" i="11"/>
  <c r="D120" i="11"/>
  <c r="F28" i="11"/>
  <c r="F132" i="12" l="1"/>
  <c r="E125" i="12"/>
  <c r="E132" i="12" s="1"/>
  <c r="E69" i="11"/>
  <c r="D69" i="11" s="1"/>
  <c r="D50" i="11"/>
  <c r="E50" i="11" s="1"/>
  <c r="F50" i="11" s="1"/>
  <c r="D43" i="11"/>
  <c r="E121" i="11"/>
  <c r="F121" i="11" s="1"/>
  <c r="E122" i="11"/>
  <c r="F122" i="11" s="1"/>
  <c r="E123" i="11"/>
  <c r="F123" i="11" s="1"/>
  <c r="E120" i="11"/>
  <c r="F120" i="11" s="1"/>
  <c r="D127" i="11" l="1"/>
  <c r="E129" i="11" l="1"/>
  <c r="F129" i="11" s="1"/>
  <c r="E130" i="11"/>
  <c r="F130" i="11" s="1"/>
  <c r="E131" i="11"/>
  <c r="F131" i="11" s="1"/>
  <c r="E132" i="11"/>
  <c r="F132" i="11" s="1"/>
  <c r="E133" i="11"/>
  <c r="F133" i="11" s="1"/>
  <c r="E134" i="11"/>
  <c r="F134" i="11" s="1"/>
  <c r="E135" i="11"/>
  <c r="F135" i="11" s="1"/>
  <c r="E136" i="11"/>
  <c r="F136" i="11" s="1"/>
  <c r="E137" i="11"/>
  <c r="F137" i="11" s="1"/>
  <c r="E138" i="11"/>
  <c r="F138" i="11" s="1"/>
  <c r="E139" i="11"/>
  <c r="F139" i="11" s="1"/>
  <c r="E140" i="11"/>
  <c r="F140" i="11" s="1"/>
  <c r="D114" i="11"/>
  <c r="G124" i="11" l="1"/>
  <c r="E124" i="11"/>
  <c r="D124" i="11" l="1"/>
  <c r="E70" i="11"/>
  <c r="F70" i="11" s="1"/>
  <c r="D111" i="11" l="1"/>
  <c r="D109" i="11"/>
  <c r="D102" i="11"/>
  <c r="D97" i="11"/>
  <c r="D71" i="11"/>
  <c r="E128" i="11" l="1"/>
  <c r="E127" i="11" s="1"/>
  <c r="E119" i="11"/>
  <c r="E68" i="11"/>
  <c r="E58" i="11"/>
  <c r="E57" i="11"/>
  <c r="F57" i="11" s="1"/>
  <c r="E56" i="11"/>
  <c r="F56" i="11" s="1"/>
  <c r="E44" i="11"/>
  <c r="E43" i="11"/>
  <c r="F43" i="11" s="1"/>
  <c r="E42" i="11"/>
  <c r="E41" i="11"/>
  <c r="E40" i="11"/>
  <c r="E29" i="11"/>
  <c r="F15" i="11"/>
  <c r="D87" i="11" l="1"/>
  <c r="F119" i="11"/>
  <c r="F128" i="11"/>
  <c r="F127" i="11" s="1"/>
  <c r="E97" i="11"/>
  <c r="F97" i="11" s="1"/>
  <c r="D29" i="11"/>
  <c r="D41" i="11"/>
  <c r="D58" i="11"/>
  <c r="E71" i="11"/>
  <c r="F71" i="11" s="1"/>
  <c r="E102" i="11"/>
  <c r="F102" i="11" s="1"/>
  <c r="E15" i="11"/>
  <c r="D15" i="11" s="1"/>
  <c r="E109" i="11"/>
  <c r="F109" i="11" s="1"/>
  <c r="E111" i="11"/>
  <c r="F111" i="11" s="1"/>
  <c r="D40" i="11"/>
  <c r="D42" i="11"/>
  <c r="D44" i="11"/>
  <c r="D68" i="11"/>
  <c r="D125" i="11" l="1"/>
  <c r="D142" i="11" s="1"/>
  <c r="E87" i="11"/>
  <c r="F87" i="11" s="1"/>
  <c r="E114" i="11" l="1"/>
  <c r="E125" i="11" s="1"/>
  <c r="E142" i="11" l="1"/>
  <c r="F114" i="11"/>
  <c r="F125" i="11" s="1"/>
  <c r="F142" i="11" l="1"/>
</calcChain>
</file>

<file path=xl/sharedStrings.xml><?xml version="1.0" encoding="utf-8"?>
<sst xmlns="http://schemas.openxmlformats.org/spreadsheetml/2006/main" count="776" uniqueCount="186">
  <si>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</si>
  <si>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</si>
  <si>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</si>
  <si>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</si>
  <si>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</si>
  <si>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</si>
  <si>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</si>
  <si>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</si>
  <si>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</si>
  <si>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</si>
  <si>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</si>
  <si>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</si>
  <si>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</si>
  <si>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</si>
  <si>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</si>
  <si>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</si>
  <si>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</si>
  <si>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</si>
  <si>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</si>
  <si>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</si>
  <si>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</si>
  <si>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</si>
  <si>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</si>
  <si>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</si>
  <si>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</si>
  <si>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круглосуточно</t>
  </si>
  <si>
    <t>ежедневно с 06.00 - 23.00час.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</si>
  <si>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</si>
  <si>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</si>
  <si>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</si>
  <si>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</si>
  <si>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</si>
  <si>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</si>
  <si>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</si>
  <si>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</si>
  <si>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</si>
  <si>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</si>
  <si>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</si>
  <si>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</si>
  <si>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</si>
  <si>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</si>
  <si>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</si>
  <si>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</si>
  <si>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</si>
  <si>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</si>
  <si>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</si>
  <si>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</si>
  <si>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 xml:space="preserve">1 раз 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</si>
  <si>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</si>
  <si>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</si>
  <si>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</si>
  <si>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</si>
  <si>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</si>
  <si>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</si>
  <si>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</si>
  <si>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</si>
  <si>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</si>
  <si>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</si>
  <si>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</si>
  <si>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</si>
  <si>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</si>
  <si>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</si>
  <si>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ИТОГО:</t>
  </si>
  <si>
    <t>Сбор, вывоз и утилизация ТБО*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</si>
  <si>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</si>
  <si>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</si>
  <si>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</si>
  <si>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</si>
  <si>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</si>
  <si>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</si>
  <si>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</si>
  <si>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очистка  водосточных воронок</t>
  </si>
  <si>
    <t>Управление многоквартирным домом, всего в т.ч.</t>
  </si>
  <si>
    <t>отключение системы отопления с переводом системы ГВС  на летнюю схему</t>
  </si>
  <si>
    <t>подключение системы отопления с регулировкой и переводом системы ГВС на зимнюю схему</t>
  </si>
  <si>
    <t>влажная уборка лестничных площадок, маршей, тамбуров</t>
  </si>
  <si>
    <t>1 раз в неделю</t>
  </si>
  <si>
    <t>1 лифт</t>
  </si>
  <si>
    <t>организация системы диспетчерского контроля и обеспечение диспетчерской связи с кабиной лифта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</si>
  <si>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</si>
  <si>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</si>
  <si>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состояния системы внутридомового газового борудования и ее отдельных элементов</t>
  </si>
  <si>
    <t>аварийно - диспетчерское обслуживание</t>
  </si>
  <si>
    <t>техническое обслуживание и ремонт внутридомового и вводного газопровода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</si>
  <si>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</si>
  <si>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</si>
  <si>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</si>
  <si>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</si>
  <si>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</si>
  <si>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</si>
  <si>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по графику</t>
  </si>
  <si>
    <t xml:space="preserve"> выкашивание газонов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</si>
  <si>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</si>
  <si>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</si>
  <si>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</si>
  <si>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</si>
  <si>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</si>
  <si>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</si>
  <si>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подметание придомовой территории</t>
  </si>
  <si>
    <t>2 раза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</si>
  <si>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</si>
  <si>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</si>
  <si>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</si>
  <si>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 xml:space="preserve">ежедневно </t>
  </si>
  <si>
    <t>сухая  уборка лестничных площадок, маршей, тамбуров ( 3 -9 эт)</t>
  </si>
  <si>
    <t>сухая  уборка лестничных площадок, маршей, тамбуров ( 1-2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</si>
  <si>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</si>
  <si>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</si>
  <si>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работы регулятора температуры на водяном водоподогревателе</t>
  </si>
  <si>
    <t>работа по очистке водяного подогревателя для удаления накипи-коррозийных отложений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</si>
  <si>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</si>
  <si>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</si>
  <si>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</si>
  <si>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Аварийно - диспетчерское  обслуживание</t>
  </si>
  <si>
    <t>Обслуживание  мусоропроводов</t>
  </si>
  <si>
    <t>объем работ</t>
  </si>
  <si>
    <t>1492,85 м2</t>
  </si>
  <si>
    <t>1 ствол</t>
  </si>
  <si>
    <t>1 шт.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</si>
  <si>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</si>
  <si>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</si>
  <si>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</si>
  <si>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уборка  газона</t>
  </si>
  <si>
    <t>1 раз в двое суток</t>
  </si>
  <si>
    <t>проведения осмотров, технического обслуживания и ремонт лифта</t>
  </si>
  <si>
    <t>замена неисправных контрольно-измерительных прибоов (манометров, термометров и т.д)</t>
  </si>
  <si>
    <t xml:space="preserve">смена задвижек СТС </t>
  </si>
  <si>
    <t>ревизия задвижек СТС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</si>
  <si>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</si>
  <si>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</si>
  <si>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</si>
  <si>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</si>
  <si>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</si>
  <si>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</si>
  <si>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</si>
  <si>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Изготовление и установка двери - решетки на входе в подвал - 1 шт.</t>
  </si>
  <si>
    <t>Обшивка подъездного козырька сайдингом</t>
  </si>
  <si>
    <t>Устройство мягкой кровли - 100 м</t>
  </si>
  <si>
    <t>Очистка чердака от голубинного помета</t>
  </si>
  <si>
    <t>Подсыпка подвала щебнем - 5 м3</t>
  </si>
  <si>
    <t>Демонтаж старого повысительного насоса ХВС Ду 50 мм - 1шт.</t>
  </si>
  <si>
    <t>Установка фильтра на ввод ХВС (общ.) диам. 50 мм - 1 шт.</t>
  </si>
  <si>
    <t>по адресу: ул.Ленинского Комсомола, д.18/2 (S жилые + нежилые = 3272,1 м2; S придом.тер.=1492,85м2)</t>
  </si>
  <si>
    <t xml:space="preserve"> Содержание  лестничных клеток</t>
  </si>
  <si>
    <t>Обслуживание лифтов</t>
  </si>
  <si>
    <t>Обязательное страхование лифтов ФЗ № 225 от 27.07.2010 г.</t>
  </si>
  <si>
    <t>замена неисправных контрольно-измерительных прибоов (манометров, термометров и т.д) на элеваторных узлах  8 шт.</t>
  </si>
  <si>
    <t>замена неисправных контрольно-измерительных прибоов (манометров, термометров и т.д) на вводе  СТС 2 шт.</t>
  </si>
  <si>
    <t>2 пробы</t>
  </si>
  <si>
    <t>очистка от снега и наледи подъездных козырьков</t>
  </si>
  <si>
    <t>3272,1 м2</t>
  </si>
  <si>
    <t>385,6 м2</t>
  </si>
  <si>
    <t>326 м</t>
  </si>
  <si>
    <t>572,1 м2</t>
  </si>
  <si>
    <t>1100 м</t>
  </si>
  <si>
    <t>1410 м</t>
  </si>
  <si>
    <t>705 м</t>
  </si>
  <si>
    <t>599 м</t>
  </si>
  <si>
    <t>645 м</t>
  </si>
  <si>
    <t>30 каналов</t>
  </si>
  <si>
    <t>Приложение № 3</t>
  </si>
  <si>
    <t xml:space="preserve">от _____________ 2016 г </t>
  </si>
  <si>
    <t>очистка от снега и льда водостоков</t>
  </si>
  <si>
    <t>Проект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</si>
  <si>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</si>
  <si>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</si>
  <si>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Косметический ремонт подъезда (полностью за вычетом объемов, выполненных по тарифу 2016 г.)</t>
  </si>
  <si>
    <t>Установка поручней ПВХ на ограждения лестничных маршей - 61 мп</t>
  </si>
  <si>
    <t>Замена почтовых ящиков - 48 шт.</t>
  </si>
  <si>
    <t>Установка ДД (датчиков движения) на площадках этажных - 16 шт.</t>
  </si>
  <si>
    <t>Ремонт освещения подвала</t>
  </si>
  <si>
    <t>рассмотрение обращений граждан</t>
  </si>
  <si>
    <t>объем теплоносителя на наполнение системы теплоснабжения (договор с ТПК)</t>
  </si>
  <si>
    <t>информационное сообщение (ГИС ЖКХ)</t>
  </si>
  <si>
    <t>2017 г. - 2018 г.</t>
  </si>
  <si>
    <t>(стоимость услуг  увеличена на 8,6 % в соответствии с уровнем инфляции 2016 г.)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</si>
  <si>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</si>
  <si>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 нарушения выявленные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меры к восстановлению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восстановление водостоков(мелкий ремонт после очистки от снега и льда),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</si>
  <si>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</si>
  <si>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</si>
  <si>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</si>
  <si>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</si>
  <si>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r>
      <t xml:space="preserve">Работы заявочного характера </t>
    </r>
    <r>
      <rPr>
        <sz val="10"/>
        <rFont val="Arial"/>
        <family val="2"/>
        <charset val="204"/>
      </rPr>
      <t>( нарушения выявленные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меры к восстановлению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ХВС, восстановление водостоков(мелкий ремонт после очистки от снега и льда), очистка от снега и наледи подъездных козырьков, дезинфекция вентканалов)</t>
    </r>
  </si>
  <si>
    <t>Устройство мягкой кровли - 50 м2</t>
  </si>
  <si>
    <t>Косметический ремонт подъезда (2-9 этажи, слева от лифта)</t>
  </si>
  <si>
    <t>Косметический ремонт подъезда 9 этаж,  справа от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</si>
</sst>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Black"/>
      <family val="2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9"/>
      <name val="Arial"/>
      <family val="2"/>
      <charset val="204"/>
    </font>
    <font>
      <sz val="10"/>
      <color indexed="10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2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0" fillId="4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4" borderId="19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4" fontId="10" fillId="4" borderId="13" xfId="0" applyNumberFormat="1" applyFont="1" applyFill="1" applyBorder="1" applyAlignment="1">
      <alignment horizontal="left" vertical="center" wrapText="1"/>
    </xf>
    <xf numFmtId="4" fontId="10" fillId="4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1" fillId="4" borderId="24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 wrapText="1"/>
    </xf>
    <xf numFmtId="2" fontId="10" fillId="4" borderId="0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26" xfId="0" applyNumberFormat="1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/>
    </xf>
    <xf numFmtId="4" fontId="10" fillId="4" borderId="0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center" vertical="center" wrapText="1"/>
    </xf>
    <xf numFmtId="2" fontId="10" fillId="4" borderId="28" xfId="0" applyNumberFormat="1" applyFont="1" applyFill="1" applyBorder="1" applyAlignment="1">
      <alignment horizontal="center" vertical="center" wrapText="1"/>
    </xf>
    <xf numFmtId="4" fontId="10" fillId="4" borderId="28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horizontal="center" vertical="center" wrapText="1"/>
    </xf>
    <xf numFmtId="4" fontId="10" fillId="4" borderId="30" xfId="0" applyNumberFormat="1" applyFont="1" applyFill="1" applyBorder="1" applyAlignment="1">
      <alignment horizontal="center" vertical="center" wrapText="1"/>
    </xf>
    <xf numFmtId="2" fontId="10" fillId="4" borderId="31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165"/>
  <sheetViews>
    <sheetView view="pageBreakPreview" topLeftCell="A124" zoomScale="90" zoomScaleNormal="80" zoomScaleSheetLayoutView="90" workbookViewId="0">
      <selection activeCell="J63" sqref="J63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28515625" style="1" customWidth="1"/>
    <col min="5" max="5" width="13.85546875" style="1" customWidth="1"/>
    <col min="6" max="6" width="20.85546875" style="7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4" t="s">
        <v>160</v>
      </c>
      <c r="B1" s="155"/>
      <c r="C1" s="155"/>
      <c r="D1" s="155"/>
      <c r="E1" s="155"/>
      <c r="F1" s="155"/>
    </row>
    <row r="2" spans="1:9" ht="12.75" customHeight="1" x14ac:dyDescent="0.3">
      <c r="B2" s="156"/>
      <c r="C2" s="156"/>
      <c r="D2" s="156"/>
      <c r="E2" s="155"/>
      <c r="F2" s="155"/>
    </row>
    <row r="3" spans="1:9" ht="14.25" customHeight="1" x14ac:dyDescent="0.3">
      <c r="B3" s="156" t="s">
        <v>0</v>
      </c>
      <c r="C3" s="156"/>
      <c r="D3" s="156"/>
      <c r="E3" s="155"/>
      <c r="F3" s="155"/>
    </row>
    <row r="4" spans="1:9" ht="24" customHeight="1" x14ac:dyDescent="0.4">
      <c r="A4" s="3" t="s">
        <v>174</v>
      </c>
      <c r="B4" s="156" t="s">
        <v>161</v>
      </c>
      <c r="C4" s="156"/>
      <c r="D4" s="156"/>
      <c r="E4" s="155"/>
      <c r="F4" s="155"/>
    </row>
    <row r="5" spans="1:9" ht="24" customHeight="1" x14ac:dyDescent="0.4">
      <c r="A5" s="153"/>
      <c r="B5" s="153"/>
      <c r="C5" s="153"/>
      <c r="D5" s="153"/>
      <c r="E5" s="153"/>
      <c r="F5" s="153"/>
    </row>
    <row r="6" spans="1:9" ht="24" customHeight="1" x14ac:dyDescent="0.4">
      <c r="A6" s="153" t="s">
        <v>163</v>
      </c>
      <c r="B6" s="153"/>
      <c r="C6" s="153"/>
      <c r="D6" s="153"/>
      <c r="E6" s="153"/>
      <c r="F6" s="153"/>
    </row>
    <row r="7" spans="1:9" ht="24" customHeight="1" x14ac:dyDescent="0.2">
      <c r="A7" s="158" t="s">
        <v>175</v>
      </c>
      <c r="B7" s="158"/>
      <c r="C7" s="158"/>
      <c r="D7" s="158"/>
      <c r="E7" s="158"/>
      <c r="F7" s="158"/>
    </row>
    <row r="8" spans="1:9" s="4" customFormat="1" ht="22.5" customHeight="1" x14ac:dyDescent="0.4">
      <c r="A8" s="159" t="s">
        <v>1</v>
      </c>
      <c r="B8" s="159"/>
      <c r="C8" s="159"/>
      <c r="D8" s="159"/>
      <c r="E8" s="160"/>
      <c r="F8" s="160"/>
      <c r="I8" s="5"/>
    </row>
    <row r="9" spans="1:9" s="6" customFormat="1" ht="18.75" customHeight="1" x14ac:dyDescent="0.4">
      <c r="A9" s="159" t="s">
        <v>142</v>
      </c>
      <c r="B9" s="159"/>
      <c r="C9" s="159"/>
      <c r="D9" s="159"/>
      <c r="E9" s="160"/>
      <c r="F9" s="160"/>
    </row>
    <row r="10" spans="1:9" s="7" customFormat="1" ht="17.25" customHeight="1" x14ac:dyDescent="0.2">
      <c r="A10" s="161" t="s">
        <v>2</v>
      </c>
      <c r="B10" s="161"/>
      <c r="C10" s="161"/>
      <c r="D10" s="161"/>
      <c r="E10" s="162"/>
      <c r="F10" s="162"/>
    </row>
    <row r="11" spans="1:9" s="6" customFormat="1" ht="30" customHeight="1" thickBot="1" x14ac:dyDescent="0.25">
      <c r="A11" s="163" t="s">
        <v>3</v>
      </c>
      <c r="B11" s="163"/>
      <c r="C11" s="163"/>
      <c r="D11" s="163"/>
      <c r="E11" s="164"/>
      <c r="F11" s="164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115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49.5" customHeight="1" x14ac:dyDescent="0.2">
      <c r="A14" s="165" t="s">
        <v>9</v>
      </c>
      <c r="B14" s="166"/>
      <c r="C14" s="166"/>
      <c r="D14" s="166"/>
      <c r="E14" s="167"/>
      <c r="F14" s="168"/>
      <c r="I14" s="20"/>
    </row>
    <row r="15" spans="1:9" s="12" customFormat="1" ht="26.25" customHeight="1" x14ac:dyDescent="0.2">
      <c r="A15" s="78" t="s">
        <v>72</v>
      </c>
      <c r="B15" s="85" t="s">
        <v>10</v>
      </c>
      <c r="C15" s="94" t="s">
        <v>150</v>
      </c>
      <c r="D15" s="95">
        <f>E15*G15</f>
        <v>146851.85</v>
      </c>
      <c r="E15" s="23">
        <f>F15*12</f>
        <v>44.88</v>
      </c>
      <c r="F15" s="24">
        <f>F26+F28</f>
        <v>3.74</v>
      </c>
      <c r="G15" s="12">
        <v>3272.1</v>
      </c>
      <c r="H15" s="12">
        <v>1.07</v>
      </c>
      <c r="I15" s="13">
        <v>2.2400000000000002</v>
      </c>
    </row>
    <row r="16" spans="1:9" s="12" customFormat="1" ht="27.75" customHeight="1" x14ac:dyDescent="0.2">
      <c r="A16" s="81" t="s">
        <v>11</v>
      </c>
      <c r="B16" s="82" t="s">
        <v>12</v>
      </c>
      <c r="C16" s="22"/>
      <c r="D16" s="95"/>
      <c r="E16" s="23"/>
      <c r="F16" s="24"/>
      <c r="I16" s="13"/>
    </row>
    <row r="17" spans="1:254" s="12" customFormat="1" ht="18" customHeight="1" x14ac:dyDescent="0.2">
      <c r="A17" s="81" t="s">
        <v>13</v>
      </c>
      <c r="B17" s="82" t="s">
        <v>12</v>
      </c>
      <c r="C17" s="22"/>
      <c r="D17" s="95"/>
      <c r="E17" s="23"/>
      <c r="F17" s="24"/>
      <c r="I17" s="13"/>
    </row>
    <row r="18" spans="1:254" s="12" customFormat="1" ht="122.25" customHeight="1" x14ac:dyDescent="0.2">
      <c r="A18" s="81" t="s">
        <v>119</v>
      </c>
      <c r="B18" s="82" t="s">
        <v>36</v>
      </c>
      <c r="C18" s="22"/>
      <c r="D18" s="95"/>
      <c r="E18" s="23"/>
      <c r="F18" s="24"/>
      <c r="I18" s="13"/>
    </row>
    <row r="19" spans="1:254" s="12" customFormat="1" ht="23.25" customHeight="1" x14ac:dyDescent="0.2">
      <c r="A19" s="81" t="s">
        <v>120</v>
      </c>
      <c r="B19" s="82" t="s">
        <v>12</v>
      </c>
      <c r="C19" s="39"/>
      <c r="D19" s="96"/>
      <c r="E19" s="40"/>
      <c r="F19" s="40"/>
      <c r="I19" s="13"/>
    </row>
    <row r="20" spans="1:254" s="12" customFormat="1" ht="15" x14ac:dyDescent="0.2">
      <c r="A20" s="81" t="s">
        <v>121</v>
      </c>
      <c r="B20" s="82" t="s">
        <v>12</v>
      </c>
      <c r="C20" s="39"/>
      <c r="D20" s="96"/>
      <c r="E20" s="40"/>
      <c r="F20" s="40"/>
      <c r="I20" s="13"/>
    </row>
    <row r="21" spans="1:254" s="12" customFormat="1" ht="25.5" x14ac:dyDescent="0.2">
      <c r="A21" s="141" t="s">
        <v>110</v>
      </c>
      <c r="B21" s="142" t="s">
        <v>18</v>
      </c>
      <c r="C21" s="147"/>
      <c r="D21" s="148"/>
      <c r="E21" s="149"/>
      <c r="F21" s="149"/>
      <c r="I21" s="13"/>
    </row>
    <row r="22" spans="1:254" s="12" customFormat="1" ht="18.75" x14ac:dyDescent="0.2">
      <c r="A22" s="141" t="s">
        <v>111</v>
      </c>
      <c r="B22" s="142" t="s">
        <v>24</v>
      </c>
      <c r="C22" s="21"/>
      <c r="D22" s="143"/>
      <c r="E22" s="21"/>
      <c r="F22" s="144"/>
    </row>
    <row r="23" spans="1:254" s="12" customFormat="1" ht="18.75" x14ac:dyDescent="0.2">
      <c r="A23" s="141" t="s">
        <v>171</v>
      </c>
      <c r="B23" s="142" t="s">
        <v>12</v>
      </c>
      <c r="C23" s="21"/>
      <c r="D23" s="143"/>
      <c r="E23" s="21"/>
      <c r="F23" s="144"/>
    </row>
    <row r="24" spans="1:254" s="12" customFormat="1" ht="18.75" x14ac:dyDescent="0.2">
      <c r="A24" s="141" t="s">
        <v>173</v>
      </c>
      <c r="B24" s="142" t="s">
        <v>12</v>
      </c>
      <c r="C24" s="21"/>
      <c r="D24" s="143"/>
      <c r="E24" s="21"/>
      <c r="F24" s="144"/>
    </row>
    <row r="25" spans="1:254" s="12" customFormat="1" ht="15" x14ac:dyDescent="0.2">
      <c r="A25" s="81" t="s">
        <v>112</v>
      </c>
      <c r="B25" s="82" t="s">
        <v>34</v>
      </c>
      <c r="C25" s="39"/>
      <c r="D25" s="96"/>
      <c r="E25" s="40"/>
      <c r="F25" s="40"/>
      <c r="I25" s="13"/>
    </row>
    <row r="26" spans="1:254" s="12" customFormat="1" ht="15" x14ac:dyDescent="0.2">
      <c r="A26" s="145" t="s">
        <v>70</v>
      </c>
      <c r="B26" s="146"/>
      <c r="C26" s="147"/>
      <c r="D26" s="148"/>
      <c r="E26" s="149"/>
      <c r="F26" s="24">
        <v>3.61</v>
      </c>
      <c r="G26" s="12">
        <v>3272.1</v>
      </c>
      <c r="I26" s="13"/>
    </row>
    <row r="27" spans="1:254" s="12" customFormat="1" ht="15" x14ac:dyDescent="0.2">
      <c r="A27" s="150" t="s">
        <v>67</v>
      </c>
      <c r="B27" s="146" t="s">
        <v>12</v>
      </c>
      <c r="C27" s="147"/>
      <c r="D27" s="148"/>
      <c r="E27" s="149"/>
      <c r="F27" s="151">
        <v>0.13</v>
      </c>
      <c r="G27" s="12">
        <v>3272.1</v>
      </c>
      <c r="I27" s="13"/>
    </row>
    <row r="28" spans="1:254" s="12" customFormat="1" ht="15" x14ac:dyDescent="0.2">
      <c r="A28" s="78" t="s">
        <v>70</v>
      </c>
      <c r="B28" s="79"/>
      <c r="C28" s="39"/>
      <c r="D28" s="96"/>
      <c r="E28" s="40"/>
      <c r="F28" s="24">
        <f>F27</f>
        <v>0.13</v>
      </c>
      <c r="G28" s="12">
        <v>3272.1</v>
      </c>
      <c r="I28" s="13"/>
    </row>
    <row r="29" spans="1:254" s="12" customFormat="1" ht="30" x14ac:dyDescent="0.2">
      <c r="A29" s="78" t="s">
        <v>14</v>
      </c>
      <c r="B29" s="83" t="s">
        <v>15</v>
      </c>
      <c r="C29" s="22" t="s">
        <v>116</v>
      </c>
      <c r="D29" s="95">
        <f>E29*G29</f>
        <v>78137.75</v>
      </c>
      <c r="E29" s="23">
        <f>F29*12</f>
        <v>23.88</v>
      </c>
      <c r="F29" s="24">
        <v>1.99</v>
      </c>
      <c r="G29" s="12">
        <v>3272.1</v>
      </c>
      <c r="H29" s="12">
        <v>1.07</v>
      </c>
      <c r="I29" s="13">
        <v>1.1399999999999999</v>
      </c>
    </row>
    <row r="30" spans="1:254" s="12" customFormat="1" ht="18.75" x14ac:dyDescent="0.2">
      <c r="A30" s="81" t="s">
        <v>98</v>
      </c>
      <c r="B30" s="82" t="s">
        <v>15</v>
      </c>
      <c r="C30" s="22"/>
      <c r="D30" s="95"/>
      <c r="E30" s="23"/>
      <c r="F30" s="24"/>
      <c r="G30" s="12">
        <v>3272.1</v>
      </c>
      <c r="H30" s="26"/>
      <c r="I30" s="27"/>
      <c r="J30" s="27"/>
      <c r="K30" s="27"/>
      <c r="L30" s="28"/>
      <c r="M30" s="27"/>
      <c r="N30" s="29"/>
      <c r="O30" s="25"/>
      <c r="P30" s="26"/>
      <c r="Q30" s="27"/>
      <c r="R30" s="27"/>
      <c r="S30" s="27"/>
      <c r="T30" s="28"/>
      <c r="U30" s="27"/>
      <c r="V30" s="29"/>
      <c r="W30" s="25"/>
      <c r="X30" s="26"/>
      <c r="Y30" s="27"/>
      <c r="Z30" s="27"/>
      <c r="AA30" s="27"/>
      <c r="AB30" s="28"/>
      <c r="AC30" s="27"/>
      <c r="AD30" s="29"/>
      <c r="AE30" s="25"/>
      <c r="AF30" s="26"/>
      <c r="AG30" s="27"/>
      <c r="AH30" s="27"/>
      <c r="AI30" s="27"/>
      <c r="AJ30" s="28"/>
      <c r="AK30" s="27"/>
      <c r="AL30" s="29"/>
      <c r="AM30" s="25"/>
      <c r="AN30" s="26"/>
      <c r="AO30" s="27"/>
      <c r="AP30" s="27"/>
      <c r="AQ30" s="27"/>
      <c r="AR30" s="28"/>
      <c r="AS30" s="27"/>
      <c r="AT30" s="29"/>
      <c r="AU30" s="25"/>
      <c r="AV30" s="26"/>
      <c r="AW30" s="27"/>
      <c r="AX30" s="27"/>
      <c r="AY30" s="27"/>
      <c r="AZ30" s="28"/>
      <c r="BA30" s="27"/>
      <c r="BB30" s="29"/>
      <c r="BC30" s="25"/>
      <c r="BD30" s="26"/>
      <c r="BE30" s="27"/>
      <c r="BF30" s="27"/>
      <c r="BG30" s="27"/>
      <c r="BH30" s="28"/>
      <c r="BI30" s="27"/>
      <c r="BJ30" s="29"/>
      <c r="BK30" s="25"/>
      <c r="BL30" s="26"/>
      <c r="BM30" s="27"/>
      <c r="BN30" s="27"/>
      <c r="BO30" s="30"/>
      <c r="BP30" s="31"/>
      <c r="BQ30" s="21"/>
      <c r="BR30" s="32"/>
      <c r="BS30" s="33"/>
      <c r="BT30" s="34"/>
      <c r="BU30" s="21"/>
      <c r="BV30" s="35"/>
      <c r="BW30" s="21"/>
      <c r="BX30" s="31"/>
      <c r="BY30" s="21"/>
      <c r="BZ30" s="32"/>
      <c r="CA30" s="33"/>
      <c r="CB30" s="34"/>
      <c r="CC30" s="21"/>
      <c r="CD30" s="35"/>
      <c r="CE30" s="21"/>
      <c r="CF30" s="31"/>
      <c r="CG30" s="21"/>
      <c r="CH30" s="32"/>
      <c r="CI30" s="33"/>
      <c r="CJ30" s="34"/>
      <c r="CK30" s="21"/>
      <c r="CL30" s="35"/>
      <c r="CM30" s="21"/>
      <c r="CN30" s="31"/>
      <c r="CO30" s="21"/>
      <c r="CP30" s="32"/>
      <c r="CQ30" s="33"/>
      <c r="CR30" s="34"/>
      <c r="CS30" s="21"/>
      <c r="CT30" s="35"/>
      <c r="CU30" s="21"/>
      <c r="CV30" s="31"/>
      <c r="CW30" s="21"/>
      <c r="CX30" s="32"/>
      <c r="CY30" s="33"/>
      <c r="CZ30" s="34"/>
      <c r="DA30" s="21"/>
      <c r="DB30" s="35"/>
      <c r="DC30" s="21"/>
      <c r="DD30" s="31"/>
      <c r="DE30" s="21"/>
      <c r="DF30" s="32"/>
      <c r="DG30" s="33"/>
      <c r="DH30" s="34"/>
      <c r="DI30" s="21"/>
      <c r="DJ30" s="35"/>
      <c r="DK30" s="21"/>
      <c r="DL30" s="31"/>
      <c r="DM30" s="21"/>
      <c r="DN30" s="32"/>
      <c r="DO30" s="33"/>
      <c r="DP30" s="34"/>
      <c r="DQ30" s="21"/>
      <c r="DR30" s="35"/>
      <c r="DS30" s="21"/>
      <c r="DT30" s="31"/>
      <c r="DU30" s="21"/>
      <c r="DV30" s="32"/>
      <c r="DW30" s="33"/>
      <c r="DX30" s="34"/>
      <c r="DY30" s="21"/>
      <c r="DZ30" s="35"/>
      <c r="EA30" s="21"/>
      <c r="EB30" s="31"/>
      <c r="EC30" s="21"/>
      <c r="ED30" s="32"/>
      <c r="EE30" s="33"/>
      <c r="EF30" s="34"/>
      <c r="EG30" s="21"/>
      <c r="EH30" s="35"/>
      <c r="EI30" s="21"/>
      <c r="EJ30" s="31"/>
      <c r="EK30" s="21"/>
      <c r="EL30" s="32"/>
      <c r="EM30" s="33"/>
      <c r="EN30" s="34"/>
      <c r="EO30" s="21"/>
      <c r="EP30" s="35"/>
      <c r="EQ30" s="21"/>
      <c r="ER30" s="31"/>
      <c r="ES30" s="21"/>
      <c r="ET30" s="32"/>
      <c r="EU30" s="33"/>
      <c r="EV30" s="34"/>
      <c r="EW30" s="21"/>
      <c r="EX30" s="35"/>
      <c r="EY30" s="21"/>
      <c r="EZ30" s="31"/>
      <c r="FA30" s="21"/>
      <c r="FB30" s="32"/>
      <c r="FC30" s="33"/>
      <c r="FD30" s="34"/>
      <c r="FE30" s="21"/>
      <c r="FF30" s="35"/>
      <c r="FG30" s="21"/>
      <c r="FH30" s="31"/>
      <c r="FI30" s="21"/>
      <c r="FJ30" s="32"/>
      <c r="FK30" s="33"/>
      <c r="FL30" s="34"/>
      <c r="FM30" s="21"/>
      <c r="FN30" s="35"/>
      <c r="FO30" s="21"/>
      <c r="FP30" s="31"/>
      <c r="FQ30" s="21"/>
      <c r="FR30" s="32"/>
      <c r="FS30" s="33"/>
      <c r="FT30" s="34"/>
      <c r="FU30" s="21"/>
      <c r="FV30" s="35"/>
      <c r="FW30" s="21"/>
      <c r="FX30" s="31"/>
      <c r="FY30" s="21"/>
      <c r="FZ30" s="32"/>
      <c r="GA30" s="33"/>
      <c r="GB30" s="34"/>
      <c r="GC30" s="21"/>
      <c r="GD30" s="35"/>
      <c r="GE30" s="21"/>
      <c r="GF30" s="31"/>
      <c r="GG30" s="21"/>
      <c r="GH30" s="32"/>
      <c r="GI30" s="33"/>
      <c r="GJ30" s="34"/>
      <c r="GK30" s="21"/>
      <c r="GL30" s="35"/>
      <c r="GM30" s="21"/>
      <c r="GN30" s="31"/>
      <c r="GO30" s="21"/>
      <c r="GP30" s="32"/>
      <c r="GQ30" s="33"/>
      <c r="GR30" s="34"/>
      <c r="GS30" s="21"/>
      <c r="GT30" s="35"/>
      <c r="GU30" s="21"/>
      <c r="GV30" s="31"/>
      <c r="GW30" s="21"/>
      <c r="GX30" s="32"/>
      <c r="GY30" s="33"/>
      <c r="GZ30" s="34"/>
      <c r="HA30" s="21"/>
      <c r="HB30" s="35"/>
      <c r="HC30" s="21"/>
      <c r="HD30" s="31"/>
      <c r="HE30" s="21"/>
      <c r="HF30" s="32"/>
      <c r="HG30" s="33"/>
      <c r="HH30" s="34"/>
      <c r="HI30" s="21"/>
      <c r="HJ30" s="35"/>
      <c r="HK30" s="21"/>
      <c r="HL30" s="31"/>
      <c r="HM30" s="21"/>
      <c r="HN30" s="32"/>
      <c r="HO30" s="33"/>
      <c r="HP30" s="34"/>
      <c r="HQ30" s="21"/>
      <c r="HR30" s="35"/>
      <c r="HS30" s="21"/>
      <c r="HT30" s="31"/>
      <c r="HU30" s="21"/>
      <c r="HV30" s="32"/>
      <c r="HW30" s="33"/>
      <c r="HX30" s="34"/>
      <c r="HY30" s="21"/>
      <c r="HZ30" s="35"/>
      <c r="IA30" s="21"/>
      <c r="IB30" s="31"/>
      <c r="IC30" s="21"/>
      <c r="ID30" s="32"/>
      <c r="IE30" s="33"/>
      <c r="IF30" s="34"/>
      <c r="IG30" s="21"/>
      <c r="IH30" s="35"/>
      <c r="II30" s="21"/>
      <c r="IJ30" s="31"/>
      <c r="IK30" s="21"/>
      <c r="IL30" s="32"/>
      <c r="IM30" s="33"/>
      <c r="IN30" s="34"/>
      <c r="IO30" s="21"/>
      <c r="IP30" s="35"/>
      <c r="IQ30" s="21"/>
      <c r="IR30" s="31"/>
      <c r="IS30" s="21"/>
      <c r="IT30" s="32"/>
    </row>
    <row r="31" spans="1:254" s="12" customFormat="1" ht="18.75" x14ac:dyDescent="0.2">
      <c r="A31" s="81" t="s">
        <v>122</v>
      </c>
      <c r="B31" s="82" t="s">
        <v>123</v>
      </c>
      <c r="C31" s="22"/>
      <c r="D31" s="95"/>
      <c r="E31" s="23"/>
      <c r="F31" s="24"/>
      <c r="G31" s="12">
        <v>3272.1</v>
      </c>
      <c r="H31" s="26"/>
      <c r="I31" s="27"/>
      <c r="J31" s="27"/>
      <c r="K31" s="27"/>
      <c r="L31" s="28"/>
      <c r="M31" s="27"/>
      <c r="N31" s="29"/>
      <c r="O31" s="25"/>
      <c r="P31" s="26"/>
      <c r="Q31" s="27"/>
      <c r="R31" s="27"/>
      <c r="S31" s="27"/>
      <c r="T31" s="28"/>
      <c r="U31" s="27"/>
      <c r="V31" s="29"/>
      <c r="W31" s="25"/>
      <c r="X31" s="26"/>
      <c r="Y31" s="27"/>
      <c r="Z31" s="27"/>
      <c r="AA31" s="27"/>
      <c r="AB31" s="28"/>
      <c r="AC31" s="27"/>
      <c r="AD31" s="29"/>
      <c r="AE31" s="25"/>
      <c r="AF31" s="26"/>
      <c r="AG31" s="27"/>
      <c r="AH31" s="27"/>
      <c r="AI31" s="27"/>
      <c r="AJ31" s="28"/>
      <c r="AK31" s="27"/>
      <c r="AL31" s="29"/>
      <c r="AM31" s="25"/>
      <c r="AN31" s="26"/>
      <c r="AO31" s="27"/>
      <c r="AP31" s="27"/>
      <c r="AQ31" s="27"/>
      <c r="AR31" s="28"/>
      <c r="AS31" s="27"/>
      <c r="AT31" s="29"/>
      <c r="AU31" s="25"/>
      <c r="AV31" s="26"/>
      <c r="AW31" s="27"/>
      <c r="AX31" s="27"/>
      <c r="AY31" s="27"/>
      <c r="AZ31" s="28"/>
      <c r="BA31" s="27"/>
      <c r="BB31" s="29"/>
      <c r="BC31" s="25"/>
      <c r="BD31" s="26"/>
      <c r="BE31" s="27"/>
      <c r="BF31" s="27"/>
      <c r="BG31" s="27"/>
      <c r="BH31" s="28"/>
      <c r="BI31" s="27"/>
      <c r="BJ31" s="29"/>
      <c r="BK31" s="25"/>
      <c r="BL31" s="26"/>
      <c r="BM31" s="27"/>
      <c r="BN31" s="27"/>
      <c r="BO31" s="30"/>
      <c r="BP31" s="31"/>
      <c r="BQ31" s="21"/>
      <c r="BR31" s="32"/>
      <c r="BS31" s="33"/>
      <c r="BT31" s="34"/>
      <c r="BU31" s="21"/>
      <c r="BV31" s="35"/>
      <c r="BW31" s="21"/>
      <c r="BX31" s="31"/>
      <c r="BY31" s="21"/>
      <c r="BZ31" s="32"/>
      <c r="CA31" s="33"/>
      <c r="CB31" s="34"/>
      <c r="CC31" s="21"/>
      <c r="CD31" s="35"/>
      <c r="CE31" s="21"/>
      <c r="CF31" s="31"/>
      <c r="CG31" s="21"/>
      <c r="CH31" s="32"/>
      <c r="CI31" s="33"/>
      <c r="CJ31" s="34"/>
      <c r="CK31" s="21"/>
      <c r="CL31" s="35"/>
      <c r="CM31" s="21"/>
      <c r="CN31" s="31"/>
      <c r="CO31" s="21"/>
      <c r="CP31" s="32"/>
      <c r="CQ31" s="33"/>
      <c r="CR31" s="34"/>
      <c r="CS31" s="21"/>
      <c r="CT31" s="35"/>
      <c r="CU31" s="21"/>
      <c r="CV31" s="31"/>
      <c r="CW31" s="21"/>
      <c r="CX31" s="32"/>
      <c r="CY31" s="33"/>
      <c r="CZ31" s="34"/>
      <c r="DA31" s="21"/>
      <c r="DB31" s="35"/>
      <c r="DC31" s="21"/>
      <c r="DD31" s="31"/>
      <c r="DE31" s="21"/>
      <c r="DF31" s="32"/>
      <c r="DG31" s="33"/>
      <c r="DH31" s="34"/>
      <c r="DI31" s="21"/>
      <c r="DJ31" s="35"/>
      <c r="DK31" s="21"/>
      <c r="DL31" s="31"/>
      <c r="DM31" s="21"/>
      <c r="DN31" s="32"/>
      <c r="DO31" s="33"/>
      <c r="DP31" s="34"/>
      <c r="DQ31" s="21"/>
      <c r="DR31" s="35"/>
      <c r="DS31" s="21"/>
      <c r="DT31" s="31"/>
      <c r="DU31" s="21"/>
      <c r="DV31" s="32"/>
      <c r="DW31" s="33"/>
      <c r="DX31" s="34"/>
      <c r="DY31" s="21"/>
      <c r="DZ31" s="35"/>
      <c r="EA31" s="21"/>
      <c r="EB31" s="31"/>
      <c r="EC31" s="21"/>
      <c r="ED31" s="32"/>
      <c r="EE31" s="33"/>
      <c r="EF31" s="34"/>
      <c r="EG31" s="21"/>
      <c r="EH31" s="35"/>
      <c r="EI31" s="21"/>
      <c r="EJ31" s="31"/>
      <c r="EK31" s="21"/>
      <c r="EL31" s="32"/>
      <c r="EM31" s="33"/>
      <c r="EN31" s="34"/>
      <c r="EO31" s="21"/>
      <c r="EP31" s="35"/>
      <c r="EQ31" s="21"/>
      <c r="ER31" s="31"/>
      <c r="ES31" s="21"/>
      <c r="ET31" s="32"/>
      <c r="EU31" s="33"/>
      <c r="EV31" s="34"/>
      <c r="EW31" s="21"/>
      <c r="EX31" s="35"/>
      <c r="EY31" s="21"/>
      <c r="EZ31" s="31"/>
      <c r="FA31" s="21"/>
      <c r="FB31" s="32"/>
      <c r="FC31" s="33"/>
      <c r="FD31" s="34"/>
      <c r="FE31" s="21"/>
      <c r="FF31" s="35"/>
      <c r="FG31" s="21"/>
      <c r="FH31" s="31"/>
      <c r="FI31" s="21"/>
      <c r="FJ31" s="32"/>
      <c r="FK31" s="33"/>
      <c r="FL31" s="34"/>
      <c r="FM31" s="21"/>
      <c r="FN31" s="35"/>
      <c r="FO31" s="21"/>
      <c r="FP31" s="31"/>
      <c r="FQ31" s="21"/>
      <c r="FR31" s="32"/>
      <c r="FS31" s="33"/>
      <c r="FT31" s="34"/>
      <c r="FU31" s="21"/>
      <c r="FV31" s="35"/>
      <c r="FW31" s="21"/>
      <c r="FX31" s="31"/>
      <c r="FY31" s="21"/>
      <c r="FZ31" s="32"/>
      <c r="GA31" s="33"/>
      <c r="GB31" s="34"/>
      <c r="GC31" s="21"/>
      <c r="GD31" s="35"/>
      <c r="GE31" s="21"/>
      <c r="GF31" s="31"/>
      <c r="GG31" s="21"/>
      <c r="GH31" s="32"/>
      <c r="GI31" s="33"/>
      <c r="GJ31" s="34"/>
      <c r="GK31" s="21"/>
      <c r="GL31" s="35"/>
      <c r="GM31" s="21"/>
      <c r="GN31" s="31"/>
      <c r="GO31" s="21"/>
      <c r="GP31" s="32"/>
      <c r="GQ31" s="33"/>
      <c r="GR31" s="34"/>
      <c r="GS31" s="21"/>
      <c r="GT31" s="35"/>
      <c r="GU31" s="21"/>
      <c r="GV31" s="31"/>
      <c r="GW31" s="21"/>
      <c r="GX31" s="32"/>
      <c r="GY31" s="33"/>
      <c r="GZ31" s="34"/>
      <c r="HA31" s="21"/>
      <c r="HB31" s="35"/>
      <c r="HC31" s="21"/>
      <c r="HD31" s="31"/>
      <c r="HE31" s="21"/>
      <c r="HF31" s="32"/>
      <c r="HG31" s="33"/>
      <c r="HH31" s="34"/>
      <c r="HI31" s="21"/>
      <c r="HJ31" s="35"/>
      <c r="HK31" s="21"/>
      <c r="HL31" s="31"/>
      <c r="HM31" s="21"/>
      <c r="HN31" s="32"/>
      <c r="HO31" s="33"/>
      <c r="HP31" s="34"/>
      <c r="HQ31" s="21"/>
      <c r="HR31" s="35"/>
      <c r="HS31" s="21"/>
      <c r="HT31" s="31"/>
      <c r="HU31" s="21"/>
      <c r="HV31" s="32"/>
      <c r="HW31" s="33"/>
      <c r="HX31" s="34"/>
      <c r="HY31" s="21"/>
      <c r="HZ31" s="35"/>
      <c r="IA31" s="21"/>
      <c r="IB31" s="31"/>
      <c r="IC31" s="21"/>
      <c r="ID31" s="32"/>
      <c r="IE31" s="33"/>
      <c r="IF31" s="34"/>
      <c r="IG31" s="21"/>
      <c r="IH31" s="35"/>
      <c r="II31" s="21"/>
      <c r="IJ31" s="31"/>
      <c r="IK31" s="21"/>
      <c r="IL31" s="32"/>
      <c r="IM31" s="33"/>
      <c r="IN31" s="34"/>
      <c r="IO31" s="21"/>
      <c r="IP31" s="35"/>
      <c r="IQ31" s="21"/>
      <c r="IR31" s="31"/>
      <c r="IS31" s="21"/>
      <c r="IT31" s="32"/>
    </row>
    <row r="32" spans="1:254" s="12" customFormat="1" ht="18.75" x14ac:dyDescent="0.2">
      <c r="A32" s="81" t="s">
        <v>91</v>
      </c>
      <c r="B32" s="82" t="s">
        <v>99</v>
      </c>
      <c r="C32" s="22"/>
      <c r="D32" s="95"/>
      <c r="E32" s="23"/>
      <c r="F32" s="24"/>
      <c r="G32" s="12">
        <v>3272.1</v>
      </c>
      <c r="H32" s="26"/>
      <c r="I32" s="27"/>
      <c r="J32" s="27"/>
      <c r="K32" s="27"/>
      <c r="L32" s="28"/>
      <c r="M32" s="27"/>
      <c r="N32" s="29"/>
      <c r="O32" s="25"/>
      <c r="P32" s="26"/>
      <c r="Q32" s="27"/>
      <c r="R32" s="27"/>
      <c r="S32" s="27"/>
      <c r="T32" s="28"/>
      <c r="U32" s="27"/>
      <c r="V32" s="29"/>
      <c r="W32" s="25"/>
      <c r="X32" s="26"/>
      <c r="Y32" s="27"/>
      <c r="Z32" s="27"/>
      <c r="AA32" s="27"/>
      <c r="AB32" s="28"/>
      <c r="AC32" s="27"/>
      <c r="AD32" s="29"/>
      <c r="AE32" s="25"/>
      <c r="AF32" s="26"/>
      <c r="AG32" s="27"/>
      <c r="AH32" s="27"/>
      <c r="AI32" s="27"/>
      <c r="AJ32" s="28"/>
      <c r="AK32" s="27"/>
      <c r="AL32" s="29"/>
      <c r="AM32" s="25"/>
      <c r="AN32" s="26"/>
      <c r="AO32" s="27"/>
      <c r="AP32" s="27"/>
      <c r="AQ32" s="27"/>
      <c r="AR32" s="28"/>
      <c r="AS32" s="27"/>
      <c r="AT32" s="29"/>
      <c r="AU32" s="25"/>
      <c r="AV32" s="26"/>
      <c r="AW32" s="27"/>
      <c r="AX32" s="27"/>
      <c r="AY32" s="27"/>
      <c r="AZ32" s="28"/>
      <c r="BA32" s="27"/>
      <c r="BB32" s="29"/>
      <c r="BC32" s="25"/>
      <c r="BD32" s="26"/>
      <c r="BE32" s="27"/>
      <c r="BF32" s="27"/>
      <c r="BG32" s="27"/>
      <c r="BH32" s="28"/>
      <c r="BI32" s="27"/>
      <c r="BJ32" s="29"/>
      <c r="BK32" s="25"/>
      <c r="BL32" s="26"/>
      <c r="BM32" s="27"/>
      <c r="BN32" s="27"/>
      <c r="BO32" s="30"/>
      <c r="BP32" s="31"/>
      <c r="BQ32" s="21"/>
      <c r="BR32" s="32"/>
      <c r="BS32" s="33"/>
      <c r="BT32" s="34"/>
      <c r="BU32" s="21"/>
      <c r="BV32" s="35"/>
      <c r="BW32" s="21"/>
      <c r="BX32" s="31"/>
      <c r="BY32" s="21"/>
      <c r="BZ32" s="32"/>
      <c r="CA32" s="33"/>
      <c r="CB32" s="34"/>
      <c r="CC32" s="21"/>
      <c r="CD32" s="35"/>
      <c r="CE32" s="21"/>
      <c r="CF32" s="31"/>
      <c r="CG32" s="21"/>
      <c r="CH32" s="32"/>
      <c r="CI32" s="33"/>
      <c r="CJ32" s="34"/>
      <c r="CK32" s="21"/>
      <c r="CL32" s="35"/>
      <c r="CM32" s="21"/>
      <c r="CN32" s="31"/>
      <c r="CO32" s="21"/>
      <c r="CP32" s="32"/>
      <c r="CQ32" s="33"/>
      <c r="CR32" s="34"/>
      <c r="CS32" s="21"/>
      <c r="CT32" s="35"/>
      <c r="CU32" s="21"/>
      <c r="CV32" s="31"/>
      <c r="CW32" s="21"/>
      <c r="CX32" s="32"/>
      <c r="CY32" s="33"/>
      <c r="CZ32" s="34"/>
      <c r="DA32" s="21"/>
      <c r="DB32" s="35"/>
      <c r="DC32" s="21"/>
      <c r="DD32" s="31"/>
      <c r="DE32" s="21"/>
      <c r="DF32" s="32"/>
      <c r="DG32" s="33"/>
      <c r="DH32" s="34"/>
      <c r="DI32" s="21"/>
      <c r="DJ32" s="35"/>
      <c r="DK32" s="21"/>
      <c r="DL32" s="31"/>
      <c r="DM32" s="21"/>
      <c r="DN32" s="32"/>
      <c r="DO32" s="33"/>
      <c r="DP32" s="34"/>
      <c r="DQ32" s="21"/>
      <c r="DR32" s="35"/>
      <c r="DS32" s="21"/>
      <c r="DT32" s="31"/>
      <c r="DU32" s="21"/>
      <c r="DV32" s="32"/>
      <c r="DW32" s="33"/>
      <c r="DX32" s="34"/>
      <c r="DY32" s="21"/>
      <c r="DZ32" s="35"/>
      <c r="EA32" s="21"/>
      <c r="EB32" s="31"/>
      <c r="EC32" s="21"/>
      <c r="ED32" s="32"/>
      <c r="EE32" s="33"/>
      <c r="EF32" s="34"/>
      <c r="EG32" s="21"/>
      <c r="EH32" s="35"/>
      <c r="EI32" s="21"/>
      <c r="EJ32" s="31"/>
      <c r="EK32" s="21"/>
      <c r="EL32" s="32"/>
      <c r="EM32" s="33"/>
      <c r="EN32" s="34"/>
      <c r="EO32" s="21"/>
      <c r="EP32" s="35"/>
      <c r="EQ32" s="21"/>
      <c r="ER32" s="31"/>
      <c r="ES32" s="21"/>
      <c r="ET32" s="32"/>
      <c r="EU32" s="33"/>
      <c r="EV32" s="34"/>
      <c r="EW32" s="21"/>
      <c r="EX32" s="35"/>
      <c r="EY32" s="21"/>
      <c r="EZ32" s="31"/>
      <c r="FA32" s="21"/>
      <c r="FB32" s="32"/>
      <c r="FC32" s="33"/>
      <c r="FD32" s="34"/>
      <c r="FE32" s="21"/>
      <c r="FF32" s="35"/>
      <c r="FG32" s="21"/>
      <c r="FH32" s="31"/>
      <c r="FI32" s="21"/>
      <c r="FJ32" s="32"/>
      <c r="FK32" s="33"/>
      <c r="FL32" s="34"/>
      <c r="FM32" s="21"/>
      <c r="FN32" s="35"/>
      <c r="FO32" s="21"/>
      <c r="FP32" s="31"/>
      <c r="FQ32" s="21"/>
      <c r="FR32" s="32"/>
      <c r="FS32" s="33"/>
      <c r="FT32" s="34"/>
      <c r="FU32" s="21"/>
      <c r="FV32" s="35"/>
      <c r="FW32" s="21"/>
      <c r="FX32" s="31"/>
      <c r="FY32" s="21"/>
      <c r="FZ32" s="32"/>
      <c r="GA32" s="33"/>
      <c r="GB32" s="34"/>
      <c r="GC32" s="21"/>
      <c r="GD32" s="35"/>
      <c r="GE32" s="21"/>
      <c r="GF32" s="31"/>
      <c r="GG32" s="21"/>
      <c r="GH32" s="32"/>
      <c r="GI32" s="33"/>
      <c r="GJ32" s="34"/>
      <c r="GK32" s="21"/>
      <c r="GL32" s="35"/>
      <c r="GM32" s="21"/>
      <c r="GN32" s="31"/>
      <c r="GO32" s="21"/>
      <c r="GP32" s="32"/>
      <c r="GQ32" s="33"/>
      <c r="GR32" s="34"/>
      <c r="GS32" s="21"/>
      <c r="GT32" s="35"/>
      <c r="GU32" s="21"/>
      <c r="GV32" s="31"/>
      <c r="GW32" s="21"/>
      <c r="GX32" s="32"/>
      <c r="GY32" s="33"/>
      <c r="GZ32" s="34"/>
      <c r="HA32" s="21"/>
      <c r="HB32" s="35"/>
      <c r="HC32" s="21"/>
      <c r="HD32" s="31"/>
      <c r="HE32" s="21"/>
      <c r="HF32" s="32"/>
      <c r="HG32" s="33"/>
      <c r="HH32" s="34"/>
      <c r="HI32" s="21"/>
      <c r="HJ32" s="35"/>
      <c r="HK32" s="21"/>
      <c r="HL32" s="31"/>
      <c r="HM32" s="21"/>
      <c r="HN32" s="32"/>
      <c r="HO32" s="33"/>
      <c r="HP32" s="34"/>
      <c r="HQ32" s="21"/>
      <c r="HR32" s="35"/>
      <c r="HS32" s="21"/>
      <c r="HT32" s="31"/>
      <c r="HU32" s="21"/>
      <c r="HV32" s="32"/>
      <c r="HW32" s="33"/>
      <c r="HX32" s="34"/>
      <c r="HY32" s="21"/>
      <c r="HZ32" s="35"/>
      <c r="IA32" s="21"/>
      <c r="IB32" s="31"/>
      <c r="IC32" s="21"/>
      <c r="ID32" s="32"/>
      <c r="IE32" s="33"/>
      <c r="IF32" s="34"/>
      <c r="IG32" s="21"/>
      <c r="IH32" s="35"/>
      <c r="II32" s="21"/>
      <c r="IJ32" s="31"/>
      <c r="IK32" s="21"/>
      <c r="IL32" s="32"/>
      <c r="IM32" s="33"/>
      <c r="IN32" s="34"/>
      <c r="IO32" s="21"/>
      <c r="IP32" s="35"/>
      <c r="IQ32" s="21"/>
      <c r="IR32" s="31"/>
      <c r="IS32" s="21"/>
      <c r="IT32" s="32"/>
    </row>
    <row r="33" spans="1:254" s="12" customFormat="1" ht="18.75" x14ac:dyDescent="0.2">
      <c r="A33" s="81" t="s">
        <v>16</v>
      </c>
      <c r="B33" s="82" t="s">
        <v>15</v>
      </c>
      <c r="C33" s="22"/>
      <c r="D33" s="95"/>
      <c r="E33" s="23"/>
      <c r="F33" s="24"/>
      <c r="G33" s="12">
        <v>3272.1</v>
      </c>
      <c r="H33" s="26"/>
      <c r="I33" s="27"/>
      <c r="J33" s="27"/>
      <c r="K33" s="27"/>
      <c r="L33" s="28"/>
      <c r="M33" s="27"/>
      <c r="N33" s="29"/>
      <c r="O33" s="25"/>
      <c r="P33" s="26"/>
      <c r="Q33" s="27"/>
      <c r="R33" s="27"/>
      <c r="S33" s="27"/>
      <c r="T33" s="28"/>
      <c r="U33" s="27"/>
      <c r="V33" s="29"/>
      <c r="W33" s="25"/>
      <c r="X33" s="26"/>
      <c r="Y33" s="27"/>
      <c r="Z33" s="27"/>
      <c r="AA33" s="27"/>
      <c r="AB33" s="28"/>
      <c r="AC33" s="27"/>
      <c r="AD33" s="29"/>
      <c r="AE33" s="25"/>
      <c r="AF33" s="26"/>
      <c r="AG33" s="27"/>
      <c r="AH33" s="27"/>
      <c r="AI33" s="27"/>
      <c r="AJ33" s="28"/>
      <c r="AK33" s="27"/>
      <c r="AL33" s="29"/>
      <c r="AM33" s="25"/>
      <c r="AN33" s="26"/>
      <c r="AO33" s="27"/>
      <c r="AP33" s="27"/>
      <c r="AQ33" s="27"/>
      <c r="AR33" s="28"/>
      <c r="AS33" s="27"/>
      <c r="AT33" s="29"/>
      <c r="AU33" s="25"/>
      <c r="AV33" s="26"/>
      <c r="AW33" s="27"/>
      <c r="AX33" s="27"/>
      <c r="AY33" s="27"/>
      <c r="AZ33" s="28"/>
      <c r="BA33" s="27"/>
      <c r="BB33" s="29"/>
      <c r="BC33" s="25"/>
      <c r="BD33" s="26"/>
      <c r="BE33" s="27"/>
      <c r="BF33" s="27"/>
      <c r="BG33" s="27"/>
      <c r="BH33" s="28"/>
      <c r="BI33" s="27"/>
      <c r="BJ33" s="29"/>
      <c r="BK33" s="25"/>
      <c r="BL33" s="26"/>
      <c r="BM33" s="27"/>
      <c r="BN33" s="27"/>
      <c r="BO33" s="30"/>
      <c r="BP33" s="31"/>
      <c r="BQ33" s="21"/>
      <c r="BR33" s="32"/>
      <c r="BS33" s="33"/>
      <c r="BT33" s="34"/>
      <c r="BU33" s="21"/>
      <c r="BV33" s="35"/>
      <c r="BW33" s="21"/>
      <c r="BX33" s="31"/>
      <c r="BY33" s="21"/>
      <c r="BZ33" s="32"/>
      <c r="CA33" s="33"/>
      <c r="CB33" s="34"/>
      <c r="CC33" s="21"/>
      <c r="CD33" s="35"/>
      <c r="CE33" s="21"/>
      <c r="CF33" s="31"/>
      <c r="CG33" s="21"/>
      <c r="CH33" s="32"/>
      <c r="CI33" s="33"/>
      <c r="CJ33" s="34"/>
      <c r="CK33" s="21"/>
      <c r="CL33" s="35"/>
      <c r="CM33" s="21"/>
      <c r="CN33" s="31"/>
      <c r="CO33" s="21"/>
      <c r="CP33" s="32"/>
      <c r="CQ33" s="33"/>
      <c r="CR33" s="34"/>
      <c r="CS33" s="21"/>
      <c r="CT33" s="35"/>
      <c r="CU33" s="21"/>
      <c r="CV33" s="31"/>
      <c r="CW33" s="21"/>
      <c r="CX33" s="32"/>
      <c r="CY33" s="33"/>
      <c r="CZ33" s="34"/>
      <c r="DA33" s="21"/>
      <c r="DB33" s="35"/>
      <c r="DC33" s="21"/>
      <c r="DD33" s="31"/>
      <c r="DE33" s="21"/>
      <c r="DF33" s="32"/>
      <c r="DG33" s="33"/>
      <c r="DH33" s="34"/>
      <c r="DI33" s="21"/>
      <c r="DJ33" s="35"/>
      <c r="DK33" s="21"/>
      <c r="DL33" s="31"/>
      <c r="DM33" s="21"/>
      <c r="DN33" s="32"/>
      <c r="DO33" s="33"/>
      <c r="DP33" s="34"/>
      <c r="DQ33" s="21"/>
      <c r="DR33" s="35"/>
      <c r="DS33" s="21"/>
      <c r="DT33" s="31"/>
      <c r="DU33" s="21"/>
      <c r="DV33" s="32"/>
      <c r="DW33" s="33"/>
      <c r="DX33" s="34"/>
      <c r="DY33" s="21"/>
      <c r="DZ33" s="35"/>
      <c r="EA33" s="21"/>
      <c r="EB33" s="31"/>
      <c r="EC33" s="21"/>
      <c r="ED33" s="32"/>
      <c r="EE33" s="33"/>
      <c r="EF33" s="34"/>
      <c r="EG33" s="21"/>
      <c r="EH33" s="35"/>
      <c r="EI33" s="21"/>
      <c r="EJ33" s="31"/>
      <c r="EK33" s="21"/>
      <c r="EL33" s="32"/>
      <c r="EM33" s="33"/>
      <c r="EN33" s="34"/>
      <c r="EO33" s="21"/>
      <c r="EP33" s="35"/>
      <c r="EQ33" s="21"/>
      <c r="ER33" s="31"/>
      <c r="ES33" s="21"/>
      <c r="ET33" s="32"/>
      <c r="EU33" s="33"/>
      <c r="EV33" s="34"/>
      <c r="EW33" s="21"/>
      <c r="EX33" s="35"/>
      <c r="EY33" s="21"/>
      <c r="EZ33" s="31"/>
      <c r="FA33" s="21"/>
      <c r="FB33" s="32"/>
      <c r="FC33" s="33"/>
      <c r="FD33" s="34"/>
      <c r="FE33" s="21"/>
      <c r="FF33" s="35"/>
      <c r="FG33" s="21"/>
      <c r="FH33" s="31"/>
      <c r="FI33" s="21"/>
      <c r="FJ33" s="32"/>
      <c r="FK33" s="33"/>
      <c r="FL33" s="34"/>
      <c r="FM33" s="21"/>
      <c r="FN33" s="35"/>
      <c r="FO33" s="21"/>
      <c r="FP33" s="31"/>
      <c r="FQ33" s="21"/>
      <c r="FR33" s="32"/>
      <c r="FS33" s="33"/>
      <c r="FT33" s="34"/>
      <c r="FU33" s="21"/>
      <c r="FV33" s="35"/>
      <c r="FW33" s="21"/>
      <c r="FX33" s="31"/>
      <c r="FY33" s="21"/>
      <c r="FZ33" s="32"/>
      <c r="GA33" s="33"/>
      <c r="GB33" s="34"/>
      <c r="GC33" s="21"/>
      <c r="GD33" s="35"/>
      <c r="GE33" s="21"/>
      <c r="GF33" s="31"/>
      <c r="GG33" s="21"/>
      <c r="GH33" s="32"/>
      <c r="GI33" s="33"/>
      <c r="GJ33" s="34"/>
      <c r="GK33" s="21"/>
      <c r="GL33" s="35"/>
      <c r="GM33" s="21"/>
      <c r="GN33" s="31"/>
      <c r="GO33" s="21"/>
      <c r="GP33" s="32"/>
      <c r="GQ33" s="33"/>
      <c r="GR33" s="34"/>
      <c r="GS33" s="21"/>
      <c r="GT33" s="35"/>
      <c r="GU33" s="21"/>
      <c r="GV33" s="31"/>
      <c r="GW33" s="21"/>
      <c r="GX33" s="32"/>
      <c r="GY33" s="33"/>
      <c r="GZ33" s="34"/>
      <c r="HA33" s="21"/>
      <c r="HB33" s="35"/>
      <c r="HC33" s="21"/>
      <c r="HD33" s="31"/>
      <c r="HE33" s="21"/>
      <c r="HF33" s="32"/>
      <c r="HG33" s="33"/>
      <c r="HH33" s="34"/>
      <c r="HI33" s="21"/>
      <c r="HJ33" s="35"/>
      <c r="HK33" s="21"/>
      <c r="HL33" s="31"/>
      <c r="HM33" s="21"/>
      <c r="HN33" s="32"/>
      <c r="HO33" s="33"/>
      <c r="HP33" s="34"/>
      <c r="HQ33" s="21"/>
      <c r="HR33" s="35"/>
      <c r="HS33" s="21"/>
      <c r="HT33" s="31"/>
      <c r="HU33" s="21"/>
      <c r="HV33" s="32"/>
      <c r="HW33" s="33"/>
      <c r="HX33" s="34"/>
      <c r="HY33" s="21"/>
      <c r="HZ33" s="35"/>
      <c r="IA33" s="21"/>
      <c r="IB33" s="31"/>
      <c r="IC33" s="21"/>
      <c r="ID33" s="32"/>
      <c r="IE33" s="33"/>
      <c r="IF33" s="34"/>
      <c r="IG33" s="21"/>
      <c r="IH33" s="35"/>
      <c r="II33" s="21"/>
      <c r="IJ33" s="31"/>
      <c r="IK33" s="21"/>
      <c r="IL33" s="32"/>
      <c r="IM33" s="33"/>
      <c r="IN33" s="34"/>
      <c r="IO33" s="21"/>
      <c r="IP33" s="35"/>
      <c r="IQ33" s="21"/>
      <c r="IR33" s="31"/>
      <c r="IS33" s="21"/>
      <c r="IT33" s="32"/>
    </row>
    <row r="34" spans="1:254" s="12" customFormat="1" ht="25.5" x14ac:dyDescent="0.2">
      <c r="A34" s="81" t="s">
        <v>17</v>
      </c>
      <c r="B34" s="82" t="s">
        <v>18</v>
      </c>
      <c r="C34" s="22"/>
      <c r="D34" s="95"/>
      <c r="E34" s="23"/>
      <c r="F34" s="24"/>
      <c r="G34" s="12">
        <v>3272.1</v>
      </c>
      <c r="H34" s="26"/>
      <c r="I34" s="27"/>
      <c r="J34" s="27"/>
      <c r="K34" s="27"/>
      <c r="L34" s="28"/>
      <c r="M34" s="27"/>
      <c r="N34" s="29"/>
      <c r="O34" s="25"/>
      <c r="P34" s="26"/>
      <c r="Q34" s="27"/>
      <c r="R34" s="27"/>
      <c r="S34" s="27"/>
      <c r="T34" s="28"/>
      <c r="U34" s="27"/>
      <c r="V34" s="29"/>
      <c r="W34" s="25"/>
      <c r="X34" s="26"/>
      <c r="Y34" s="27"/>
      <c r="Z34" s="27"/>
      <c r="AA34" s="27"/>
      <c r="AB34" s="28"/>
      <c r="AC34" s="27"/>
      <c r="AD34" s="29"/>
      <c r="AE34" s="25"/>
      <c r="AF34" s="26"/>
      <c r="AG34" s="27"/>
      <c r="AH34" s="27"/>
      <c r="AI34" s="27"/>
      <c r="AJ34" s="28"/>
      <c r="AK34" s="27"/>
      <c r="AL34" s="29"/>
      <c r="AM34" s="25"/>
      <c r="AN34" s="26"/>
      <c r="AO34" s="27"/>
      <c r="AP34" s="27"/>
      <c r="AQ34" s="27"/>
      <c r="AR34" s="28"/>
      <c r="AS34" s="27"/>
      <c r="AT34" s="29"/>
      <c r="AU34" s="25"/>
      <c r="AV34" s="26"/>
      <c r="AW34" s="27"/>
      <c r="AX34" s="27"/>
      <c r="AY34" s="27"/>
      <c r="AZ34" s="28"/>
      <c r="BA34" s="27"/>
      <c r="BB34" s="29"/>
      <c r="BC34" s="25"/>
      <c r="BD34" s="26"/>
      <c r="BE34" s="27"/>
      <c r="BF34" s="27"/>
      <c r="BG34" s="27"/>
      <c r="BH34" s="28"/>
      <c r="BI34" s="27"/>
      <c r="BJ34" s="29"/>
      <c r="BK34" s="25"/>
      <c r="BL34" s="26"/>
      <c r="BM34" s="27"/>
      <c r="BN34" s="27"/>
      <c r="BO34" s="30"/>
      <c r="BP34" s="31"/>
      <c r="BQ34" s="21"/>
      <c r="BR34" s="32"/>
      <c r="BS34" s="33"/>
      <c r="BT34" s="34"/>
      <c r="BU34" s="21"/>
      <c r="BV34" s="35"/>
      <c r="BW34" s="21"/>
      <c r="BX34" s="31"/>
      <c r="BY34" s="21"/>
      <c r="BZ34" s="32"/>
      <c r="CA34" s="33"/>
      <c r="CB34" s="34"/>
      <c r="CC34" s="21"/>
      <c r="CD34" s="35"/>
      <c r="CE34" s="21"/>
      <c r="CF34" s="31"/>
      <c r="CG34" s="21"/>
      <c r="CH34" s="32"/>
      <c r="CI34" s="33"/>
      <c r="CJ34" s="34"/>
      <c r="CK34" s="21"/>
      <c r="CL34" s="35"/>
      <c r="CM34" s="21"/>
      <c r="CN34" s="31"/>
      <c r="CO34" s="21"/>
      <c r="CP34" s="32"/>
      <c r="CQ34" s="33"/>
      <c r="CR34" s="34"/>
      <c r="CS34" s="21"/>
      <c r="CT34" s="35"/>
      <c r="CU34" s="21"/>
      <c r="CV34" s="31"/>
      <c r="CW34" s="21"/>
      <c r="CX34" s="32"/>
      <c r="CY34" s="33"/>
      <c r="CZ34" s="34"/>
      <c r="DA34" s="21"/>
      <c r="DB34" s="35"/>
      <c r="DC34" s="21"/>
      <c r="DD34" s="31"/>
      <c r="DE34" s="21"/>
      <c r="DF34" s="32"/>
      <c r="DG34" s="33"/>
      <c r="DH34" s="34"/>
      <c r="DI34" s="21"/>
      <c r="DJ34" s="35"/>
      <c r="DK34" s="21"/>
      <c r="DL34" s="31"/>
      <c r="DM34" s="21"/>
      <c r="DN34" s="32"/>
      <c r="DO34" s="33"/>
      <c r="DP34" s="34"/>
      <c r="DQ34" s="21"/>
      <c r="DR34" s="35"/>
      <c r="DS34" s="21"/>
      <c r="DT34" s="31"/>
      <c r="DU34" s="21"/>
      <c r="DV34" s="32"/>
      <c r="DW34" s="33"/>
      <c r="DX34" s="34"/>
      <c r="DY34" s="21"/>
      <c r="DZ34" s="35"/>
      <c r="EA34" s="21"/>
      <c r="EB34" s="31"/>
      <c r="EC34" s="21"/>
      <c r="ED34" s="32"/>
      <c r="EE34" s="33"/>
      <c r="EF34" s="34"/>
      <c r="EG34" s="21"/>
      <c r="EH34" s="35"/>
      <c r="EI34" s="21"/>
      <c r="EJ34" s="31"/>
      <c r="EK34" s="21"/>
      <c r="EL34" s="32"/>
      <c r="EM34" s="33"/>
      <c r="EN34" s="34"/>
      <c r="EO34" s="21"/>
      <c r="EP34" s="35"/>
      <c r="EQ34" s="21"/>
      <c r="ER34" s="31"/>
      <c r="ES34" s="21"/>
      <c r="ET34" s="32"/>
      <c r="EU34" s="33"/>
      <c r="EV34" s="34"/>
      <c r="EW34" s="21"/>
      <c r="EX34" s="35"/>
      <c r="EY34" s="21"/>
      <c r="EZ34" s="31"/>
      <c r="FA34" s="21"/>
      <c r="FB34" s="32"/>
      <c r="FC34" s="33"/>
      <c r="FD34" s="34"/>
      <c r="FE34" s="21"/>
      <c r="FF34" s="35"/>
      <c r="FG34" s="21"/>
      <c r="FH34" s="31"/>
      <c r="FI34" s="21"/>
      <c r="FJ34" s="32"/>
      <c r="FK34" s="33"/>
      <c r="FL34" s="34"/>
      <c r="FM34" s="21"/>
      <c r="FN34" s="35"/>
      <c r="FO34" s="21"/>
      <c r="FP34" s="31"/>
      <c r="FQ34" s="21"/>
      <c r="FR34" s="32"/>
      <c r="FS34" s="33"/>
      <c r="FT34" s="34"/>
      <c r="FU34" s="21"/>
      <c r="FV34" s="35"/>
      <c r="FW34" s="21"/>
      <c r="FX34" s="31"/>
      <c r="FY34" s="21"/>
      <c r="FZ34" s="32"/>
      <c r="GA34" s="33"/>
      <c r="GB34" s="34"/>
      <c r="GC34" s="21"/>
      <c r="GD34" s="35"/>
      <c r="GE34" s="21"/>
      <c r="GF34" s="31"/>
      <c r="GG34" s="21"/>
      <c r="GH34" s="32"/>
      <c r="GI34" s="33"/>
      <c r="GJ34" s="34"/>
      <c r="GK34" s="21"/>
      <c r="GL34" s="35"/>
      <c r="GM34" s="21"/>
      <c r="GN34" s="31"/>
      <c r="GO34" s="21"/>
      <c r="GP34" s="32"/>
      <c r="GQ34" s="33"/>
      <c r="GR34" s="34"/>
      <c r="GS34" s="21"/>
      <c r="GT34" s="35"/>
      <c r="GU34" s="21"/>
      <c r="GV34" s="31"/>
      <c r="GW34" s="21"/>
      <c r="GX34" s="32"/>
      <c r="GY34" s="33"/>
      <c r="GZ34" s="34"/>
      <c r="HA34" s="21"/>
      <c r="HB34" s="35"/>
      <c r="HC34" s="21"/>
      <c r="HD34" s="31"/>
      <c r="HE34" s="21"/>
      <c r="HF34" s="32"/>
      <c r="HG34" s="33"/>
      <c r="HH34" s="34"/>
      <c r="HI34" s="21"/>
      <c r="HJ34" s="35"/>
      <c r="HK34" s="21"/>
      <c r="HL34" s="31"/>
      <c r="HM34" s="21"/>
      <c r="HN34" s="32"/>
      <c r="HO34" s="33"/>
      <c r="HP34" s="34"/>
      <c r="HQ34" s="21"/>
      <c r="HR34" s="35"/>
      <c r="HS34" s="21"/>
      <c r="HT34" s="31"/>
      <c r="HU34" s="21"/>
      <c r="HV34" s="32"/>
      <c r="HW34" s="33"/>
      <c r="HX34" s="34"/>
      <c r="HY34" s="21"/>
      <c r="HZ34" s="35"/>
      <c r="IA34" s="21"/>
      <c r="IB34" s="31"/>
      <c r="IC34" s="21"/>
      <c r="ID34" s="32"/>
      <c r="IE34" s="33"/>
      <c r="IF34" s="34"/>
      <c r="IG34" s="21"/>
      <c r="IH34" s="35"/>
      <c r="II34" s="21"/>
      <c r="IJ34" s="31"/>
      <c r="IK34" s="21"/>
      <c r="IL34" s="32"/>
      <c r="IM34" s="33"/>
      <c r="IN34" s="34"/>
      <c r="IO34" s="21"/>
      <c r="IP34" s="35"/>
      <c r="IQ34" s="21"/>
      <c r="IR34" s="31"/>
      <c r="IS34" s="21"/>
      <c r="IT34" s="32"/>
    </row>
    <row r="35" spans="1:254" s="12" customFormat="1" ht="18.75" x14ac:dyDescent="0.2">
      <c r="A35" s="81" t="s">
        <v>19</v>
      </c>
      <c r="B35" s="82" t="s">
        <v>15</v>
      </c>
      <c r="C35" s="22"/>
      <c r="D35" s="95"/>
      <c r="E35" s="23"/>
      <c r="F35" s="24"/>
      <c r="G35" s="12">
        <v>3272.1</v>
      </c>
      <c r="H35" s="26"/>
      <c r="I35" s="27"/>
      <c r="J35" s="27"/>
      <c r="K35" s="27"/>
      <c r="L35" s="28"/>
      <c r="M35" s="27"/>
      <c r="N35" s="29"/>
      <c r="O35" s="25"/>
      <c r="P35" s="26"/>
      <c r="Q35" s="27"/>
      <c r="R35" s="27"/>
      <c r="S35" s="27"/>
      <c r="T35" s="28"/>
      <c r="U35" s="27"/>
      <c r="V35" s="29"/>
      <c r="W35" s="25"/>
      <c r="X35" s="26"/>
      <c r="Y35" s="27"/>
      <c r="Z35" s="27"/>
      <c r="AA35" s="27"/>
      <c r="AB35" s="28"/>
      <c r="AC35" s="27"/>
      <c r="AD35" s="29"/>
      <c r="AE35" s="25"/>
      <c r="AF35" s="26"/>
      <c r="AG35" s="27"/>
      <c r="AH35" s="27"/>
      <c r="AI35" s="27"/>
      <c r="AJ35" s="28"/>
      <c r="AK35" s="27"/>
      <c r="AL35" s="29"/>
      <c r="AM35" s="25"/>
      <c r="AN35" s="26"/>
      <c r="AO35" s="27"/>
      <c r="AP35" s="27"/>
      <c r="AQ35" s="27"/>
      <c r="AR35" s="28"/>
      <c r="AS35" s="27"/>
      <c r="AT35" s="29"/>
      <c r="AU35" s="25"/>
      <c r="AV35" s="26"/>
      <c r="AW35" s="27"/>
      <c r="AX35" s="27"/>
      <c r="AY35" s="27"/>
      <c r="AZ35" s="28"/>
      <c r="BA35" s="27"/>
      <c r="BB35" s="29"/>
      <c r="BC35" s="25"/>
      <c r="BD35" s="26"/>
      <c r="BE35" s="27"/>
      <c r="BF35" s="27"/>
      <c r="BG35" s="27"/>
      <c r="BH35" s="28"/>
      <c r="BI35" s="27"/>
      <c r="BJ35" s="29"/>
      <c r="BK35" s="25"/>
      <c r="BL35" s="26"/>
      <c r="BM35" s="27"/>
      <c r="BN35" s="27"/>
      <c r="BO35" s="30"/>
      <c r="BP35" s="31"/>
      <c r="BQ35" s="21"/>
      <c r="BR35" s="32"/>
      <c r="BS35" s="33"/>
      <c r="BT35" s="34"/>
      <c r="BU35" s="21"/>
      <c r="BV35" s="35"/>
      <c r="BW35" s="21"/>
      <c r="BX35" s="31"/>
      <c r="BY35" s="21"/>
      <c r="BZ35" s="32"/>
      <c r="CA35" s="33"/>
      <c r="CB35" s="34"/>
      <c r="CC35" s="21"/>
      <c r="CD35" s="35"/>
      <c r="CE35" s="21"/>
      <c r="CF35" s="31"/>
      <c r="CG35" s="21"/>
      <c r="CH35" s="32"/>
      <c r="CI35" s="33"/>
      <c r="CJ35" s="34"/>
      <c r="CK35" s="21"/>
      <c r="CL35" s="35"/>
      <c r="CM35" s="21"/>
      <c r="CN35" s="31"/>
      <c r="CO35" s="21"/>
      <c r="CP35" s="32"/>
      <c r="CQ35" s="33"/>
      <c r="CR35" s="34"/>
      <c r="CS35" s="21"/>
      <c r="CT35" s="35"/>
      <c r="CU35" s="21"/>
      <c r="CV35" s="31"/>
      <c r="CW35" s="21"/>
      <c r="CX35" s="32"/>
      <c r="CY35" s="33"/>
      <c r="CZ35" s="34"/>
      <c r="DA35" s="21"/>
      <c r="DB35" s="35"/>
      <c r="DC35" s="21"/>
      <c r="DD35" s="31"/>
      <c r="DE35" s="21"/>
      <c r="DF35" s="32"/>
      <c r="DG35" s="33"/>
      <c r="DH35" s="34"/>
      <c r="DI35" s="21"/>
      <c r="DJ35" s="35"/>
      <c r="DK35" s="21"/>
      <c r="DL35" s="31"/>
      <c r="DM35" s="21"/>
      <c r="DN35" s="32"/>
      <c r="DO35" s="33"/>
      <c r="DP35" s="34"/>
      <c r="DQ35" s="21"/>
      <c r="DR35" s="35"/>
      <c r="DS35" s="21"/>
      <c r="DT35" s="31"/>
      <c r="DU35" s="21"/>
      <c r="DV35" s="32"/>
      <c r="DW35" s="33"/>
      <c r="DX35" s="34"/>
      <c r="DY35" s="21"/>
      <c r="DZ35" s="35"/>
      <c r="EA35" s="21"/>
      <c r="EB35" s="31"/>
      <c r="EC35" s="21"/>
      <c r="ED35" s="32"/>
      <c r="EE35" s="33"/>
      <c r="EF35" s="34"/>
      <c r="EG35" s="21"/>
      <c r="EH35" s="35"/>
      <c r="EI35" s="21"/>
      <c r="EJ35" s="31"/>
      <c r="EK35" s="21"/>
      <c r="EL35" s="32"/>
      <c r="EM35" s="33"/>
      <c r="EN35" s="34"/>
      <c r="EO35" s="21"/>
      <c r="EP35" s="35"/>
      <c r="EQ35" s="21"/>
      <c r="ER35" s="31"/>
      <c r="ES35" s="21"/>
      <c r="ET35" s="32"/>
      <c r="EU35" s="33"/>
      <c r="EV35" s="34"/>
      <c r="EW35" s="21"/>
      <c r="EX35" s="35"/>
      <c r="EY35" s="21"/>
      <c r="EZ35" s="31"/>
      <c r="FA35" s="21"/>
      <c r="FB35" s="32"/>
      <c r="FC35" s="33"/>
      <c r="FD35" s="34"/>
      <c r="FE35" s="21"/>
      <c r="FF35" s="35"/>
      <c r="FG35" s="21"/>
      <c r="FH35" s="31"/>
      <c r="FI35" s="21"/>
      <c r="FJ35" s="32"/>
      <c r="FK35" s="33"/>
      <c r="FL35" s="34"/>
      <c r="FM35" s="21"/>
      <c r="FN35" s="35"/>
      <c r="FO35" s="21"/>
      <c r="FP35" s="31"/>
      <c r="FQ35" s="21"/>
      <c r="FR35" s="32"/>
      <c r="FS35" s="33"/>
      <c r="FT35" s="34"/>
      <c r="FU35" s="21"/>
      <c r="FV35" s="35"/>
      <c r="FW35" s="21"/>
      <c r="FX35" s="31"/>
      <c r="FY35" s="21"/>
      <c r="FZ35" s="32"/>
      <c r="GA35" s="33"/>
      <c r="GB35" s="34"/>
      <c r="GC35" s="21"/>
      <c r="GD35" s="35"/>
      <c r="GE35" s="21"/>
      <c r="GF35" s="31"/>
      <c r="GG35" s="21"/>
      <c r="GH35" s="32"/>
      <c r="GI35" s="33"/>
      <c r="GJ35" s="34"/>
      <c r="GK35" s="21"/>
      <c r="GL35" s="35"/>
      <c r="GM35" s="21"/>
      <c r="GN35" s="31"/>
      <c r="GO35" s="21"/>
      <c r="GP35" s="32"/>
      <c r="GQ35" s="33"/>
      <c r="GR35" s="34"/>
      <c r="GS35" s="21"/>
      <c r="GT35" s="35"/>
      <c r="GU35" s="21"/>
      <c r="GV35" s="31"/>
      <c r="GW35" s="21"/>
      <c r="GX35" s="32"/>
      <c r="GY35" s="33"/>
      <c r="GZ35" s="34"/>
      <c r="HA35" s="21"/>
      <c r="HB35" s="35"/>
      <c r="HC35" s="21"/>
      <c r="HD35" s="31"/>
      <c r="HE35" s="21"/>
      <c r="HF35" s="32"/>
      <c r="HG35" s="33"/>
      <c r="HH35" s="34"/>
      <c r="HI35" s="21"/>
      <c r="HJ35" s="35"/>
      <c r="HK35" s="21"/>
      <c r="HL35" s="31"/>
      <c r="HM35" s="21"/>
      <c r="HN35" s="32"/>
      <c r="HO35" s="33"/>
      <c r="HP35" s="34"/>
      <c r="HQ35" s="21"/>
      <c r="HR35" s="35"/>
      <c r="HS35" s="21"/>
      <c r="HT35" s="31"/>
      <c r="HU35" s="21"/>
      <c r="HV35" s="32"/>
      <c r="HW35" s="33"/>
      <c r="HX35" s="34"/>
      <c r="HY35" s="21"/>
      <c r="HZ35" s="35"/>
      <c r="IA35" s="21"/>
      <c r="IB35" s="31"/>
      <c r="IC35" s="21"/>
      <c r="ID35" s="32"/>
      <c r="IE35" s="33"/>
      <c r="IF35" s="34"/>
      <c r="IG35" s="21"/>
      <c r="IH35" s="35"/>
      <c r="II35" s="21"/>
      <c r="IJ35" s="31"/>
      <c r="IK35" s="21"/>
      <c r="IL35" s="32"/>
      <c r="IM35" s="33"/>
      <c r="IN35" s="34"/>
      <c r="IO35" s="21"/>
      <c r="IP35" s="35"/>
      <c r="IQ35" s="21"/>
      <c r="IR35" s="31"/>
      <c r="IS35" s="21"/>
      <c r="IT35" s="32"/>
    </row>
    <row r="36" spans="1:254" s="12" customFormat="1" ht="18.75" x14ac:dyDescent="0.2">
      <c r="A36" s="81" t="s">
        <v>20</v>
      </c>
      <c r="B36" s="82" t="s">
        <v>15</v>
      </c>
      <c r="C36" s="22"/>
      <c r="D36" s="95"/>
      <c r="E36" s="23"/>
      <c r="F36" s="24"/>
      <c r="G36" s="12">
        <v>3272.1</v>
      </c>
      <c r="H36" s="26"/>
      <c r="I36" s="27"/>
      <c r="J36" s="27"/>
      <c r="K36" s="27"/>
      <c r="L36" s="28"/>
      <c r="M36" s="27"/>
      <c r="N36" s="29"/>
      <c r="O36" s="25"/>
      <c r="P36" s="26"/>
      <c r="Q36" s="27"/>
      <c r="R36" s="27"/>
      <c r="S36" s="27"/>
      <c r="T36" s="28"/>
      <c r="U36" s="27"/>
      <c r="V36" s="29"/>
      <c r="W36" s="25"/>
      <c r="X36" s="26"/>
      <c r="Y36" s="27"/>
      <c r="Z36" s="27"/>
      <c r="AA36" s="27"/>
      <c r="AB36" s="28"/>
      <c r="AC36" s="27"/>
      <c r="AD36" s="29"/>
      <c r="AE36" s="25"/>
      <c r="AF36" s="26"/>
      <c r="AG36" s="27"/>
      <c r="AH36" s="27"/>
      <c r="AI36" s="27"/>
      <c r="AJ36" s="28"/>
      <c r="AK36" s="27"/>
      <c r="AL36" s="29"/>
      <c r="AM36" s="25"/>
      <c r="AN36" s="26"/>
      <c r="AO36" s="27"/>
      <c r="AP36" s="27"/>
      <c r="AQ36" s="27"/>
      <c r="AR36" s="28"/>
      <c r="AS36" s="27"/>
      <c r="AT36" s="29"/>
      <c r="AU36" s="25"/>
      <c r="AV36" s="26"/>
      <c r="AW36" s="27"/>
      <c r="AX36" s="27"/>
      <c r="AY36" s="27"/>
      <c r="AZ36" s="28"/>
      <c r="BA36" s="27"/>
      <c r="BB36" s="29"/>
      <c r="BC36" s="25"/>
      <c r="BD36" s="26"/>
      <c r="BE36" s="27"/>
      <c r="BF36" s="27"/>
      <c r="BG36" s="27"/>
      <c r="BH36" s="28"/>
      <c r="BI36" s="27"/>
      <c r="BJ36" s="29"/>
      <c r="BK36" s="25"/>
      <c r="BL36" s="26"/>
      <c r="BM36" s="27"/>
      <c r="BN36" s="27"/>
      <c r="BO36" s="30"/>
      <c r="BP36" s="31"/>
      <c r="BQ36" s="21"/>
      <c r="BR36" s="32"/>
      <c r="BS36" s="33"/>
      <c r="BT36" s="34"/>
      <c r="BU36" s="21"/>
      <c r="BV36" s="35"/>
      <c r="BW36" s="21"/>
      <c r="BX36" s="31"/>
      <c r="BY36" s="21"/>
      <c r="BZ36" s="32"/>
      <c r="CA36" s="33"/>
      <c r="CB36" s="34"/>
      <c r="CC36" s="21"/>
      <c r="CD36" s="35"/>
      <c r="CE36" s="21"/>
      <c r="CF36" s="31"/>
      <c r="CG36" s="21"/>
      <c r="CH36" s="32"/>
      <c r="CI36" s="33"/>
      <c r="CJ36" s="34"/>
      <c r="CK36" s="21"/>
      <c r="CL36" s="35"/>
      <c r="CM36" s="21"/>
      <c r="CN36" s="31"/>
      <c r="CO36" s="21"/>
      <c r="CP36" s="32"/>
      <c r="CQ36" s="33"/>
      <c r="CR36" s="34"/>
      <c r="CS36" s="21"/>
      <c r="CT36" s="35"/>
      <c r="CU36" s="21"/>
      <c r="CV36" s="31"/>
      <c r="CW36" s="21"/>
      <c r="CX36" s="32"/>
      <c r="CY36" s="33"/>
      <c r="CZ36" s="34"/>
      <c r="DA36" s="21"/>
      <c r="DB36" s="35"/>
      <c r="DC36" s="21"/>
      <c r="DD36" s="31"/>
      <c r="DE36" s="21"/>
      <c r="DF36" s="32"/>
      <c r="DG36" s="33"/>
      <c r="DH36" s="34"/>
      <c r="DI36" s="21"/>
      <c r="DJ36" s="35"/>
      <c r="DK36" s="21"/>
      <c r="DL36" s="31"/>
      <c r="DM36" s="21"/>
      <c r="DN36" s="32"/>
      <c r="DO36" s="33"/>
      <c r="DP36" s="34"/>
      <c r="DQ36" s="21"/>
      <c r="DR36" s="35"/>
      <c r="DS36" s="21"/>
      <c r="DT36" s="31"/>
      <c r="DU36" s="21"/>
      <c r="DV36" s="32"/>
      <c r="DW36" s="33"/>
      <c r="DX36" s="34"/>
      <c r="DY36" s="21"/>
      <c r="DZ36" s="35"/>
      <c r="EA36" s="21"/>
      <c r="EB36" s="31"/>
      <c r="EC36" s="21"/>
      <c r="ED36" s="32"/>
      <c r="EE36" s="33"/>
      <c r="EF36" s="34"/>
      <c r="EG36" s="21"/>
      <c r="EH36" s="35"/>
      <c r="EI36" s="21"/>
      <c r="EJ36" s="31"/>
      <c r="EK36" s="21"/>
      <c r="EL36" s="32"/>
      <c r="EM36" s="33"/>
      <c r="EN36" s="34"/>
      <c r="EO36" s="21"/>
      <c r="EP36" s="35"/>
      <c r="EQ36" s="21"/>
      <c r="ER36" s="31"/>
      <c r="ES36" s="21"/>
      <c r="ET36" s="32"/>
      <c r="EU36" s="33"/>
      <c r="EV36" s="34"/>
      <c r="EW36" s="21"/>
      <c r="EX36" s="35"/>
      <c r="EY36" s="21"/>
      <c r="EZ36" s="31"/>
      <c r="FA36" s="21"/>
      <c r="FB36" s="32"/>
      <c r="FC36" s="33"/>
      <c r="FD36" s="34"/>
      <c r="FE36" s="21"/>
      <c r="FF36" s="35"/>
      <c r="FG36" s="21"/>
      <c r="FH36" s="31"/>
      <c r="FI36" s="21"/>
      <c r="FJ36" s="32"/>
      <c r="FK36" s="33"/>
      <c r="FL36" s="34"/>
      <c r="FM36" s="21"/>
      <c r="FN36" s="35"/>
      <c r="FO36" s="21"/>
      <c r="FP36" s="31"/>
      <c r="FQ36" s="21"/>
      <c r="FR36" s="32"/>
      <c r="FS36" s="33"/>
      <c r="FT36" s="34"/>
      <c r="FU36" s="21"/>
      <c r="FV36" s="35"/>
      <c r="FW36" s="21"/>
      <c r="FX36" s="31"/>
      <c r="FY36" s="21"/>
      <c r="FZ36" s="32"/>
      <c r="GA36" s="33"/>
      <c r="GB36" s="34"/>
      <c r="GC36" s="21"/>
      <c r="GD36" s="35"/>
      <c r="GE36" s="21"/>
      <c r="GF36" s="31"/>
      <c r="GG36" s="21"/>
      <c r="GH36" s="32"/>
      <c r="GI36" s="33"/>
      <c r="GJ36" s="34"/>
      <c r="GK36" s="21"/>
      <c r="GL36" s="35"/>
      <c r="GM36" s="21"/>
      <c r="GN36" s="31"/>
      <c r="GO36" s="21"/>
      <c r="GP36" s="32"/>
      <c r="GQ36" s="33"/>
      <c r="GR36" s="34"/>
      <c r="GS36" s="21"/>
      <c r="GT36" s="35"/>
      <c r="GU36" s="21"/>
      <c r="GV36" s="31"/>
      <c r="GW36" s="21"/>
      <c r="GX36" s="32"/>
      <c r="GY36" s="33"/>
      <c r="GZ36" s="34"/>
      <c r="HA36" s="21"/>
      <c r="HB36" s="35"/>
      <c r="HC36" s="21"/>
      <c r="HD36" s="31"/>
      <c r="HE36" s="21"/>
      <c r="HF36" s="32"/>
      <c r="HG36" s="33"/>
      <c r="HH36" s="34"/>
      <c r="HI36" s="21"/>
      <c r="HJ36" s="35"/>
      <c r="HK36" s="21"/>
      <c r="HL36" s="31"/>
      <c r="HM36" s="21"/>
      <c r="HN36" s="32"/>
      <c r="HO36" s="33"/>
      <c r="HP36" s="34"/>
      <c r="HQ36" s="21"/>
      <c r="HR36" s="35"/>
      <c r="HS36" s="21"/>
      <c r="HT36" s="31"/>
      <c r="HU36" s="21"/>
      <c r="HV36" s="32"/>
      <c r="HW36" s="33"/>
      <c r="HX36" s="34"/>
      <c r="HY36" s="21"/>
      <c r="HZ36" s="35"/>
      <c r="IA36" s="21"/>
      <c r="IB36" s="31"/>
      <c r="IC36" s="21"/>
      <c r="ID36" s="32"/>
      <c r="IE36" s="33"/>
      <c r="IF36" s="34"/>
      <c r="IG36" s="21"/>
      <c r="IH36" s="35"/>
      <c r="II36" s="21"/>
      <c r="IJ36" s="31"/>
      <c r="IK36" s="21"/>
      <c r="IL36" s="32"/>
      <c r="IM36" s="33"/>
      <c r="IN36" s="34"/>
      <c r="IO36" s="21"/>
      <c r="IP36" s="35"/>
      <c r="IQ36" s="21"/>
      <c r="IR36" s="31"/>
      <c r="IS36" s="21"/>
      <c r="IT36" s="32"/>
    </row>
    <row r="37" spans="1:254" s="12" customFormat="1" ht="27.75" customHeight="1" x14ac:dyDescent="0.2">
      <c r="A37" s="81" t="s">
        <v>21</v>
      </c>
      <c r="B37" s="82" t="s">
        <v>22</v>
      </c>
      <c r="C37" s="22"/>
      <c r="D37" s="95"/>
      <c r="E37" s="23"/>
      <c r="F37" s="24"/>
      <c r="G37" s="12">
        <v>3272.1</v>
      </c>
      <c r="H37" s="26"/>
      <c r="I37" s="27"/>
      <c r="J37" s="27"/>
      <c r="K37" s="27"/>
      <c r="L37" s="28"/>
      <c r="M37" s="27"/>
      <c r="N37" s="29"/>
      <c r="O37" s="25"/>
      <c r="P37" s="26"/>
      <c r="Q37" s="27"/>
      <c r="R37" s="27"/>
      <c r="S37" s="27"/>
      <c r="T37" s="28"/>
      <c r="U37" s="27"/>
      <c r="V37" s="29"/>
      <c r="W37" s="25"/>
      <c r="X37" s="26"/>
      <c r="Y37" s="27"/>
      <c r="Z37" s="27"/>
      <c r="AA37" s="27"/>
      <c r="AB37" s="28"/>
      <c r="AC37" s="27"/>
      <c r="AD37" s="29"/>
      <c r="AE37" s="25"/>
      <c r="AF37" s="26"/>
      <c r="AG37" s="27"/>
      <c r="AH37" s="27"/>
      <c r="AI37" s="27"/>
      <c r="AJ37" s="28"/>
      <c r="AK37" s="27"/>
      <c r="AL37" s="29"/>
      <c r="AM37" s="25"/>
      <c r="AN37" s="26"/>
      <c r="AO37" s="27"/>
      <c r="AP37" s="27"/>
      <c r="AQ37" s="27"/>
      <c r="AR37" s="28"/>
      <c r="AS37" s="27"/>
      <c r="AT37" s="29"/>
      <c r="AU37" s="25"/>
      <c r="AV37" s="26"/>
      <c r="AW37" s="27"/>
      <c r="AX37" s="27"/>
      <c r="AY37" s="27"/>
      <c r="AZ37" s="28"/>
      <c r="BA37" s="27"/>
      <c r="BB37" s="29"/>
      <c r="BC37" s="25"/>
      <c r="BD37" s="26"/>
      <c r="BE37" s="27"/>
      <c r="BF37" s="27"/>
      <c r="BG37" s="27"/>
      <c r="BH37" s="28"/>
      <c r="BI37" s="27"/>
      <c r="BJ37" s="29"/>
      <c r="BK37" s="25"/>
      <c r="BL37" s="26"/>
      <c r="BM37" s="27"/>
      <c r="BN37" s="27"/>
      <c r="BO37" s="30"/>
      <c r="BP37" s="31"/>
      <c r="BQ37" s="21"/>
      <c r="BR37" s="32"/>
      <c r="BS37" s="33"/>
      <c r="BT37" s="34"/>
      <c r="BU37" s="21"/>
      <c r="BV37" s="35"/>
      <c r="BW37" s="21"/>
      <c r="BX37" s="31"/>
      <c r="BY37" s="21"/>
      <c r="BZ37" s="32"/>
      <c r="CA37" s="33"/>
      <c r="CB37" s="34"/>
      <c r="CC37" s="21"/>
      <c r="CD37" s="35"/>
      <c r="CE37" s="21"/>
      <c r="CF37" s="31"/>
      <c r="CG37" s="21"/>
      <c r="CH37" s="32"/>
      <c r="CI37" s="33"/>
      <c r="CJ37" s="34"/>
      <c r="CK37" s="21"/>
      <c r="CL37" s="35"/>
      <c r="CM37" s="21"/>
      <c r="CN37" s="31"/>
      <c r="CO37" s="21"/>
      <c r="CP37" s="32"/>
      <c r="CQ37" s="33"/>
      <c r="CR37" s="34"/>
      <c r="CS37" s="21"/>
      <c r="CT37" s="35"/>
      <c r="CU37" s="21"/>
      <c r="CV37" s="31"/>
      <c r="CW37" s="21"/>
      <c r="CX37" s="32"/>
      <c r="CY37" s="33"/>
      <c r="CZ37" s="34"/>
      <c r="DA37" s="21"/>
      <c r="DB37" s="35"/>
      <c r="DC37" s="21"/>
      <c r="DD37" s="31"/>
      <c r="DE37" s="21"/>
      <c r="DF37" s="32"/>
      <c r="DG37" s="33"/>
      <c r="DH37" s="34"/>
      <c r="DI37" s="21"/>
      <c r="DJ37" s="35"/>
      <c r="DK37" s="21"/>
      <c r="DL37" s="31"/>
      <c r="DM37" s="21"/>
      <c r="DN37" s="32"/>
      <c r="DO37" s="33"/>
      <c r="DP37" s="34"/>
      <c r="DQ37" s="21"/>
      <c r="DR37" s="35"/>
      <c r="DS37" s="21"/>
      <c r="DT37" s="31"/>
      <c r="DU37" s="21"/>
      <c r="DV37" s="32"/>
      <c r="DW37" s="33"/>
      <c r="DX37" s="34"/>
      <c r="DY37" s="21"/>
      <c r="DZ37" s="35"/>
      <c r="EA37" s="21"/>
      <c r="EB37" s="31"/>
      <c r="EC37" s="21"/>
      <c r="ED37" s="32"/>
      <c r="EE37" s="33"/>
      <c r="EF37" s="34"/>
      <c r="EG37" s="21"/>
      <c r="EH37" s="35"/>
      <c r="EI37" s="21"/>
      <c r="EJ37" s="31"/>
      <c r="EK37" s="21"/>
      <c r="EL37" s="32"/>
      <c r="EM37" s="33"/>
      <c r="EN37" s="34"/>
      <c r="EO37" s="21"/>
      <c r="EP37" s="35"/>
      <c r="EQ37" s="21"/>
      <c r="ER37" s="31"/>
      <c r="ES37" s="21"/>
      <c r="ET37" s="32"/>
      <c r="EU37" s="33"/>
      <c r="EV37" s="34"/>
      <c r="EW37" s="21"/>
      <c r="EX37" s="35"/>
      <c r="EY37" s="21"/>
      <c r="EZ37" s="31"/>
      <c r="FA37" s="21"/>
      <c r="FB37" s="32"/>
      <c r="FC37" s="33"/>
      <c r="FD37" s="34"/>
      <c r="FE37" s="21"/>
      <c r="FF37" s="35"/>
      <c r="FG37" s="21"/>
      <c r="FH37" s="31"/>
      <c r="FI37" s="21"/>
      <c r="FJ37" s="32"/>
      <c r="FK37" s="33"/>
      <c r="FL37" s="34"/>
      <c r="FM37" s="21"/>
      <c r="FN37" s="35"/>
      <c r="FO37" s="21"/>
      <c r="FP37" s="31"/>
      <c r="FQ37" s="21"/>
      <c r="FR37" s="32"/>
      <c r="FS37" s="33"/>
      <c r="FT37" s="34"/>
      <c r="FU37" s="21"/>
      <c r="FV37" s="35"/>
      <c r="FW37" s="21"/>
      <c r="FX37" s="31"/>
      <c r="FY37" s="21"/>
      <c r="FZ37" s="32"/>
      <c r="GA37" s="33"/>
      <c r="GB37" s="34"/>
      <c r="GC37" s="21"/>
      <c r="GD37" s="35"/>
      <c r="GE37" s="21"/>
      <c r="GF37" s="31"/>
      <c r="GG37" s="21"/>
      <c r="GH37" s="32"/>
      <c r="GI37" s="33"/>
      <c r="GJ37" s="34"/>
      <c r="GK37" s="21"/>
      <c r="GL37" s="35"/>
      <c r="GM37" s="21"/>
      <c r="GN37" s="31"/>
      <c r="GO37" s="21"/>
      <c r="GP37" s="32"/>
      <c r="GQ37" s="33"/>
      <c r="GR37" s="34"/>
      <c r="GS37" s="21"/>
      <c r="GT37" s="35"/>
      <c r="GU37" s="21"/>
      <c r="GV37" s="31"/>
      <c r="GW37" s="21"/>
      <c r="GX37" s="32"/>
      <c r="GY37" s="33"/>
      <c r="GZ37" s="34"/>
      <c r="HA37" s="21"/>
      <c r="HB37" s="35"/>
      <c r="HC37" s="21"/>
      <c r="HD37" s="31"/>
      <c r="HE37" s="21"/>
      <c r="HF37" s="32"/>
      <c r="HG37" s="33"/>
      <c r="HH37" s="34"/>
      <c r="HI37" s="21"/>
      <c r="HJ37" s="35"/>
      <c r="HK37" s="21"/>
      <c r="HL37" s="31"/>
      <c r="HM37" s="21"/>
      <c r="HN37" s="32"/>
      <c r="HO37" s="33"/>
      <c r="HP37" s="34"/>
      <c r="HQ37" s="21"/>
      <c r="HR37" s="35"/>
      <c r="HS37" s="21"/>
      <c r="HT37" s="31"/>
      <c r="HU37" s="21"/>
      <c r="HV37" s="32"/>
      <c r="HW37" s="33"/>
      <c r="HX37" s="34"/>
      <c r="HY37" s="21"/>
      <c r="HZ37" s="35"/>
      <c r="IA37" s="21"/>
      <c r="IB37" s="31"/>
      <c r="IC37" s="21"/>
      <c r="ID37" s="32"/>
      <c r="IE37" s="33"/>
      <c r="IF37" s="34"/>
      <c r="IG37" s="21"/>
      <c r="IH37" s="35"/>
      <c r="II37" s="21"/>
      <c r="IJ37" s="31"/>
      <c r="IK37" s="21"/>
      <c r="IL37" s="32"/>
      <c r="IM37" s="33"/>
      <c r="IN37" s="34"/>
      <c r="IO37" s="21"/>
      <c r="IP37" s="35"/>
      <c r="IQ37" s="21"/>
      <c r="IR37" s="31"/>
      <c r="IS37" s="21"/>
      <c r="IT37" s="32"/>
    </row>
    <row r="38" spans="1:254" s="12" customFormat="1" ht="32.25" customHeight="1" x14ac:dyDescent="0.2">
      <c r="A38" s="81" t="s">
        <v>92</v>
      </c>
      <c r="B38" s="82" t="s">
        <v>18</v>
      </c>
      <c r="C38" s="22"/>
      <c r="D38" s="95"/>
      <c r="E38" s="23"/>
      <c r="F38" s="24"/>
      <c r="G38" s="12">
        <v>3272.1</v>
      </c>
      <c r="H38" s="26"/>
      <c r="I38" s="27"/>
      <c r="J38" s="27"/>
      <c r="K38" s="27"/>
      <c r="L38" s="28"/>
      <c r="M38" s="27"/>
      <c r="N38" s="29"/>
      <c r="O38" s="25"/>
      <c r="P38" s="26"/>
      <c r="Q38" s="27"/>
      <c r="R38" s="27"/>
      <c r="S38" s="27"/>
      <c r="T38" s="28"/>
      <c r="U38" s="27"/>
      <c r="V38" s="29"/>
      <c r="W38" s="25"/>
      <c r="X38" s="26"/>
      <c r="Y38" s="27"/>
      <c r="Z38" s="27"/>
      <c r="AA38" s="27"/>
      <c r="AB38" s="28"/>
      <c r="AC38" s="27"/>
      <c r="AD38" s="29"/>
      <c r="AE38" s="25"/>
      <c r="AF38" s="26"/>
      <c r="AG38" s="27"/>
      <c r="AH38" s="27"/>
      <c r="AI38" s="27"/>
      <c r="AJ38" s="28"/>
      <c r="AK38" s="27"/>
      <c r="AL38" s="29"/>
      <c r="AM38" s="25"/>
      <c r="AN38" s="26"/>
      <c r="AO38" s="27"/>
      <c r="AP38" s="27"/>
      <c r="AQ38" s="27"/>
      <c r="AR38" s="28"/>
      <c r="AS38" s="27"/>
      <c r="AT38" s="29"/>
      <c r="AU38" s="25"/>
      <c r="AV38" s="26"/>
      <c r="AW38" s="27"/>
      <c r="AX38" s="27"/>
      <c r="AY38" s="27"/>
      <c r="AZ38" s="28"/>
      <c r="BA38" s="27"/>
      <c r="BB38" s="29"/>
      <c r="BC38" s="25"/>
      <c r="BD38" s="26"/>
      <c r="BE38" s="27"/>
      <c r="BF38" s="27"/>
      <c r="BG38" s="27"/>
      <c r="BH38" s="28"/>
      <c r="BI38" s="27"/>
      <c r="BJ38" s="29"/>
      <c r="BK38" s="25"/>
      <c r="BL38" s="26"/>
      <c r="BM38" s="27"/>
      <c r="BN38" s="27"/>
      <c r="BO38" s="30"/>
      <c r="BP38" s="31"/>
      <c r="BQ38" s="21"/>
      <c r="BR38" s="32"/>
      <c r="BS38" s="33"/>
      <c r="BT38" s="34"/>
      <c r="BU38" s="21"/>
      <c r="BV38" s="35"/>
      <c r="BW38" s="21"/>
      <c r="BX38" s="31"/>
      <c r="BY38" s="21"/>
      <c r="BZ38" s="32"/>
      <c r="CA38" s="33"/>
      <c r="CB38" s="34"/>
      <c r="CC38" s="21"/>
      <c r="CD38" s="35"/>
      <c r="CE38" s="21"/>
      <c r="CF38" s="31"/>
      <c r="CG38" s="21"/>
      <c r="CH38" s="32"/>
      <c r="CI38" s="33"/>
      <c r="CJ38" s="34"/>
      <c r="CK38" s="21"/>
      <c r="CL38" s="35"/>
      <c r="CM38" s="21"/>
      <c r="CN38" s="31"/>
      <c r="CO38" s="21"/>
      <c r="CP38" s="32"/>
      <c r="CQ38" s="33"/>
      <c r="CR38" s="34"/>
      <c r="CS38" s="21"/>
      <c r="CT38" s="35"/>
      <c r="CU38" s="21"/>
      <c r="CV38" s="31"/>
      <c r="CW38" s="21"/>
      <c r="CX38" s="32"/>
      <c r="CY38" s="33"/>
      <c r="CZ38" s="34"/>
      <c r="DA38" s="21"/>
      <c r="DB38" s="35"/>
      <c r="DC38" s="21"/>
      <c r="DD38" s="31"/>
      <c r="DE38" s="21"/>
      <c r="DF38" s="32"/>
      <c r="DG38" s="33"/>
      <c r="DH38" s="34"/>
      <c r="DI38" s="21"/>
      <c r="DJ38" s="35"/>
      <c r="DK38" s="21"/>
      <c r="DL38" s="31"/>
      <c r="DM38" s="21"/>
      <c r="DN38" s="32"/>
      <c r="DO38" s="33"/>
      <c r="DP38" s="34"/>
      <c r="DQ38" s="21"/>
      <c r="DR38" s="35"/>
      <c r="DS38" s="21"/>
      <c r="DT38" s="31"/>
      <c r="DU38" s="21"/>
      <c r="DV38" s="32"/>
      <c r="DW38" s="33"/>
      <c r="DX38" s="34"/>
      <c r="DY38" s="21"/>
      <c r="DZ38" s="35"/>
      <c r="EA38" s="21"/>
      <c r="EB38" s="31"/>
      <c r="EC38" s="21"/>
      <c r="ED38" s="32"/>
      <c r="EE38" s="33"/>
      <c r="EF38" s="34"/>
      <c r="EG38" s="21"/>
      <c r="EH38" s="35"/>
      <c r="EI38" s="21"/>
      <c r="EJ38" s="31"/>
      <c r="EK38" s="21"/>
      <c r="EL38" s="32"/>
      <c r="EM38" s="33"/>
      <c r="EN38" s="34"/>
      <c r="EO38" s="21"/>
      <c r="EP38" s="35"/>
      <c r="EQ38" s="21"/>
      <c r="ER38" s="31"/>
      <c r="ES38" s="21"/>
      <c r="ET38" s="32"/>
      <c r="EU38" s="33"/>
      <c r="EV38" s="34"/>
      <c r="EW38" s="21"/>
      <c r="EX38" s="35"/>
      <c r="EY38" s="21"/>
      <c r="EZ38" s="31"/>
      <c r="FA38" s="21"/>
      <c r="FB38" s="32"/>
      <c r="FC38" s="33"/>
      <c r="FD38" s="34"/>
      <c r="FE38" s="21"/>
      <c r="FF38" s="35"/>
      <c r="FG38" s="21"/>
      <c r="FH38" s="31"/>
      <c r="FI38" s="21"/>
      <c r="FJ38" s="32"/>
      <c r="FK38" s="33"/>
      <c r="FL38" s="34"/>
      <c r="FM38" s="21"/>
      <c r="FN38" s="35"/>
      <c r="FO38" s="21"/>
      <c r="FP38" s="31"/>
      <c r="FQ38" s="21"/>
      <c r="FR38" s="32"/>
      <c r="FS38" s="33"/>
      <c r="FT38" s="34"/>
      <c r="FU38" s="21"/>
      <c r="FV38" s="35"/>
      <c r="FW38" s="21"/>
      <c r="FX38" s="31"/>
      <c r="FY38" s="21"/>
      <c r="FZ38" s="32"/>
      <c r="GA38" s="33"/>
      <c r="GB38" s="34"/>
      <c r="GC38" s="21"/>
      <c r="GD38" s="35"/>
      <c r="GE38" s="21"/>
      <c r="GF38" s="31"/>
      <c r="GG38" s="21"/>
      <c r="GH38" s="32"/>
      <c r="GI38" s="33"/>
      <c r="GJ38" s="34"/>
      <c r="GK38" s="21"/>
      <c r="GL38" s="35"/>
      <c r="GM38" s="21"/>
      <c r="GN38" s="31"/>
      <c r="GO38" s="21"/>
      <c r="GP38" s="32"/>
      <c r="GQ38" s="33"/>
      <c r="GR38" s="34"/>
      <c r="GS38" s="21"/>
      <c r="GT38" s="35"/>
      <c r="GU38" s="21"/>
      <c r="GV38" s="31"/>
      <c r="GW38" s="21"/>
      <c r="GX38" s="32"/>
      <c r="GY38" s="33"/>
      <c r="GZ38" s="34"/>
      <c r="HA38" s="21"/>
      <c r="HB38" s="35"/>
      <c r="HC38" s="21"/>
      <c r="HD38" s="31"/>
      <c r="HE38" s="21"/>
      <c r="HF38" s="32"/>
      <c r="HG38" s="33"/>
      <c r="HH38" s="34"/>
      <c r="HI38" s="21"/>
      <c r="HJ38" s="35"/>
      <c r="HK38" s="21"/>
      <c r="HL38" s="31"/>
      <c r="HM38" s="21"/>
      <c r="HN38" s="32"/>
      <c r="HO38" s="33"/>
      <c r="HP38" s="34"/>
      <c r="HQ38" s="21"/>
      <c r="HR38" s="35"/>
      <c r="HS38" s="21"/>
      <c r="HT38" s="31"/>
      <c r="HU38" s="21"/>
      <c r="HV38" s="32"/>
      <c r="HW38" s="33"/>
      <c r="HX38" s="34"/>
      <c r="HY38" s="21"/>
      <c r="HZ38" s="35"/>
      <c r="IA38" s="21"/>
      <c r="IB38" s="31"/>
      <c r="IC38" s="21"/>
      <c r="ID38" s="32"/>
      <c r="IE38" s="33"/>
      <c r="IF38" s="34"/>
      <c r="IG38" s="21"/>
      <c r="IH38" s="35"/>
      <c r="II38" s="21"/>
      <c r="IJ38" s="31"/>
      <c r="IK38" s="21"/>
      <c r="IL38" s="32"/>
      <c r="IM38" s="33"/>
      <c r="IN38" s="34"/>
      <c r="IO38" s="21"/>
      <c r="IP38" s="35"/>
      <c r="IQ38" s="21"/>
      <c r="IR38" s="31"/>
      <c r="IS38" s="21"/>
      <c r="IT38" s="32"/>
    </row>
    <row r="39" spans="1:254" s="12" customFormat="1" ht="28.5" customHeight="1" x14ac:dyDescent="0.2">
      <c r="A39" s="81" t="s">
        <v>93</v>
      </c>
      <c r="B39" s="82" t="s">
        <v>15</v>
      </c>
      <c r="C39" s="22"/>
      <c r="D39" s="95"/>
      <c r="E39" s="23"/>
      <c r="F39" s="24"/>
      <c r="G39" s="12">
        <v>3272.1</v>
      </c>
      <c r="H39" s="26"/>
      <c r="I39" s="27"/>
      <c r="J39" s="27"/>
      <c r="K39" s="27"/>
      <c r="L39" s="28"/>
      <c r="M39" s="27"/>
      <c r="N39" s="29"/>
      <c r="O39" s="25"/>
      <c r="P39" s="26"/>
      <c r="Q39" s="27"/>
      <c r="R39" s="27"/>
      <c r="S39" s="27"/>
      <c r="T39" s="28"/>
      <c r="U39" s="27"/>
      <c r="V39" s="29"/>
      <c r="W39" s="25"/>
      <c r="X39" s="26"/>
      <c r="Y39" s="27"/>
      <c r="Z39" s="27"/>
      <c r="AA39" s="27"/>
      <c r="AB39" s="28"/>
      <c r="AC39" s="27"/>
      <c r="AD39" s="29"/>
      <c r="AE39" s="25"/>
      <c r="AF39" s="26"/>
      <c r="AG39" s="27"/>
      <c r="AH39" s="27"/>
      <c r="AI39" s="27"/>
      <c r="AJ39" s="28"/>
      <c r="AK39" s="27"/>
      <c r="AL39" s="29"/>
      <c r="AM39" s="25"/>
      <c r="AN39" s="26"/>
      <c r="AO39" s="27"/>
      <c r="AP39" s="27"/>
      <c r="AQ39" s="27"/>
      <c r="AR39" s="28"/>
      <c r="AS39" s="27"/>
      <c r="AT39" s="29"/>
      <c r="AU39" s="25"/>
      <c r="AV39" s="26"/>
      <c r="AW39" s="27"/>
      <c r="AX39" s="27"/>
      <c r="AY39" s="27"/>
      <c r="AZ39" s="28"/>
      <c r="BA39" s="27"/>
      <c r="BB39" s="29"/>
      <c r="BC39" s="25"/>
      <c r="BD39" s="26"/>
      <c r="BE39" s="27"/>
      <c r="BF39" s="27"/>
      <c r="BG39" s="27"/>
      <c r="BH39" s="28"/>
      <c r="BI39" s="27"/>
      <c r="BJ39" s="29"/>
      <c r="BK39" s="25"/>
      <c r="BL39" s="26"/>
      <c r="BM39" s="27"/>
      <c r="BN39" s="27"/>
      <c r="BO39" s="30"/>
      <c r="BP39" s="31"/>
      <c r="BQ39" s="21"/>
      <c r="BR39" s="32"/>
      <c r="BS39" s="36"/>
      <c r="BT39" s="37"/>
      <c r="BU39" s="21"/>
      <c r="BV39" s="35"/>
      <c r="BW39" s="21"/>
      <c r="BX39" s="31"/>
      <c r="BY39" s="21"/>
      <c r="BZ39" s="32"/>
      <c r="CA39" s="36"/>
      <c r="CB39" s="37"/>
      <c r="CC39" s="21"/>
      <c r="CD39" s="35"/>
      <c r="CE39" s="21"/>
      <c r="CF39" s="31"/>
      <c r="CG39" s="21"/>
      <c r="CH39" s="32"/>
      <c r="CI39" s="36"/>
      <c r="CJ39" s="37"/>
      <c r="CK39" s="21"/>
      <c r="CL39" s="35"/>
      <c r="CM39" s="21"/>
      <c r="CN39" s="31"/>
      <c r="CO39" s="21"/>
      <c r="CP39" s="32"/>
      <c r="CQ39" s="36"/>
      <c r="CR39" s="37"/>
      <c r="CS39" s="21"/>
      <c r="CT39" s="35"/>
      <c r="CU39" s="21"/>
      <c r="CV39" s="31"/>
      <c r="CW39" s="21"/>
      <c r="CX39" s="32"/>
      <c r="CY39" s="36"/>
      <c r="CZ39" s="37"/>
      <c r="DA39" s="21"/>
      <c r="DB39" s="35"/>
      <c r="DC39" s="21"/>
      <c r="DD39" s="31"/>
      <c r="DE39" s="21"/>
      <c r="DF39" s="32"/>
      <c r="DG39" s="36"/>
      <c r="DH39" s="37"/>
      <c r="DI39" s="21"/>
      <c r="DJ39" s="35"/>
      <c r="DK39" s="21"/>
      <c r="DL39" s="31"/>
      <c r="DM39" s="21"/>
      <c r="DN39" s="32"/>
      <c r="DO39" s="36"/>
      <c r="DP39" s="37"/>
      <c r="DQ39" s="21"/>
      <c r="DR39" s="35"/>
      <c r="DS39" s="21"/>
      <c r="DT39" s="31"/>
      <c r="DU39" s="21"/>
      <c r="DV39" s="32"/>
      <c r="DW39" s="36"/>
      <c r="DX39" s="37"/>
      <c r="DY39" s="21"/>
      <c r="DZ39" s="35"/>
      <c r="EA39" s="21"/>
      <c r="EB39" s="31"/>
      <c r="EC39" s="21"/>
      <c r="ED39" s="32"/>
      <c r="EE39" s="36"/>
      <c r="EF39" s="37"/>
      <c r="EG39" s="21"/>
      <c r="EH39" s="35"/>
      <c r="EI39" s="21"/>
      <c r="EJ39" s="31"/>
      <c r="EK39" s="21"/>
      <c r="EL39" s="32"/>
      <c r="EM39" s="36"/>
      <c r="EN39" s="37"/>
      <c r="EO39" s="21"/>
      <c r="EP39" s="35"/>
      <c r="EQ39" s="21"/>
      <c r="ER39" s="31"/>
      <c r="ES39" s="21"/>
      <c r="ET39" s="32"/>
      <c r="EU39" s="36"/>
      <c r="EV39" s="37"/>
      <c r="EW39" s="21"/>
      <c r="EX39" s="35"/>
      <c r="EY39" s="21"/>
      <c r="EZ39" s="31"/>
      <c r="FA39" s="21"/>
      <c r="FB39" s="32"/>
      <c r="FC39" s="36"/>
      <c r="FD39" s="37"/>
      <c r="FE39" s="21"/>
      <c r="FF39" s="35"/>
      <c r="FG39" s="21"/>
      <c r="FH39" s="31"/>
      <c r="FI39" s="21"/>
      <c r="FJ39" s="32"/>
      <c r="FK39" s="36"/>
      <c r="FL39" s="37"/>
      <c r="FM39" s="21"/>
      <c r="FN39" s="35"/>
      <c r="FO39" s="21"/>
      <c r="FP39" s="31"/>
      <c r="FQ39" s="21"/>
      <c r="FR39" s="32"/>
      <c r="FS39" s="36"/>
      <c r="FT39" s="37"/>
      <c r="FU39" s="21"/>
      <c r="FV39" s="35"/>
      <c r="FW39" s="21"/>
      <c r="FX39" s="31"/>
      <c r="FY39" s="21"/>
      <c r="FZ39" s="32"/>
      <c r="GA39" s="36"/>
      <c r="GB39" s="37"/>
      <c r="GC39" s="21"/>
      <c r="GD39" s="35"/>
      <c r="GE39" s="21"/>
      <c r="GF39" s="31"/>
      <c r="GG39" s="21"/>
      <c r="GH39" s="32"/>
      <c r="GI39" s="36"/>
      <c r="GJ39" s="37"/>
      <c r="GK39" s="21"/>
      <c r="GL39" s="35"/>
      <c r="GM39" s="21"/>
      <c r="GN39" s="31"/>
      <c r="GO39" s="21"/>
      <c r="GP39" s="32"/>
      <c r="GQ39" s="36"/>
      <c r="GR39" s="37"/>
      <c r="GS39" s="21"/>
      <c r="GT39" s="35"/>
      <c r="GU39" s="21"/>
      <c r="GV39" s="31"/>
      <c r="GW39" s="21"/>
      <c r="GX39" s="32"/>
      <c r="GY39" s="36"/>
      <c r="GZ39" s="37"/>
      <c r="HA39" s="21"/>
      <c r="HB39" s="35"/>
      <c r="HC39" s="21"/>
      <c r="HD39" s="31"/>
      <c r="HE39" s="21"/>
      <c r="HF39" s="32"/>
      <c r="HG39" s="36"/>
      <c r="HH39" s="37"/>
      <c r="HI39" s="21"/>
      <c r="HJ39" s="35"/>
      <c r="HK39" s="21"/>
      <c r="HL39" s="31"/>
      <c r="HM39" s="21"/>
      <c r="HN39" s="32"/>
      <c r="HO39" s="36"/>
      <c r="HP39" s="37"/>
      <c r="HQ39" s="21"/>
      <c r="HR39" s="35"/>
      <c r="HS39" s="21"/>
      <c r="HT39" s="31"/>
      <c r="HU39" s="21"/>
      <c r="HV39" s="32"/>
      <c r="HW39" s="36"/>
      <c r="HX39" s="37"/>
      <c r="HY39" s="21"/>
      <c r="HZ39" s="35"/>
      <c r="IA39" s="21"/>
      <c r="IB39" s="31"/>
      <c r="IC39" s="21"/>
      <c r="ID39" s="32"/>
      <c r="IE39" s="36"/>
      <c r="IF39" s="37"/>
      <c r="IG39" s="21"/>
      <c r="IH39" s="35"/>
      <c r="II39" s="21"/>
      <c r="IJ39" s="31"/>
      <c r="IK39" s="21"/>
      <c r="IL39" s="32"/>
      <c r="IM39" s="36"/>
      <c r="IN39" s="37"/>
      <c r="IO39" s="21"/>
      <c r="IP39" s="35"/>
      <c r="IQ39" s="21"/>
      <c r="IR39" s="31"/>
      <c r="IS39" s="21"/>
      <c r="IT39" s="32"/>
    </row>
    <row r="40" spans="1:254" s="38" customFormat="1" ht="21.75" customHeight="1" x14ac:dyDescent="0.2">
      <c r="A40" s="84" t="s">
        <v>23</v>
      </c>
      <c r="B40" s="85" t="s">
        <v>24</v>
      </c>
      <c r="C40" s="22" t="s">
        <v>150</v>
      </c>
      <c r="D40" s="95">
        <f>E40*G40</f>
        <v>35338.68</v>
      </c>
      <c r="E40" s="23">
        <f>F40*12</f>
        <v>10.8</v>
      </c>
      <c r="F40" s="24">
        <v>0.9</v>
      </c>
      <c r="G40" s="12">
        <v>3272.1</v>
      </c>
      <c r="H40" s="12">
        <v>1.07</v>
      </c>
      <c r="I40" s="13">
        <v>0.6</v>
      </c>
    </row>
    <row r="41" spans="1:254" s="12" customFormat="1" ht="15" x14ac:dyDescent="0.2">
      <c r="A41" s="84" t="s">
        <v>113</v>
      </c>
      <c r="B41" s="85" t="s">
        <v>25</v>
      </c>
      <c r="C41" s="22" t="s">
        <v>150</v>
      </c>
      <c r="D41" s="95">
        <f>E41*G41</f>
        <v>115047.03999999999</v>
      </c>
      <c r="E41" s="23">
        <f>F41*12</f>
        <v>35.159999999999997</v>
      </c>
      <c r="F41" s="24">
        <v>2.93</v>
      </c>
      <c r="G41" s="12">
        <v>3272.1</v>
      </c>
      <c r="H41" s="12">
        <v>1.07</v>
      </c>
      <c r="I41" s="13">
        <v>1.94</v>
      </c>
    </row>
    <row r="42" spans="1:254" s="12" customFormat="1" ht="21" customHeight="1" x14ac:dyDescent="0.2">
      <c r="A42" s="84" t="s">
        <v>114</v>
      </c>
      <c r="B42" s="85" t="s">
        <v>15</v>
      </c>
      <c r="C42" s="22" t="s">
        <v>117</v>
      </c>
      <c r="D42" s="95">
        <f>E42*G42</f>
        <v>51044.76</v>
      </c>
      <c r="E42" s="23">
        <f>F42*12</f>
        <v>15.6</v>
      </c>
      <c r="F42" s="24">
        <v>1.3</v>
      </c>
      <c r="G42" s="12">
        <v>3272.1</v>
      </c>
      <c r="H42" s="12">
        <v>1.07</v>
      </c>
      <c r="I42" s="13">
        <v>0.87</v>
      </c>
    </row>
    <row r="43" spans="1:254" s="12" customFormat="1" ht="60" x14ac:dyDescent="0.2">
      <c r="A43" s="84" t="s">
        <v>100</v>
      </c>
      <c r="B43" s="85" t="s">
        <v>29</v>
      </c>
      <c r="C43" s="22" t="s">
        <v>117</v>
      </c>
      <c r="D43" s="95">
        <f>3407.5*1.105*1.1*12*1.086</f>
        <v>53976.15</v>
      </c>
      <c r="E43" s="23">
        <f>D43/G43</f>
        <v>16.5</v>
      </c>
      <c r="F43" s="24">
        <f>E43/12</f>
        <v>1.38</v>
      </c>
      <c r="G43" s="12">
        <v>3272.1</v>
      </c>
      <c r="I43" s="13"/>
    </row>
    <row r="44" spans="1:254" s="12" customFormat="1" ht="20.25" customHeight="1" x14ac:dyDescent="0.2">
      <c r="A44" s="84" t="s">
        <v>143</v>
      </c>
      <c r="B44" s="85" t="s">
        <v>15</v>
      </c>
      <c r="C44" s="22" t="s">
        <v>151</v>
      </c>
      <c r="D44" s="95">
        <f>E44*G44</f>
        <v>59683.1</v>
      </c>
      <c r="E44" s="23">
        <f>F44*12</f>
        <v>18.239999999999998</v>
      </c>
      <c r="F44" s="24">
        <v>1.52</v>
      </c>
      <c r="G44" s="12">
        <v>3272.1</v>
      </c>
      <c r="H44" s="12">
        <v>1.07</v>
      </c>
      <c r="I44" s="13">
        <v>1.01</v>
      </c>
    </row>
    <row r="45" spans="1:254" s="12" customFormat="1" ht="20.25" customHeight="1" x14ac:dyDescent="0.2">
      <c r="A45" s="81" t="s">
        <v>101</v>
      </c>
      <c r="B45" s="82" t="s">
        <v>36</v>
      </c>
      <c r="C45" s="22"/>
      <c r="D45" s="95"/>
      <c r="E45" s="23"/>
      <c r="F45" s="24"/>
      <c r="G45" s="12">
        <v>3272.1</v>
      </c>
      <c r="I45" s="13"/>
    </row>
    <row r="46" spans="1:254" s="12" customFormat="1" ht="20.25" customHeight="1" x14ac:dyDescent="0.2">
      <c r="A46" s="81" t="s">
        <v>102</v>
      </c>
      <c r="B46" s="82" t="s">
        <v>34</v>
      </c>
      <c r="C46" s="22"/>
      <c r="D46" s="95"/>
      <c r="E46" s="23"/>
      <c r="F46" s="24"/>
      <c r="G46" s="12">
        <v>3272.1</v>
      </c>
      <c r="I46" s="13"/>
    </row>
    <row r="47" spans="1:254" s="12" customFormat="1" ht="20.25" customHeight="1" x14ac:dyDescent="0.2">
      <c r="A47" s="81" t="s">
        <v>75</v>
      </c>
      <c r="B47" s="82" t="s">
        <v>76</v>
      </c>
      <c r="C47" s="22"/>
      <c r="D47" s="95"/>
      <c r="E47" s="23"/>
      <c r="F47" s="24"/>
      <c r="G47" s="12">
        <v>3272.1</v>
      </c>
      <c r="I47" s="13"/>
    </row>
    <row r="48" spans="1:254" s="12" customFormat="1" ht="20.25" customHeight="1" x14ac:dyDescent="0.2">
      <c r="A48" s="81" t="s">
        <v>105</v>
      </c>
      <c r="B48" s="82" t="s">
        <v>103</v>
      </c>
      <c r="C48" s="22"/>
      <c r="D48" s="95"/>
      <c r="E48" s="23"/>
      <c r="F48" s="24"/>
      <c r="G48" s="12">
        <v>3272.1</v>
      </c>
      <c r="I48" s="13"/>
    </row>
    <row r="49" spans="1:9" s="12" customFormat="1" ht="20.25" customHeight="1" x14ac:dyDescent="0.2">
      <c r="A49" s="81" t="s">
        <v>104</v>
      </c>
      <c r="B49" s="82" t="s">
        <v>76</v>
      </c>
      <c r="C49" s="22"/>
      <c r="D49" s="95"/>
      <c r="E49" s="23"/>
      <c r="F49" s="24"/>
      <c r="G49" s="12">
        <v>3272.1</v>
      </c>
      <c r="I49" s="13"/>
    </row>
    <row r="50" spans="1:9" s="12" customFormat="1" ht="28.5" x14ac:dyDescent="0.2">
      <c r="A50" s="84" t="s">
        <v>144</v>
      </c>
      <c r="B50" s="86" t="s">
        <v>26</v>
      </c>
      <c r="C50" s="22" t="s">
        <v>77</v>
      </c>
      <c r="D50" s="95">
        <f>(116617.64*1.086)+1000</f>
        <v>127646.76</v>
      </c>
      <c r="E50" s="23">
        <f>D50/G50</f>
        <v>39.01</v>
      </c>
      <c r="F50" s="24">
        <f>E50/12</f>
        <v>3.25</v>
      </c>
      <c r="G50" s="12">
        <v>3272.1</v>
      </c>
      <c r="H50" s="12">
        <v>1.07</v>
      </c>
      <c r="I50" s="13">
        <v>2.14</v>
      </c>
    </row>
    <row r="51" spans="1:9" s="12" customFormat="1" ht="29.25" customHeight="1" x14ac:dyDescent="0.2">
      <c r="A51" s="72" t="s">
        <v>78</v>
      </c>
      <c r="B51" s="93" t="s">
        <v>26</v>
      </c>
      <c r="C51" s="22"/>
      <c r="D51" s="95"/>
      <c r="E51" s="23"/>
      <c r="F51" s="24"/>
      <c r="G51" s="12">
        <v>3272.1</v>
      </c>
      <c r="I51" s="13"/>
    </row>
    <row r="52" spans="1:9" s="12" customFormat="1" ht="23.25" customHeight="1" x14ac:dyDescent="0.2">
      <c r="A52" s="72" t="s">
        <v>124</v>
      </c>
      <c r="B52" s="93" t="s">
        <v>90</v>
      </c>
      <c r="C52" s="22"/>
      <c r="D52" s="95"/>
      <c r="E52" s="23"/>
      <c r="F52" s="24"/>
      <c r="G52" s="12">
        <v>3272.1</v>
      </c>
      <c r="I52" s="13"/>
    </row>
    <row r="53" spans="1:9" s="12" customFormat="1" ht="17.25" customHeight="1" x14ac:dyDescent="0.2">
      <c r="A53" s="72" t="s">
        <v>79</v>
      </c>
      <c r="B53" s="93" t="s">
        <v>12</v>
      </c>
      <c r="C53" s="22"/>
      <c r="D53" s="95"/>
      <c r="E53" s="23"/>
      <c r="F53" s="24"/>
      <c r="G53" s="12">
        <v>3272.1</v>
      </c>
      <c r="I53" s="13"/>
    </row>
    <row r="54" spans="1:9" s="12" customFormat="1" ht="28.5" customHeight="1" x14ac:dyDescent="0.2">
      <c r="A54" s="72" t="s">
        <v>80</v>
      </c>
      <c r="B54" s="93" t="s">
        <v>34</v>
      </c>
      <c r="C54" s="22"/>
      <c r="D54" s="95"/>
      <c r="E54" s="23"/>
      <c r="F54" s="24"/>
      <c r="G54" s="12">
        <v>3272.1</v>
      </c>
      <c r="I54" s="13"/>
    </row>
    <row r="55" spans="1:9" s="12" customFormat="1" ht="21.75" customHeight="1" x14ac:dyDescent="0.2">
      <c r="A55" s="72" t="s">
        <v>145</v>
      </c>
      <c r="B55" s="93" t="s">
        <v>34</v>
      </c>
      <c r="C55" s="39" t="s">
        <v>77</v>
      </c>
      <c r="D55" s="95"/>
      <c r="E55" s="23"/>
      <c r="F55" s="24"/>
      <c r="G55" s="12">
        <v>3272.1</v>
      </c>
      <c r="I55" s="13"/>
    </row>
    <row r="56" spans="1:9" s="19" customFormat="1" ht="36" customHeight="1" x14ac:dyDescent="0.2">
      <c r="A56" s="84" t="s">
        <v>106</v>
      </c>
      <c r="B56" s="85" t="s">
        <v>10</v>
      </c>
      <c r="C56" s="22" t="s">
        <v>118</v>
      </c>
      <c r="D56" s="95">
        <v>2439.9899999999998</v>
      </c>
      <c r="E56" s="23">
        <f>D56/G56</f>
        <v>0.75</v>
      </c>
      <c r="F56" s="24">
        <f>E56/12+0.01</f>
        <v>7.0000000000000007E-2</v>
      </c>
      <c r="G56" s="12">
        <v>3272.1</v>
      </c>
      <c r="H56" s="12">
        <v>1.07</v>
      </c>
      <c r="I56" s="13">
        <v>0.04</v>
      </c>
    </row>
    <row r="57" spans="1:9" s="19" customFormat="1" ht="30.75" customHeight="1" x14ac:dyDescent="0.2">
      <c r="A57" s="84" t="s">
        <v>107</v>
      </c>
      <c r="B57" s="85" t="s">
        <v>10</v>
      </c>
      <c r="C57" s="22" t="s">
        <v>118</v>
      </c>
      <c r="D57" s="95">
        <v>15405.72</v>
      </c>
      <c r="E57" s="23">
        <f>D57/G57</f>
        <v>4.71</v>
      </c>
      <c r="F57" s="24">
        <f>E57/12</f>
        <v>0.39</v>
      </c>
      <c r="G57" s="12">
        <v>3272.1</v>
      </c>
      <c r="H57" s="12">
        <v>1.07</v>
      </c>
      <c r="I57" s="13">
        <v>0.26</v>
      </c>
    </row>
    <row r="58" spans="1:9" s="19" customFormat="1" ht="30" x14ac:dyDescent="0.2">
      <c r="A58" s="84" t="s">
        <v>27</v>
      </c>
      <c r="B58" s="85"/>
      <c r="C58" s="22" t="s">
        <v>152</v>
      </c>
      <c r="D58" s="95">
        <f>E58*G58</f>
        <v>8638.34</v>
      </c>
      <c r="E58" s="23">
        <f>F58*12</f>
        <v>2.64</v>
      </c>
      <c r="F58" s="24">
        <v>0.22</v>
      </c>
      <c r="G58" s="12">
        <v>3272.1</v>
      </c>
      <c r="H58" s="12">
        <v>1.07</v>
      </c>
      <c r="I58" s="13">
        <v>0.14000000000000001</v>
      </c>
    </row>
    <row r="59" spans="1:9" s="19" customFormat="1" ht="25.5" x14ac:dyDescent="0.2">
      <c r="A59" s="72" t="s">
        <v>81</v>
      </c>
      <c r="B59" s="73" t="s">
        <v>68</v>
      </c>
      <c r="C59" s="22"/>
      <c r="D59" s="95"/>
      <c r="E59" s="23"/>
      <c r="F59" s="24"/>
      <c r="G59" s="12">
        <v>3272.1</v>
      </c>
      <c r="H59" s="12"/>
      <c r="I59" s="13"/>
    </row>
    <row r="60" spans="1:9" s="19" customFormat="1" ht="26.25" customHeight="1" x14ac:dyDescent="0.2">
      <c r="A60" s="72" t="s">
        <v>83</v>
      </c>
      <c r="B60" s="73" t="s">
        <v>68</v>
      </c>
      <c r="C60" s="22"/>
      <c r="D60" s="95"/>
      <c r="E60" s="23"/>
      <c r="F60" s="24"/>
      <c r="G60" s="12">
        <v>3272.1</v>
      </c>
      <c r="H60" s="12"/>
      <c r="I60" s="13"/>
    </row>
    <row r="61" spans="1:9" s="19" customFormat="1" ht="15" x14ac:dyDescent="0.2">
      <c r="A61" s="72" t="s">
        <v>82</v>
      </c>
      <c r="B61" s="73" t="s">
        <v>12</v>
      </c>
      <c r="C61" s="22"/>
      <c r="D61" s="95"/>
      <c r="E61" s="23"/>
      <c r="F61" s="24"/>
      <c r="G61" s="12">
        <v>3272.1</v>
      </c>
      <c r="H61" s="12"/>
      <c r="I61" s="13"/>
    </row>
    <row r="62" spans="1:9" s="19" customFormat="1" ht="24" customHeight="1" x14ac:dyDescent="0.2">
      <c r="A62" s="72" t="s">
        <v>84</v>
      </c>
      <c r="B62" s="73" t="s">
        <v>68</v>
      </c>
      <c r="C62" s="22"/>
      <c r="D62" s="95"/>
      <c r="E62" s="23"/>
      <c r="F62" s="24"/>
      <c r="G62" s="12">
        <v>3272.1</v>
      </c>
      <c r="H62" s="12"/>
      <c r="I62" s="13"/>
    </row>
    <row r="63" spans="1:9" s="19" customFormat="1" ht="27.75" customHeight="1" x14ac:dyDescent="0.2">
      <c r="A63" s="72" t="s">
        <v>85</v>
      </c>
      <c r="B63" s="73" t="s">
        <v>68</v>
      </c>
      <c r="C63" s="22"/>
      <c r="D63" s="95"/>
      <c r="E63" s="23"/>
      <c r="F63" s="24"/>
      <c r="G63" s="12">
        <v>3272.1</v>
      </c>
      <c r="H63" s="12"/>
      <c r="I63" s="13"/>
    </row>
    <row r="64" spans="1:9" s="19" customFormat="1" ht="15" x14ac:dyDescent="0.2">
      <c r="A64" s="72" t="s">
        <v>86</v>
      </c>
      <c r="B64" s="73" t="s">
        <v>68</v>
      </c>
      <c r="C64" s="22"/>
      <c r="D64" s="95"/>
      <c r="E64" s="23"/>
      <c r="F64" s="24"/>
      <c r="G64" s="12">
        <v>3272.1</v>
      </c>
      <c r="H64" s="12"/>
      <c r="I64" s="13"/>
    </row>
    <row r="65" spans="1:9" s="19" customFormat="1" ht="30.75" customHeight="1" x14ac:dyDescent="0.2">
      <c r="A65" s="72" t="s">
        <v>87</v>
      </c>
      <c r="B65" s="73" t="s">
        <v>68</v>
      </c>
      <c r="C65" s="22"/>
      <c r="D65" s="95"/>
      <c r="E65" s="23"/>
      <c r="F65" s="24"/>
      <c r="G65" s="12">
        <v>3272.1</v>
      </c>
      <c r="H65" s="12"/>
      <c r="I65" s="13"/>
    </row>
    <row r="66" spans="1:9" s="19" customFormat="1" ht="25.5" customHeight="1" x14ac:dyDescent="0.2">
      <c r="A66" s="72" t="s">
        <v>88</v>
      </c>
      <c r="B66" s="73" t="s">
        <v>68</v>
      </c>
      <c r="C66" s="22"/>
      <c r="D66" s="95"/>
      <c r="E66" s="23"/>
      <c r="F66" s="24"/>
      <c r="G66" s="12">
        <v>3272.1</v>
      </c>
      <c r="H66" s="12"/>
      <c r="I66" s="13"/>
    </row>
    <row r="67" spans="1:9" s="19" customFormat="1" ht="25.5" customHeight="1" x14ac:dyDescent="0.2">
      <c r="A67" s="72" t="s">
        <v>89</v>
      </c>
      <c r="B67" s="73" t="s">
        <v>68</v>
      </c>
      <c r="C67" s="22"/>
      <c r="D67" s="95"/>
      <c r="E67" s="23"/>
      <c r="F67" s="24"/>
      <c r="G67" s="12">
        <v>3272.1</v>
      </c>
      <c r="H67" s="12"/>
      <c r="I67" s="13"/>
    </row>
    <row r="68" spans="1:9" s="12" customFormat="1" ht="18" customHeight="1" x14ac:dyDescent="0.2">
      <c r="A68" s="84" t="s">
        <v>28</v>
      </c>
      <c r="B68" s="85" t="s">
        <v>29</v>
      </c>
      <c r="C68" s="22" t="s">
        <v>153</v>
      </c>
      <c r="D68" s="95">
        <f>E68*G68</f>
        <v>3141.22</v>
      </c>
      <c r="E68" s="23">
        <f>12*F68</f>
        <v>0.96</v>
      </c>
      <c r="F68" s="24">
        <v>0.08</v>
      </c>
      <c r="G68" s="12">
        <v>3272.1</v>
      </c>
      <c r="H68" s="12">
        <v>1.07</v>
      </c>
      <c r="I68" s="13">
        <v>0.03</v>
      </c>
    </row>
    <row r="69" spans="1:9" s="12" customFormat="1" ht="20.25" customHeight="1" x14ac:dyDescent="0.2">
      <c r="A69" s="84" t="s">
        <v>30</v>
      </c>
      <c r="B69" s="87" t="s">
        <v>31</v>
      </c>
      <c r="C69" s="42" t="s">
        <v>153</v>
      </c>
      <c r="D69" s="95">
        <f>E69*G69</f>
        <v>1963.26</v>
      </c>
      <c r="E69" s="23">
        <f>12*F69</f>
        <v>0.6</v>
      </c>
      <c r="F69" s="24">
        <v>0.05</v>
      </c>
      <c r="G69" s="12">
        <v>3272.1</v>
      </c>
      <c r="H69" s="12">
        <v>1.07</v>
      </c>
      <c r="I69" s="13">
        <v>0.02</v>
      </c>
    </row>
    <row r="70" spans="1:9" s="38" customFormat="1" ht="30" customHeight="1" x14ac:dyDescent="0.2">
      <c r="A70" s="84" t="s">
        <v>32</v>
      </c>
      <c r="B70" s="85"/>
      <c r="C70" s="42" t="s">
        <v>148</v>
      </c>
      <c r="D70" s="95">
        <v>3535</v>
      </c>
      <c r="E70" s="23">
        <f>D70/G70</f>
        <v>1.08</v>
      </c>
      <c r="F70" s="24">
        <f>E70/12</f>
        <v>0.09</v>
      </c>
      <c r="G70" s="12">
        <v>3272.1</v>
      </c>
      <c r="H70" s="12">
        <v>1.07</v>
      </c>
      <c r="I70" s="13">
        <v>0.03</v>
      </c>
    </row>
    <row r="71" spans="1:9" s="38" customFormat="1" ht="21" customHeight="1" x14ac:dyDescent="0.2">
      <c r="A71" s="84" t="s">
        <v>33</v>
      </c>
      <c r="B71" s="85"/>
      <c r="C71" s="23" t="s">
        <v>154</v>
      </c>
      <c r="D71" s="97">
        <f>SUM(D72:D86)</f>
        <v>27786.36</v>
      </c>
      <c r="E71" s="23">
        <f>D71/G71</f>
        <v>8.49</v>
      </c>
      <c r="F71" s="24">
        <f>E71/12</f>
        <v>0.71</v>
      </c>
      <c r="G71" s="12">
        <v>3272.1</v>
      </c>
      <c r="H71" s="12">
        <v>1.07</v>
      </c>
      <c r="I71" s="13">
        <v>0.8</v>
      </c>
    </row>
    <row r="72" spans="1:9" s="19" customFormat="1" ht="23.25" customHeight="1" x14ac:dyDescent="0.2">
      <c r="A72" s="88" t="s">
        <v>73</v>
      </c>
      <c r="B72" s="77" t="s">
        <v>34</v>
      </c>
      <c r="C72" s="45"/>
      <c r="D72" s="98">
        <v>873.77</v>
      </c>
      <c r="E72" s="46"/>
      <c r="F72" s="47"/>
      <c r="G72" s="12">
        <v>3272.1</v>
      </c>
      <c r="H72" s="12">
        <v>1.07</v>
      </c>
      <c r="I72" s="13">
        <v>0</v>
      </c>
    </row>
    <row r="73" spans="1:9" s="19" customFormat="1" ht="23.25" customHeight="1" x14ac:dyDescent="0.2">
      <c r="A73" s="88" t="s">
        <v>35</v>
      </c>
      <c r="B73" s="77" t="s">
        <v>36</v>
      </c>
      <c r="C73" s="45"/>
      <c r="D73" s="98">
        <v>1097.78</v>
      </c>
      <c r="E73" s="46"/>
      <c r="F73" s="47"/>
      <c r="G73" s="12">
        <v>3272.1</v>
      </c>
      <c r="H73" s="12">
        <v>1.07</v>
      </c>
      <c r="I73" s="13">
        <v>0.01</v>
      </c>
    </row>
    <row r="74" spans="1:9" s="19" customFormat="1" ht="24.75" customHeight="1" x14ac:dyDescent="0.2">
      <c r="A74" s="88" t="s">
        <v>69</v>
      </c>
      <c r="B74" s="89" t="s">
        <v>34</v>
      </c>
      <c r="C74" s="45"/>
      <c r="D74" s="98">
        <v>1956.15</v>
      </c>
      <c r="E74" s="46"/>
      <c r="F74" s="47"/>
      <c r="G74" s="12">
        <v>3272.1</v>
      </c>
      <c r="H74" s="12">
        <v>1.07</v>
      </c>
      <c r="I74" s="13">
        <v>0.02</v>
      </c>
    </row>
    <row r="75" spans="1:9" s="19" customFormat="1" ht="18" customHeight="1" x14ac:dyDescent="0.2">
      <c r="A75" s="88" t="s">
        <v>37</v>
      </c>
      <c r="B75" s="77" t="s">
        <v>34</v>
      </c>
      <c r="C75" s="45"/>
      <c r="D75" s="98">
        <v>2092</v>
      </c>
      <c r="E75" s="46"/>
      <c r="F75" s="47"/>
      <c r="G75" s="12">
        <v>3272.1</v>
      </c>
      <c r="H75" s="12"/>
      <c r="I75" s="13"/>
    </row>
    <row r="76" spans="1:9" s="76" customFormat="1" ht="18" customHeight="1" x14ac:dyDescent="0.2">
      <c r="A76" s="88" t="s">
        <v>38</v>
      </c>
      <c r="B76" s="77" t="s">
        <v>34</v>
      </c>
      <c r="C76" s="50"/>
      <c r="D76" s="99">
        <v>6995.08</v>
      </c>
      <c r="E76" s="46"/>
      <c r="F76" s="47"/>
      <c r="G76" s="12">
        <v>3272.1</v>
      </c>
      <c r="H76" s="74"/>
      <c r="I76" s="75"/>
    </row>
    <row r="77" spans="1:9" s="19" customFormat="1" ht="19.5" customHeight="1" x14ac:dyDescent="0.2">
      <c r="A77" s="88" t="s">
        <v>39</v>
      </c>
      <c r="B77" s="77" t="s">
        <v>34</v>
      </c>
      <c r="C77" s="45"/>
      <c r="D77" s="98">
        <v>1097.78</v>
      </c>
      <c r="E77" s="46"/>
      <c r="F77" s="47"/>
      <c r="G77" s="12">
        <v>3272.1</v>
      </c>
      <c r="H77" s="12">
        <v>1.07</v>
      </c>
      <c r="I77" s="13">
        <v>0.03</v>
      </c>
    </row>
    <row r="78" spans="1:9" s="19" customFormat="1" ht="17.25" customHeight="1" x14ac:dyDescent="0.2">
      <c r="A78" s="88" t="s">
        <v>40</v>
      </c>
      <c r="B78" s="77" t="s">
        <v>34</v>
      </c>
      <c r="C78" s="45"/>
      <c r="D78" s="98">
        <v>1045.98</v>
      </c>
      <c r="E78" s="46"/>
      <c r="F78" s="47"/>
      <c r="G78" s="12">
        <v>3272.1</v>
      </c>
      <c r="H78" s="12">
        <v>1.07</v>
      </c>
      <c r="I78" s="13">
        <v>0.12</v>
      </c>
    </row>
    <row r="79" spans="1:9" s="19" customFormat="1" ht="18" customHeight="1" x14ac:dyDescent="0.2">
      <c r="A79" s="88" t="s">
        <v>41</v>
      </c>
      <c r="B79" s="77" t="s">
        <v>36</v>
      </c>
      <c r="C79" s="45"/>
      <c r="D79" s="98">
        <v>0</v>
      </c>
      <c r="E79" s="46"/>
      <c r="F79" s="47"/>
      <c r="G79" s="12">
        <v>3272.1</v>
      </c>
      <c r="H79" s="12">
        <v>1.07</v>
      </c>
      <c r="I79" s="13">
        <v>0.02</v>
      </c>
    </row>
    <row r="80" spans="1:9" s="19" customFormat="1" ht="27" customHeight="1" x14ac:dyDescent="0.2">
      <c r="A80" s="137" t="s">
        <v>172</v>
      </c>
      <c r="B80" s="138" t="s">
        <v>34</v>
      </c>
      <c r="C80" s="46"/>
      <c r="D80" s="98">
        <v>764.43</v>
      </c>
      <c r="E80" s="139"/>
      <c r="F80" s="140"/>
      <c r="G80" s="12"/>
    </row>
    <row r="81" spans="1:9" s="19" customFormat="1" ht="29.25" customHeight="1" x14ac:dyDescent="0.2">
      <c r="A81" s="88" t="s">
        <v>42</v>
      </c>
      <c r="B81" s="77" t="s">
        <v>34</v>
      </c>
      <c r="C81" s="45"/>
      <c r="D81" s="98">
        <v>4142.7299999999996</v>
      </c>
      <c r="E81" s="46"/>
      <c r="F81" s="47"/>
      <c r="G81" s="12">
        <v>3272.1</v>
      </c>
      <c r="H81" s="12">
        <v>1.07</v>
      </c>
      <c r="I81" s="13">
        <v>0.02</v>
      </c>
    </row>
    <row r="82" spans="1:9" s="19" customFormat="1" ht="31.5" customHeight="1" x14ac:dyDescent="0.2">
      <c r="A82" s="88" t="s">
        <v>74</v>
      </c>
      <c r="B82" s="77" t="s">
        <v>34</v>
      </c>
      <c r="C82" s="45"/>
      <c r="D82" s="98">
        <v>7720.66</v>
      </c>
      <c r="E82" s="46"/>
      <c r="F82" s="47"/>
      <c r="G82" s="12">
        <v>3272.1</v>
      </c>
      <c r="H82" s="12">
        <v>1.07</v>
      </c>
      <c r="I82" s="13">
        <v>7.0000000000000007E-2</v>
      </c>
    </row>
    <row r="83" spans="1:9" s="19" customFormat="1" ht="29.25" customHeight="1" x14ac:dyDescent="0.2">
      <c r="A83" s="88" t="s">
        <v>146</v>
      </c>
      <c r="B83" s="89" t="s">
        <v>49</v>
      </c>
      <c r="C83" s="49"/>
      <c r="D83" s="98">
        <v>0</v>
      </c>
      <c r="E83" s="46"/>
      <c r="F83" s="47"/>
      <c r="G83" s="12">
        <v>3272.1</v>
      </c>
      <c r="H83" s="12">
        <v>1.07</v>
      </c>
      <c r="I83" s="13">
        <v>0</v>
      </c>
    </row>
    <row r="84" spans="1:9" s="19" customFormat="1" ht="29.25" customHeight="1" x14ac:dyDescent="0.2">
      <c r="A84" s="88" t="s">
        <v>147</v>
      </c>
      <c r="B84" s="89" t="s">
        <v>49</v>
      </c>
      <c r="C84" s="49"/>
      <c r="D84" s="98">
        <v>0</v>
      </c>
      <c r="E84" s="46"/>
      <c r="F84" s="47"/>
      <c r="G84" s="12">
        <v>3272.1</v>
      </c>
      <c r="H84" s="12"/>
      <c r="I84" s="13"/>
    </row>
    <row r="85" spans="1:9" s="19" customFormat="1" ht="21" customHeight="1" x14ac:dyDescent="0.2">
      <c r="A85" s="72" t="s">
        <v>126</v>
      </c>
      <c r="B85" s="73" t="s">
        <v>34</v>
      </c>
      <c r="C85" s="45"/>
      <c r="D85" s="98">
        <v>0</v>
      </c>
      <c r="E85" s="46"/>
      <c r="F85" s="47"/>
      <c r="G85" s="12">
        <v>3272.1</v>
      </c>
      <c r="H85" s="12"/>
      <c r="I85" s="13"/>
    </row>
    <row r="86" spans="1:9" s="19" customFormat="1" ht="21" customHeight="1" x14ac:dyDescent="0.2">
      <c r="A86" s="88" t="s">
        <v>127</v>
      </c>
      <c r="B86" s="73" t="s">
        <v>34</v>
      </c>
      <c r="C86" s="50"/>
      <c r="D86" s="99">
        <v>0</v>
      </c>
      <c r="E86" s="46"/>
      <c r="F86" s="47"/>
      <c r="G86" s="12">
        <v>3272.1</v>
      </c>
      <c r="H86" s="12">
        <v>1.07</v>
      </c>
      <c r="I86" s="13">
        <v>7.0000000000000007E-2</v>
      </c>
    </row>
    <row r="87" spans="1:9" s="38" customFormat="1" ht="30" x14ac:dyDescent="0.2">
      <c r="A87" s="84" t="s">
        <v>43</v>
      </c>
      <c r="B87" s="85"/>
      <c r="C87" s="23" t="s">
        <v>155</v>
      </c>
      <c r="D87" s="97">
        <f>SUM(D88:D96)</f>
        <v>21067.78</v>
      </c>
      <c r="E87" s="23">
        <f>D87/G87</f>
        <v>6.44</v>
      </c>
      <c r="F87" s="24">
        <f>E87/12</f>
        <v>0.54</v>
      </c>
      <c r="G87" s="12">
        <v>3272.1</v>
      </c>
      <c r="H87" s="12">
        <v>1.07</v>
      </c>
      <c r="I87" s="13">
        <v>0.89</v>
      </c>
    </row>
    <row r="88" spans="1:9" s="19" customFormat="1" ht="18" customHeight="1" x14ac:dyDescent="0.2">
      <c r="A88" s="88" t="s">
        <v>44</v>
      </c>
      <c r="B88" s="77" t="s">
        <v>45</v>
      </c>
      <c r="C88" s="45"/>
      <c r="D88" s="98">
        <v>3137.99</v>
      </c>
      <c r="E88" s="46"/>
      <c r="F88" s="47"/>
      <c r="G88" s="12">
        <v>3272.1</v>
      </c>
      <c r="H88" s="12">
        <v>1.07</v>
      </c>
      <c r="I88" s="13">
        <v>0.05</v>
      </c>
    </row>
    <row r="89" spans="1:9" s="19" customFormat="1" ht="31.5" customHeight="1" x14ac:dyDescent="0.2">
      <c r="A89" s="88" t="s">
        <v>46</v>
      </c>
      <c r="B89" s="89" t="s">
        <v>34</v>
      </c>
      <c r="C89" s="45"/>
      <c r="D89" s="98">
        <v>2092.02</v>
      </c>
      <c r="E89" s="46"/>
      <c r="F89" s="47"/>
      <c r="G89" s="12">
        <v>3272.1</v>
      </c>
      <c r="H89" s="12">
        <v>1.07</v>
      </c>
      <c r="I89" s="13">
        <v>0.03</v>
      </c>
    </row>
    <row r="90" spans="1:9" s="19" customFormat="1" ht="21" customHeight="1" x14ac:dyDescent="0.2">
      <c r="A90" s="88" t="s">
        <v>48</v>
      </c>
      <c r="B90" s="89" t="s">
        <v>34</v>
      </c>
      <c r="C90" s="45"/>
      <c r="D90" s="98">
        <v>2195.4899999999998</v>
      </c>
      <c r="E90" s="46"/>
      <c r="F90" s="47"/>
      <c r="G90" s="12">
        <v>3272.1</v>
      </c>
      <c r="H90" s="12">
        <v>1.07</v>
      </c>
      <c r="I90" s="13">
        <v>0</v>
      </c>
    </row>
    <row r="91" spans="1:9" s="19" customFormat="1" ht="28.5" customHeight="1" x14ac:dyDescent="0.2">
      <c r="A91" s="88" t="s">
        <v>50</v>
      </c>
      <c r="B91" s="77" t="s">
        <v>51</v>
      </c>
      <c r="C91" s="45"/>
      <c r="D91" s="98">
        <v>0</v>
      </c>
      <c r="E91" s="46"/>
      <c r="F91" s="47"/>
      <c r="G91" s="12">
        <v>3272.1</v>
      </c>
      <c r="H91" s="12">
        <v>1.07</v>
      </c>
      <c r="I91" s="13">
        <v>0.03</v>
      </c>
    </row>
    <row r="92" spans="1:9" s="19" customFormat="1" ht="24" customHeight="1" x14ac:dyDescent="0.2">
      <c r="A92" s="88" t="s">
        <v>108</v>
      </c>
      <c r="B92" s="77" t="s">
        <v>10</v>
      </c>
      <c r="C92" s="45"/>
      <c r="D92" s="98">
        <v>7440.48</v>
      </c>
      <c r="E92" s="46"/>
      <c r="F92" s="47"/>
      <c r="G92" s="12">
        <v>3272.1</v>
      </c>
      <c r="H92" s="12">
        <v>1.07</v>
      </c>
      <c r="I92" s="13">
        <v>0</v>
      </c>
    </row>
    <row r="93" spans="1:9" s="19" customFormat="1" ht="33" customHeight="1" x14ac:dyDescent="0.2">
      <c r="A93" s="88" t="s">
        <v>109</v>
      </c>
      <c r="B93" s="89" t="s">
        <v>34</v>
      </c>
      <c r="C93" s="45"/>
      <c r="D93" s="98">
        <v>6201.8</v>
      </c>
      <c r="E93" s="46"/>
      <c r="F93" s="47"/>
      <c r="G93" s="12">
        <v>3272.1</v>
      </c>
      <c r="H93" s="12">
        <v>1.07</v>
      </c>
      <c r="I93" s="13">
        <v>0</v>
      </c>
    </row>
    <row r="94" spans="1:9" s="19" customFormat="1" ht="26.25" customHeight="1" x14ac:dyDescent="0.2">
      <c r="A94" s="88" t="s">
        <v>125</v>
      </c>
      <c r="B94" s="89" t="s">
        <v>47</v>
      </c>
      <c r="C94" s="45"/>
      <c r="D94" s="98">
        <v>0</v>
      </c>
      <c r="E94" s="46"/>
      <c r="F94" s="47"/>
      <c r="G94" s="12">
        <v>3272.1</v>
      </c>
      <c r="H94" s="12">
        <v>1.07</v>
      </c>
      <c r="I94" s="13">
        <v>0</v>
      </c>
    </row>
    <row r="95" spans="1:9" s="19" customFormat="1" ht="18.75" customHeight="1" x14ac:dyDescent="0.2">
      <c r="A95" s="72" t="s">
        <v>128</v>
      </c>
      <c r="B95" s="89" t="s">
        <v>49</v>
      </c>
      <c r="C95" s="45"/>
      <c r="D95" s="98">
        <v>0</v>
      </c>
      <c r="E95" s="46"/>
      <c r="F95" s="47"/>
      <c r="G95" s="12">
        <v>3272.1</v>
      </c>
      <c r="H95" s="12">
        <v>1.07</v>
      </c>
      <c r="I95" s="13">
        <v>0</v>
      </c>
    </row>
    <row r="96" spans="1:9" s="19" customFormat="1" ht="22.5" customHeight="1" x14ac:dyDescent="0.2">
      <c r="A96" s="88" t="s">
        <v>129</v>
      </c>
      <c r="B96" s="89" t="s">
        <v>34</v>
      </c>
      <c r="C96" s="45"/>
      <c r="D96" s="98">
        <v>0</v>
      </c>
      <c r="E96" s="46"/>
      <c r="F96" s="47"/>
      <c r="G96" s="12">
        <v>3272.1</v>
      </c>
      <c r="H96" s="12">
        <v>1.07</v>
      </c>
      <c r="I96" s="13">
        <v>0.25</v>
      </c>
    </row>
    <row r="97" spans="1:9" s="19" customFormat="1" ht="30" x14ac:dyDescent="0.2">
      <c r="A97" s="84" t="s">
        <v>52</v>
      </c>
      <c r="B97" s="77"/>
      <c r="C97" s="23" t="s">
        <v>156</v>
      </c>
      <c r="D97" s="97">
        <f>SUM(D98:D101)</f>
        <v>0</v>
      </c>
      <c r="E97" s="23">
        <f>D97/G97</f>
        <v>0</v>
      </c>
      <c r="F97" s="24">
        <f>E97/12</f>
        <v>0</v>
      </c>
      <c r="G97" s="12">
        <v>3272.1</v>
      </c>
      <c r="H97" s="12">
        <v>1.07</v>
      </c>
      <c r="I97" s="13">
        <v>0.37</v>
      </c>
    </row>
    <row r="98" spans="1:9" s="19" customFormat="1" ht="15" x14ac:dyDescent="0.2">
      <c r="A98" s="88" t="s">
        <v>130</v>
      </c>
      <c r="B98" s="77" t="s">
        <v>34</v>
      </c>
      <c r="C98" s="46"/>
      <c r="D98" s="99">
        <v>0</v>
      </c>
      <c r="E98" s="46"/>
      <c r="F98" s="47"/>
      <c r="G98" s="12">
        <v>3272.1</v>
      </c>
      <c r="H98" s="12">
        <v>1.07</v>
      </c>
      <c r="I98" s="13">
        <v>0.1</v>
      </c>
    </row>
    <row r="99" spans="1:9" s="19" customFormat="1" ht="15" x14ac:dyDescent="0.2">
      <c r="A99" s="72" t="s">
        <v>131</v>
      </c>
      <c r="B99" s="89" t="s">
        <v>49</v>
      </c>
      <c r="C99" s="45"/>
      <c r="D99" s="98">
        <v>0</v>
      </c>
      <c r="E99" s="46"/>
      <c r="F99" s="47"/>
      <c r="G99" s="12">
        <v>3272.1</v>
      </c>
      <c r="H99" s="12">
        <v>1.07</v>
      </c>
      <c r="I99" s="13">
        <v>0.25</v>
      </c>
    </row>
    <row r="100" spans="1:9" s="19" customFormat="1" ht="28.5" customHeight="1" x14ac:dyDescent="0.2">
      <c r="A100" s="88" t="s">
        <v>132</v>
      </c>
      <c r="B100" s="89" t="s">
        <v>47</v>
      </c>
      <c r="C100" s="49"/>
      <c r="D100" s="111">
        <v>0</v>
      </c>
      <c r="E100" s="48"/>
      <c r="F100" s="80"/>
      <c r="G100" s="12">
        <v>3272.1</v>
      </c>
      <c r="H100" s="12"/>
      <c r="I100" s="13"/>
    </row>
    <row r="101" spans="1:9" s="19" customFormat="1" ht="28.5" customHeight="1" x14ac:dyDescent="0.2">
      <c r="A101" s="88" t="s">
        <v>133</v>
      </c>
      <c r="B101" s="89" t="s">
        <v>49</v>
      </c>
      <c r="C101" s="49"/>
      <c r="D101" s="111">
        <v>0</v>
      </c>
      <c r="E101" s="48"/>
      <c r="F101" s="80"/>
      <c r="G101" s="12">
        <v>3272.1</v>
      </c>
      <c r="H101" s="12"/>
      <c r="I101" s="13"/>
    </row>
    <row r="102" spans="1:9" s="19" customFormat="1" ht="15" x14ac:dyDescent="0.2">
      <c r="A102" s="84" t="s">
        <v>134</v>
      </c>
      <c r="B102" s="77"/>
      <c r="C102" s="23" t="s">
        <v>157</v>
      </c>
      <c r="D102" s="97">
        <f>SUM(D103:D108)</f>
        <v>16751.240000000002</v>
      </c>
      <c r="E102" s="23">
        <f>D102/G102</f>
        <v>5.12</v>
      </c>
      <c r="F102" s="24">
        <f>E102/12</f>
        <v>0.43</v>
      </c>
      <c r="G102" s="12">
        <v>3272.1</v>
      </c>
      <c r="H102" s="12">
        <v>1.07</v>
      </c>
      <c r="I102" s="13">
        <v>0.2</v>
      </c>
    </row>
    <row r="103" spans="1:9" s="19" customFormat="1" ht="21.75" customHeight="1" x14ac:dyDescent="0.2">
      <c r="A103" s="88" t="s">
        <v>53</v>
      </c>
      <c r="B103" s="77" t="s">
        <v>10</v>
      </c>
      <c r="C103" s="45"/>
      <c r="D103" s="98">
        <v>1457.88</v>
      </c>
      <c r="E103" s="46"/>
      <c r="F103" s="47"/>
      <c r="G103" s="12">
        <v>3272.1</v>
      </c>
      <c r="H103" s="12">
        <v>1.07</v>
      </c>
      <c r="I103" s="13">
        <v>0.02</v>
      </c>
    </row>
    <row r="104" spans="1:9" s="19" customFormat="1" ht="43.5" customHeight="1" x14ac:dyDescent="0.2">
      <c r="A104" s="88" t="s">
        <v>94</v>
      </c>
      <c r="B104" s="77" t="s">
        <v>34</v>
      </c>
      <c r="C104" s="45"/>
      <c r="D104" s="98">
        <v>7532.19</v>
      </c>
      <c r="E104" s="46"/>
      <c r="F104" s="47"/>
      <c r="G104" s="12">
        <v>3272.1</v>
      </c>
      <c r="H104" s="12">
        <v>1.07</v>
      </c>
      <c r="I104" s="13">
        <v>0.13</v>
      </c>
    </row>
    <row r="105" spans="1:9" s="19" customFormat="1" ht="39" customHeight="1" x14ac:dyDescent="0.2">
      <c r="A105" s="88" t="s">
        <v>95</v>
      </c>
      <c r="B105" s="77" t="s">
        <v>34</v>
      </c>
      <c r="C105" s="45"/>
      <c r="D105" s="98">
        <v>1093.4000000000001</v>
      </c>
      <c r="E105" s="46"/>
      <c r="F105" s="47"/>
      <c r="G105" s="12">
        <v>3272.1</v>
      </c>
      <c r="H105" s="12">
        <v>1.07</v>
      </c>
      <c r="I105" s="13">
        <v>0.02</v>
      </c>
    </row>
    <row r="106" spans="1:9" s="19" customFormat="1" ht="25.5" x14ac:dyDescent="0.2">
      <c r="A106" s="88" t="s">
        <v>55</v>
      </c>
      <c r="B106" s="77" t="s">
        <v>18</v>
      </c>
      <c r="C106" s="45"/>
      <c r="D106" s="98">
        <v>1834.61</v>
      </c>
      <c r="E106" s="46"/>
      <c r="F106" s="47"/>
      <c r="G106" s="12">
        <v>3272.1</v>
      </c>
      <c r="H106" s="12">
        <v>1.07</v>
      </c>
      <c r="I106" s="13">
        <v>0.03</v>
      </c>
    </row>
    <row r="107" spans="1:9" s="19" customFormat="1" ht="22.5" customHeight="1" x14ac:dyDescent="0.2">
      <c r="A107" s="88" t="s">
        <v>54</v>
      </c>
      <c r="B107" s="89" t="s">
        <v>56</v>
      </c>
      <c r="C107" s="49"/>
      <c r="D107" s="111">
        <v>4833.16</v>
      </c>
      <c r="E107" s="48"/>
      <c r="F107" s="80"/>
      <c r="G107" s="12">
        <v>3272.1</v>
      </c>
      <c r="H107" s="12"/>
      <c r="I107" s="13"/>
    </row>
    <row r="108" spans="1:9" s="19" customFormat="1" ht="56.25" customHeight="1" x14ac:dyDescent="0.2">
      <c r="A108" s="88" t="s">
        <v>96</v>
      </c>
      <c r="B108" s="89" t="s">
        <v>68</v>
      </c>
      <c r="C108" s="49"/>
      <c r="D108" s="111">
        <v>0</v>
      </c>
      <c r="E108" s="48"/>
      <c r="F108" s="80"/>
      <c r="G108" s="12">
        <v>3272.1</v>
      </c>
      <c r="H108" s="12"/>
      <c r="I108" s="13"/>
    </row>
    <row r="109" spans="1:9" s="19" customFormat="1" ht="15" x14ac:dyDescent="0.2">
      <c r="A109" s="84" t="s">
        <v>57</v>
      </c>
      <c r="B109" s="77"/>
      <c r="C109" s="23" t="s">
        <v>158</v>
      </c>
      <c r="D109" s="97">
        <f>D110</f>
        <v>1311.87</v>
      </c>
      <c r="E109" s="23">
        <f>D109/G109</f>
        <v>0.4</v>
      </c>
      <c r="F109" s="24">
        <f>E109/12</f>
        <v>0.03</v>
      </c>
      <c r="G109" s="12">
        <v>3272.1</v>
      </c>
      <c r="H109" s="12">
        <v>1.07</v>
      </c>
      <c r="I109" s="13">
        <v>0.11</v>
      </c>
    </row>
    <row r="110" spans="1:9" s="19" customFormat="1" ht="21" customHeight="1" x14ac:dyDescent="0.2">
      <c r="A110" s="88" t="s">
        <v>58</v>
      </c>
      <c r="B110" s="77" t="s">
        <v>34</v>
      </c>
      <c r="C110" s="45"/>
      <c r="D110" s="98">
        <v>1311.87</v>
      </c>
      <c r="E110" s="46"/>
      <c r="F110" s="47"/>
      <c r="G110" s="12">
        <v>3272.1</v>
      </c>
      <c r="H110" s="12">
        <v>1.07</v>
      </c>
      <c r="I110" s="13">
        <v>0.02</v>
      </c>
    </row>
    <row r="111" spans="1:9" s="12" customFormat="1" ht="15" x14ac:dyDescent="0.2">
      <c r="A111" s="84" t="s">
        <v>59</v>
      </c>
      <c r="B111" s="85"/>
      <c r="C111" s="23" t="s">
        <v>159</v>
      </c>
      <c r="D111" s="97">
        <f>D112+D113</f>
        <v>22166.67</v>
      </c>
      <c r="E111" s="23">
        <f>D111/G111</f>
        <v>6.77</v>
      </c>
      <c r="F111" s="24">
        <f>E111/12</f>
        <v>0.56000000000000005</v>
      </c>
      <c r="G111" s="12">
        <v>3272.1</v>
      </c>
      <c r="H111" s="12">
        <v>1.07</v>
      </c>
      <c r="I111" s="13">
        <v>0.03</v>
      </c>
    </row>
    <row r="112" spans="1:9" s="19" customFormat="1" ht="45" customHeight="1" x14ac:dyDescent="0.2">
      <c r="A112" s="72" t="s">
        <v>97</v>
      </c>
      <c r="B112" s="89" t="s">
        <v>36</v>
      </c>
      <c r="C112" s="45"/>
      <c r="D112" s="98">
        <v>13000</v>
      </c>
      <c r="E112" s="46"/>
      <c r="F112" s="47"/>
      <c r="G112" s="12">
        <v>3272.1</v>
      </c>
      <c r="H112" s="12">
        <v>1.07</v>
      </c>
      <c r="I112" s="13">
        <v>0.03</v>
      </c>
    </row>
    <row r="113" spans="1:9" s="19" customFormat="1" ht="21" customHeight="1" x14ac:dyDescent="0.2">
      <c r="A113" s="72" t="s">
        <v>176</v>
      </c>
      <c r="B113" s="89" t="s">
        <v>68</v>
      </c>
      <c r="C113" s="45"/>
      <c r="D113" s="98">
        <v>9166.67</v>
      </c>
      <c r="E113" s="46"/>
      <c r="F113" s="47"/>
      <c r="G113" s="12">
        <v>3272.1</v>
      </c>
      <c r="H113" s="12">
        <v>1.07</v>
      </c>
      <c r="I113" s="13">
        <v>0</v>
      </c>
    </row>
    <row r="114" spans="1:9" s="12" customFormat="1" ht="15" x14ac:dyDescent="0.2">
      <c r="A114" s="84" t="s">
        <v>60</v>
      </c>
      <c r="B114" s="85"/>
      <c r="C114" s="23" t="s">
        <v>153</v>
      </c>
      <c r="D114" s="97">
        <f>D115+D116+D117+D118</f>
        <v>4373.6099999999997</v>
      </c>
      <c r="E114" s="23">
        <f>D114/G114</f>
        <v>1.34</v>
      </c>
      <c r="F114" s="24">
        <f>E114/12</f>
        <v>0.11</v>
      </c>
      <c r="G114" s="12">
        <v>3272.1</v>
      </c>
      <c r="H114" s="12">
        <v>1.07</v>
      </c>
      <c r="I114" s="13">
        <v>0.06</v>
      </c>
    </row>
    <row r="115" spans="1:9" s="19" customFormat="1" ht="15" x14ac:dyDescent="0.2">
      <c r="A115" s="88" t="s">
        <v>71</v>
      </c>
      <c r="B115" s="77" t="s">
        <v>45</v>
      </c>
      <c r="C115" s="45"/>
      <c r="D115" s="98">
        <v>1457.82</v>
      </c>
      <c r="E115" s="46"/>
      <c r="F115" s="47"/>
      <c r="G115" s="12">
        <v>3272.1</v>
      </c>
      <c r="H115" s="12">
        <v>1.07</v>
      </c>
      <c r="I115" s="13">
        <v>0.02</v>
      </c>
    </row>
    <row r="116" spans="1:9" s="19" customFormat="1" ht="21.75" customHeight="1" x14ac:dyDescent="0.2">
      <c r="A116" s="88" t="s">
        <v>162</v>
      </c>
      <c r="B116" s="77" t="s">
        <v>45</v>
      </c>
      <c r="C116" s="45"/>
      <c r="D116" s="98">
        <v>2915.79</v>
      </c>
      <c r="E116" s="46"/>
      <c r="F116" s="47"/>
      <c r="G116" s="12">
        <v>3272.1</v>
      </c>
      <c r="H116" s="12">
        <v>1.07</v>
      </c>
      <c r="I116" s="13">
        <v>0.04</v>
      </c>
    </row>
    <row r="117" spans="1:9" s="19" customFormat="1" ht="28.5" customHeight="1" x14ac:dyDescent="0.2">
      <c r="A117" s="88" t="s">
        <v>61</v>
      </c>
      <c r="B117" s="77" t="s">
        <v>34</v>
      </c>
      <c r="C117" s="45"/>
      <c r="D117" s="98">
        <v>0</v>
      </c>
      <c r="E117" s="46"/>
      <c r="F117" s="47"/>
      <c r="G117" s="12">
        <v>3272.1</v>
      </c>
      <c r="H117" s="12">
        <v>1.07</v>
      </c>
      <c r="I117" s="13">
        <v>0</v>
      </c>
    </row>
    <row r="118" spans="1:9" s="19" customFormat="1" ht="18.75" customHeight="1" x14ac:dyDescent="0.2">
      <c r="A118" s="88" t="s">
        <v>149</v>
      </c>
      <c r="B118" s="89" t="s">
        <v>45</v>
      </c>
      <c r="C118" s="105"/>
      <c r="D118" s="112">
        <v>0</v>
      </c>
      <c r="E118" s="106"/>
      <c r="F118" s="107"/>
      <c r="G118" s="12"/>
      <c r="H118" s="12"/>
      <c r="I118" s="13"/>
    </row>
    <row r="119" spans="1:9" s="12" customFormat="1" ht="117.75" customHeight="1" x14ac:dyDescent="0.2">
      <c r="A119" s="84" t="s">
        <v>177</v>
      </c>
      <c r="B119" s="85" t="s">
        <v>18</v>
      </c>
      <c r="C119" s="43"/>
      <c r="D119" s="113">
        <v>50000</v>
      </c>
      <c r="E119" s="43">
        <f>D119/G119</f>
        <v>15.28</v>
      </c>
      <c r="F119" s="44">
        <f>E119/12</f>
        <v>1.27</v>
      </c>
      <c r="G119" s="12">
        <v>3272.1</v>
      </c>
      <c r="H119" s="12">
        <v>1.07</v>
      </c>
      <c r="I119" s="13">
        <v>1.03</v>
      </c>
    </row>
    <row r="120" spans="1:9" s="135" customFormat="1" ht="18.75" x14ac:dyDescent="0.2">
      <c r="A120" s="152" t="s">
        <v>178</v>
      </c>
      <c r="B120" s="85" t="s">
        <v>10</v>
      </c>
      <c r="C120" s="134"/>
      <c r="D120" s="113">
        <f>2963.56+4062.77</f>
        <v>7026.33</v>
      </c>
      <c r="E120" s="134">
        <f>D120/G120</f>
        <v>2.15</v>
      </c>
      <c r="F120" s="134">
        <f>E120/12</f>
        <v>0.18</v>
      </c>
      <c r="G120" s="12">
        <v>3272.1</v>
      </c>
    </row>
    <row r="121" spans="1:9" s="135" customFormat="1" ht="18.75" x14ac:dyDescent="0.2">
      <c r="A121" s="152" t="s">
        <v>179</v>
      </c>
      <c r="B121" s="85" t="s">
        <v>10</v>
      </c>
      <c r="C121" s="134"/>
      <c r="D121" s="113">
        <f>(2963.56+6727.06)</f>
        <v>9690.6200000000008</v>
      </c>
      <c r="E121" s="134">
        <f t="shared" ref="E121:E123" si="0">D121/G121</f>
        <v>2.96</v>
      </c>
      <c r="F121" s="134">
        <f t="shared" ref="F121:F123" si="1">E121/12</f>
        <v>0.25</v>
      </c>
      <c r="G121" s="12">
        <v>3272.1</v>
      </c>
    </row>
    <row r="122" spans="1:9" s="135" customFormat="1" ht="18.75" x14ac:dyDescent="0.2">
      <c r="A122" s="152" t="s">
        <v>180</v>
      </c>
      <c r="B122" s="85" t="s">
        <v>10</v>
      </c>
      <c r="C122" s="134"/>
      <c r="D122" s="113">
        <v>67172.429999999993</v>
      </c>
      <c r="E122" s="134">
        <f t="shared" si="0"/>
        <v>20.53</v>
      </c>
      <c r="F122" s="134">
        <f t="shared" si="1"/>
        <v>1.71</v>
      </c>
      <c r="G122" s="12">
        <v>3272.1</v>
      </c>
    </row>
    <row r="123" spans="1:9" s="135" customFormat="1" ht="19.5" thickBot="1" x14ac:dyDescent="0.25">
      <c r="A123" s="152" t="s">
        <v>181</v>
      </c>
      <c r="B123" s="85" t="s">
        <v>10</v>
      </c>
      <c r="C123" s="136"/>
      <c r="D123" s="113">
        <v>10228.870000000001</v>
      </c>
      <c r="E123" s="134">
        <f t="shared" si="0"/>
        <v>3.13</v>
      </c>
      <c r="F123" s="134">
        <f t="shared" si="1"/>
        <v>0.26</v>
      </c>
      <c r="G123" s="12">
        <v>3272.1</v>
      </c>
    </row>
    <row r="124" spans="1:9" s="56" customFormat="1" ht="28.5" customHeight="1" thickBot="1" x14ac:dyDescent="0.25">
      <c r="A124" s="91" t="s">
        <v>63</v>
      </c>
      <c r="B124" s="55" t="s">
        <v>15</v>
      </c>
      <c r="C124" s="54"/>
      <c r="D124" s="109">
        <f>E124*G124</f>
        <v>72414.77</v>
      </c>
      <c r="E124" s="110">
        <f>12*F124</f>
        <v>24.72</v>
      </c>
      <c r="F124" s="108">
        <v>2.06</v>
      </c>
      <c r="G124" s="12">
        <f>3272.1-342.7</f>
        <v>2929.4</v>
      </c>
      <c r="I124" s="57"/>
    </row>
    <row r="125" spans="1:9" s="12" customFormat="1" ht="23.25" customHeight="1" thickBot="1" x14ac:dyDescent="0.45">
      <c r="A125" s="90" t="s">
        <v>62</v>
      </c>
      <c r="B125" s="92"/>
      <c r="C125" s="53"/>
      <c r="D125" s="100">
        <f>D119+D114+D111+D109+D102+D97+D87+D71+D70+D69+D68+D58+D57+D56+D50+D44+D43+D42+D41+D40+D29+D15+D124+D55+D123+D122+D121+D120</f>
        <v>1012840.17</v>
      </c>
      <c r="E125" s="100">
        <f>E119+E114+E111+E109+E102+E97+E87+E71+E70+E69+E68+E58+E57+E56+E50+E44+E43+E42+E41+E40+E29+E15+E124+E55+E123+E122+E121+E120</f>
        <v>312.14</v>
      </c>
      <c r="F125" s="100">
        <f>F119+F114+F111+F109+F102+F97+F87+F71+F70+F69+F68+F58+F57+F56+F50+F44+F43+F42+F41+F40+F29+F15+F124+F55+F123+F122+F121+F120</f>
        <v>26.02</v>
      </c>
      <c r="G125" s="12">
        <v>3272.1</v>
      </c>
      <c r="I125" s="13"/>
    </row>
    <row r="126" spans="1:9" s="12" customFormat="1" ht="23.25" customHeight="1" thickBot="1" x14ac:dyDescent="0.45">
      <c r="A126" s="114"/>
      <c r="B126" s="115"/>
      <c r="C126" s="116"/>
      <c r="D126" s="117"/>
      <c r="E126" s="117"/>
      <c r="F126" s="117"/>
      <c r="I126" s="13"/>
    </row>
    <row r="127" spans="1:9" s="122" customFormat="1" ht="38.25" thickBot="1" x14ac:dyDescent="0.25">
      <c r="A127" s="91" t="s">
        <v>164</v>
      </c>
      <c r="B127" s="119"/>
      <c r="C127" s="120"/>
      <c r="D127" s="121">
        <f>SUM(D128:D140)</f>
        <v>1223442.99</v>
      </c>
      <c r="E127" s="121">
        <f t="shared" ref="E127:F127" si="2">SUM(E128:E140)</f>
        <v>373.91</v>
      </c>
      <c r="F127" s="121">
        <f t="shared" si="2"/>
        <v>31.16</v>
      </c>
      <c r="G127" s="122">
        <v>3272.1</v>
      </c>
      <c r="I127" s="123"/>
    </row>
    <row r="128" spans="1:9" s="51" customFormat="1" ht="15" x14ac:dyDescent="0.2">
      <c r="A128" s="124" t="s">
        <v>135</v>
      </c>
      <c r="B128" s="125"/>
      <c r="C128" s="126"/>
      <c r="D128" s="127">
        <v>6700.93</v>
      </c>
      <c r="E128" s="126">
        <f t="shared" ref="E128:E140" si="3">D128/G128</f>
        <v>2.0499999999999998</v>
      </c>
      <c r="F128" s="128">
        <f>E128/12</f>
        <v>0.17</v>
      </c>
      <c r="G128" s="12">
        <v>3272.1</v>
      </c>
      <c r="I128" s="52"/>
    </row>
    <row r="129" spans="1:9" s="51" customFormat="1" ht="15" x14ac:dyDescent="0.2">
      <c r="A129" s="72" t="s">
        <v>136</v>
      </c>
      <c r="B129" s="73"/>
      <c r="C129" s="50"/>
      <c r="D129" s="99">
        <v>8329.4599999999991</v>
      </c>
      <c r="E129" s="50">
        <f t="shared" si="3"/>
        <v>2.5499999999999998</v>
      </c>
      <c r="F129" s="41">
        <f t="shared" ref="F129:F140" si="4">E129/12</f>
        <v>0.21</v>
      </c>
      <c r="G129" s="12">
        <v>3272.1</v>
      </c>
      <c r="I129" s="52"/>
    </row>
    <row r="130" spans="1:9" s="51" customFormat="1" ht="15" x14ac:dyDescent="0.2">
      <c r="A130" s="72" t="s">
        <v>137</v>
      </c>
      <c r="B130" s="73"/>
      <c r="C130" s="50"/>
      <c r="D130" s="99">
        <v>45356.26</v>
      </c>
      <c r="E130" s="50">
        <f t="shared" si="3"/>
        <v>13.86</v>
      </c>
      <c r="F130" s="41">
        <f t="shared" si="4"/>
        <v>1.1599999999999999</v>
      </c>
      <c r="G130" s="12">
        <v>3272.1</v>
      </c>
      <c r="I130" s="52"/>
    </row>
    <row r="131" spans="1:9" s="51" customFormat="1" ht="15" x14ac:dyDescent="0.2">
      <c r="A131" s="72" t="s">
        <v>138</v>
      </c>
      <c r="B131" s="73"/>
      <c r="C131" s="50"/>
      <c r="D131" s="99">
        <v>28551.31</v>
      </c>
      <c r="E131" s="50">
        <f t="shared" si="3"/>
        <v>8.73</v>
      </c>
      <c r="F131" s="41">
        <f t="shared" si="4"/>
        <v>0.73</v>
      </c>
      <c r="G131" s="12">
        <v>3272.1</v>
      </c>
      <c r="I131" s="52"/>
    </row>
    <row r="132" spans="1:9" s="51" customFormat="1" ht="15" x14ac:dyDescent="0.2">
      <c r="A132" s="72" t="s">
        <v>139</v>
      </c>
      <c r="B132" s="73"/>
      <c r="C132" s="50"/>
      <c r="D132" s="99">
        <v>15358.32</v>
      </c>
      <c r="E132" s="50">
        <f t="shared" si="3"/>
        <v>4.6900000000000004</v>
      </c>
      <c r="F132" s="41">
        <f t="shared" si="4"/>
        <v>0.39</v>
      </c>
      <c r="G132" s="12">
        <v>3272.1</v>
      </c>
      <c r="I132" s="52"/>
    </row>
    <row r="133" spans="1:9" s="51" customFormat="1" ht="25.5" x14ac:dyDescent="0.2">
      <c r="A133" s="72" t="s">
        <v>166</v>
      </c>
      <c r="B133" s="73"/>
      <c r="C133" s="50"/>
      <c r="D133" s="99">
        <v>201086.69</v>
      </c>
      <c r="E133" s="50">
        <f t="shared" si="3"/>
        <v>61.45</v>
      </c>
      <c r="F133" s="41">
        <f t="shared" si="4"/>
        <v>5.12</v>
      </c>
      <c r="G133" s="12">
        <v>3272.1</v>
      </c>
      <c r="I133" s="52"/>
    </row>
    <row r="134" spans="1:9" s="51" customFormat="1" ht="15" x14ac:dyDescent="0.2">
      <c r="A134" s="72" t="s">
        <v>167</v>
      </c>
      <c r="B134" s="73"/>
      <c r="C134" s="50"/>
      <c r="D134" s="99">
        <v>10106.07</v>
      </c>
      <c r="E134" s="50">
        <f t="shared" si="3"/>
        <v>3.09</v>
      </c>
      <c r="F134" s="41">
        <f t="shared" si="4"/>
        <v>0.26</v>
      </c>
      <c r="G134" s="12">
        <v>3272.1</v>
      </c>
      <c r="I134" s="52"/>
    </row>
    <row r="135" spans="1:9" s="51" customFormat="1" ht="15" x14ac:dyDescent="0.2">
      <c r="A135" s="72" t="s">
        <v>168</v>
      </c>
      <c r="B135" s="73"/>
      <c r="C135" s="50"/>
      <c r="D135" s="99">
        <v>26332.799999999999</v>
      </c>
      <c r="E135" s="50">
        <f t="shared" si="3"/>
        <v>8.0500000000000007</v>
      </c>
      <c r="F135" s="41">
        <f t="shared" si="4"/>
        <v>0.67</v>
      </c>
      <c r="G135" s="12">
        <v>3272.1</v>
      </c>
      <c r="I135" s="52"/>
    </row>
    <row r="136" spans="1:9" s="51" customFormat="1" ht="15" x14ac:dyDescent="0.2">
      <c r="A136" s="72" t="s">
        <v>140</v>
      </c>
      <c r="B136" s="73"/>
      <c r="C136" s="50"/>
      <c r="D136" s="99">
        <v>1556.22</v>
      </c>
      <c r="E136" s="50">
        <f t="shared" si="3"/>
        <v>0.48</v>
      </c>
      <c r="F136" s="41">
        <f t="shared" si="4"/>
        <v>0.04</v>
      </c>
      <c r="G136" s="12">
        <v>3272.1</v>
      </c>
      <c r="I136" s="52"/>
    </row>
    <row r="137" spans="1:9" s="51" customFormat="1" ht="15" x14ac:dyDescent="0.2">
      <c r="A137" s="72" t="s">
        <v>141</v>
      </c>
      <c r="B137" s="73"/>
      <c r="C137" s="50"/>
      <c r="D137" s="99">
        <v>5022.57</v>
      </c>
      <c r="E137" s="50">
        <f t="shared" si="3"/>
        <v>1.53</v>
      </c>
      <c r="F137" s="41">
        <f t="shared" si="4"/>
        <v>0.13</v>
      </c>
      <c r="G137" s="12">
        <v>3272.1</v>
      </c>
      <c r="I137" s="52"/>
    </row>
    <row r="138" spans="1:9" s="51" customFormat="1" ht="15" x14ac:dyDescent="0.2">
      <c r="A138" s="72" t="s">
        <v>169</v>
      </c>
      <c r="B138" s="73"/>
      <c r="C138" s="50"/>
      <c r="D138" s="99">
        <v>26851.62</v>
      </c>
      <c r="E138" s="50">
        <f t="shared" si="3"/>
        <v>8.2100000000000009</v>
      </c>
      <c r="F138" s="41">
        <f t="shared" si="4"/>
        <v>0.68</v>
      </c>
      <c r="G138" s="12">
        <v>3272.1</v>
      </c>
      <c r="I138" s="52"/>
    </row>
    <row r="139" spans="1:9" s="51" customFormat="1" ht="15" x14ac:dyDescent="0.2">
      <c r="A139" s="72" t="s">
        <v>170</v>
      </c>
      <c r="B139" s="73"/>
      <c r="C139" s="50"/>
      <c r="D139" s="99">
        <v>94800.74</v>
      </c>
      <c r="E139" s="50">
        <f t="shared" si="3"/>
        <v>28.97</v>
      </c>
      <c r="F139" s="41">
        <f t="shared" si="4"/>
        <v>2.41</v>
      </c>
      <c r="G139" s="12">
        <v>3272.1</v>
      </c>
      <c r="I139" s="52"/>
    </row>
    <row r="140" spans="1:9" s="51" customFormat="1" ht="15.75" thickBot="1" x14ac:dyDescent="0.25">
      <c r="A140" s="129" t="s">
        <v>165</v>
      </c>
      <c r="B140" s="130"/>
      <c r="C140" s="131"/>
      <c r="D140" s="132">
        <v>753390</v>
      </c>
      <c r="E140" s="131">
        <f t="shared" si="3"/>
        <v>230.25</v>
      </c>
      <c r="F140" s="133">
        <f t="shared" si="4"/>
        <v>19.190000000000001</v>
      </c>
      <c r="G140" s="12">
        <v>3272.1</v>
      </c>
      <c r="I140" s="52"/>
    </row>
    <row r="141" spans="1:9" s="51" customFormat="1" ht="22.5" customHeight="1" thickBot="1" x14ac:dyDescent="0.25">
      <c r="A141" s="102"/>
      <c r="B141" s="103"/>
      <c r="C141" s="104"/>
      <c r="D141" s="118"/>
      <c r="E141" s="104"/>
      <c r="F141" s="104"/>
      <c r="G141" s="12"/>
      <c r="I141" s="52"/>
    </row>
    <row r="142" spans="1:9" s="68" customFormat="1" ht="19.5" thickBot="1" x14ac:dyDescent="0.25">
      <c r="A142" s="65" t="s">
        <v>64</v>
      </c>
      <c r="B142" s="66"/>
      <c r="C142" s="67"/>
      <c r="D142" s="101">
        <f>D125+D127</f>
        <v>2236283.16</v>
      </c>
      <c r="E142" s="101">
        <f>E125+E127</f>
        <v>686.05</v>
      </c>
      <c r="F142" s="101">
        <f>F125+F127</f>
        <v>57.18</v>
      </c>
      <c r="I142" s="69"/>
    </row>
    <row r="143" spans="1:9" s="56" customFormat="1" ht="19.5" x14ac:dyDescent="0.2">
      <c r="A143" s="61"/>
      <c r="B143" s="62"/>
      <c r="C143" s="63"/>
      <c r="D143" s="63"/>
      <c r="E143" s="63"/>
      <c r="F143" s="64"/>
      <c r="I143" s="57"/>
    </row>
    <row r="144" spans="1:9" s="56" customFormat="1" ht="19.5" x14ac:dyDescent="0.2">
      <c r="A144" s="157" t="s">
        <v>65</v>
      </c>
      <c r="B144" s="157"/>
      <c r="C144" s="157"/>
      <c r="D144" s="157"/>
      <c r="E144" s="63"/>
      <c r="F144" s="64"/>
      <c r="I144" s="57"/>
    </row>
    <row r="145" spans="1:9" s="56" customFormat="1" ht="19.5" x14ac:dyDescent="0.2">
      <c r="A145" s="59"/>
      <c r="B145" s="59"/>
      <c r="C145" s="59"/>
      <c r="D145" s="59"/>
      <c r="E145" s="63"/>
      <c r="F145" s="64"/>
      <c r="I145" s="57"/>
    </row>
    <row r="146" spans="1:9" s="56" customFormat="1" ht="19.5" x14ac:dyDescent="0.2">
      <c r="A146" s="58" t="s">
        <v>66</v>
      </c>
      <c r="B146" s="59"/>
      <c r="C146" s="59"/>
      <c r="D146" s="59"/>
      <c r="E146" s="63"/>
      <c r="F146" s="64"/>
      <c r="I146" s="57"/>
    </row>
    <row r="147" spans="1:9" s="56" customFormat="1" ht="19.5" x14ac:dyDescent="0.2">
      <c r="A147" s="61"/>
      <c r="B147" s="62"/>
      <c r="C147" s="63"/>
      <c r="D147" s="63"/>
      <c r="E147" s="63"/>
      <c r="F147" s="64"/>
      <c r="I147" s="57"/>
    </row>
    <row r="148" spans="1:9" s="59" customFormat="1" x14ac:dyDescent="0.2">
      <c r="F148" s="70"/>
      <c r="I148" s="60"/>
    </row>
    <row r="149" spans="1:9" s="59" customFormat="1" x14ac:dyDescent="0.2">
      <c r="F149" s="70"/>
      <c r="I149" s="60"/>
    </row>
    <row r="150" spans="1:9" s="59" customFormat="1" x14ac:dyDescent="0.2">
      <c r="F150" s="70"/>
      <c r="I150" s="60"/>
    </row>
    <row r="151" spans="1:9" s="59" customFormat="1" x14ac:dyDescent="0.2">
      <c r="F151" s="70"/>
      <c r="I151" s="60"/>
    </row>
    <row r="152" spans="1:9" s="59" customFormat="1" x14ac:dyDescent="0.2">
      <c r="F152" s="70"/>
      <c r="I152" s="60"/>
    </row>
    <row r="153" spans="1:9" s="59" customFormat="1" x14ac:dyDescent="0.2">
      <c r="F153" s="70"/>
      <c r="I153" s="60"/>
    </row>
    <row r="154" spans="1:9" s="59" customFormat="1" x14ac:dyDescent="0.2">
      <c r="F154" s="70"/>
      <c r="I154" s="60"/>
    </row>
    <row r="155" spans="1:9" s="59" customFormat="1" x14ac:dyDescent="0.2">
      <c r="F155" s="70"/>
      <c r="I155" s="60"/>
    </row>
    <row r="156" spans="1:9" s="59" customFormat="1" x14ac:dyDescent="0.2">
      <c r="F156" s="70"/>
      <c r="I156" s="60"/>
    </row>
    <row r="157" spans="1:9" s="59" customFormat="1" x14ac:dyDescent="0.2">
      <c r="F157" s="70"/>
      <c r="I157" s="60"/>
    </row>
    <row r="158" spans="1:9" s="59" customFormat="1" x14ac:dyDescent="0.2">
      <c r="F158" s="70"/>
      <c r="I158" s="60"/>
    </row>
    <row r="159" spans="1:9" s="59" customFormat="1" x14ac:dyDescent="0.2">
      <c r="F159" s="70"/>
      <c r="I159" s="60"/>
    </row>
    <row r="160" spans="1:9" s="59" customFormat="1" x14ac:dyDescent="0.2">
      <c r="F160" s="70"/>
      <c r="I160" s="60"/>
    </row>
    <row r="161" spans="6:9" s="59" customFormat="1" x14ac:dyDescent="0.2">
      <c r="F161" s="70"/>
      <c r="I161" s="60"/>
    </row>
    <row r="162" spans="6:9" s="59" customFormat="1" x14ac:dyDescent="0.2">
      <c r="F162" s="70"/>
      <c r="I162" s="60"/>
    </row>
    <row r="163" spans="6:9" s="59" customFormat="1" x14ac:dyDescent="0.2">
      <c r="F163" s="70"/>
      <c r="I163" s="60"/>
    </row>
    <row r="164" spans="6:9" s="59" customFormat="1" x14ac:dyDescent="0.2">
      <c r="F164" s="70"/>
      <c r="I164" s="60"/>
    </row>
    <row r="165" spans="6:9" s="59" customFormat="1" x14ac:dyDescent="0.2">
      <c r="F165" s="70"/>
      <c r="I165" s="60"/>
    </row>
  </sheetData>
  <mergeCells count="13">
    <mergeCell ref="A144:D144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155"/>
  <sheetViews>
    <sheetView view="pageBreakPreview" topLeftCell="A109" zoomScale="90" zoomScaleNormal="80" zoomScaleSheetLayoutView="90" workbookViewId="0">
      <selection activeCell="F136" sqref="F13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28515625" style="1" customWidth="1"/>
    <col min="5" max="5" width="13.85546875" style="1" customWidth="1"/>
    <col min="6" max="6" width="20.85546875" style="7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4" t="s">
        <v>160</v>
      </c>
      <c r="B1" s="155"/>
      <c r="C1" s="155"/>
      <c r="D1" s="155"/>
      <c r="E1" s="155"/>
      <c r="F1" s="155"/>
    </row>
    <row r="2" spans="1:9" ht="12.75" customHeight="1" x14ac:dyDescent="0.3">
      <c r="B2" s="156"/>
      <c r="C2" s="156"/>
      <c r="D2" s="156"/>
      <c r="E2" s="155"/>
      <c r="F2" s="155"/>
    </row>
    <row r="3" spans="1:9" ht="14.25" customHeight="1" x14ac:dyDescent="0.3">
      <c r="B3" s="156" t="s">
        <v>0</v>
      </c>
      <c r="C3" s="156"/>
      <c r="D3" s="156"/>
      <c r="E3" s="155"/>
      <c r="F3" s="155"/>
    </row>
    <row r="4" spans="1:9" ht="24" customHeight="1" x14ac:dyDescent="0.4">
      <c r="A4" s="3" t="s">
        <v>174</v>
      </c>
      <c r="B4" s="156" t="s">
        <v>161</v>
      </c>
      <c r="C4" s="156"/>
      <c r="D4" s="156"/>
      <c r="E4" s="155"/>
      <c r="F4" s="155"/>
    </row>
    <row r="5" spans="1:9" ht="24" customHeight="1" x14ac:dyDescent="0.4">
      <c r="A5" s="153"/>
      <c r="B5" s="153"/>
      <c r="C5" s="153"/>
      <c r="D5" s="153"/>
      <c r="E5" s="153"/>
      <c r="F5" s="153"/>
    </row>
    <row r="6" spans="1:9" ht="24" customHeight="1" x14ac:dyDescent="0.4">
      <c r="A6" s="153"/>
      <c r="B6" s="153"/>
      <c r="C6" s="153"/>
      <c r="D6" s="153"/>
      <c r="E6" s="153"/>
      <c r="F6" s="153"/>
    </row>
    <row r="7" spans="1:9" ht="24" customHeight="1" x14ac:dyDescent="0.2">
      <c r="A7" s="158" t="s">
        <v>175</v>
      </c>
      <c r="B7" s="158"/>
      <c r="C7" s="158"/>
      <c r="D7" s="158"/>
      <c r="E7" s="158"/>
      <c r="F7" s="158"/>
    </row>
    <row r="8" spans="1:9" s="4" customFormat="1" ht="22.5" customHeight="1" x14ac:dyDescent="0.4">
      <c r="A8" s="159" t="s">
        <v>1</v>
      </c>
      <c r="B8" s="159"/>
      <c r="C8" s="159"/>
      <c r="D8" s="159"/>
      <c r="E8" s="160"/>
      <c r="F8" s="160"/>
      <c r="I8" s="5"/>
    </row>
    <row r="9" spans="1:9" s="6" customFormat="1" ht="18.75" customHeight="1" x14ac:dyDescent="0.4">
      <c r="A9" s="159" t="s">
        <v>142</v>
      </c>
      <c r="B9" s="159"/>
      <c r="C9" s="159"/>
      <c r="D9" s="159"/>
      <c r="E9" s="160"/>
      <c r="F9" s="160"/>
    </row>
    <row r="10" spans="1:9" s="7" customFormat="1" ht="17.25" customHeight="1" x14ac:dyDescent="0.2">
      <c r="A10" s="161" t="s">
        <v>2</v>
      </c>
      <c r="B10" s="161"/>
      <c r="C10" s="161"/>
      <c r="D10" s="161"/>
      <c r="E10" s="162"/>
      <c r="F10" s="162"/>
    </row>
    <row r="11" spans="1:9" s="6" customFormat="1" ht="30" customHeight="1" thickBot="1" x14ac:dyDescent="0.25">
      <c r="A11" s="163" t="s">
        <v>3</v>
      </c>
      <c r="B11" s="163"/>
      <c r="C11" s="163"/>
      <c r="D11" s="163"/>
      <c r="E11" s="164"/>
      <c r="F11" s="164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115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49.5" customHeight="1" x14ac:dyDescent="0.2">
      <c r="A14" s="165" t="s">
        <v>9</v>
      </c>
      <c r="B14" s="166"/>
      <c r="C14" s="166"/>
      <c r="D14" s="166"/>
      <c r="E14" s="167"/>
      <c r="F14" s="168"/>
      <c r="I14" s="20"/>
    </row>
    <row r="15" spans="1:9" s="12" customFormat="1" ht="26.25" customHeight="1" x14ac:dyDescent="0.2">
      <c r="A15" s="78" t="s">
        <v>72</v>
      </c>
      <c r="B15" s="85" t="s">
        <v>10</v>
      </c>
      <c r="C15" s="94" t="s">
        <v>150</v>
      </c>
      <c r="D15" s="95">
        <f>E15*G15</f>
        <v>141747.37</v>
      </c>
      <c r="E15" s="23">
        <f>F15*12</f>
        <v>43.32</v>
      </c>
      <c r="F15" s="24">
        <f>F26+F28</f>
        <v>3.61</v>
      </c>
      <c r="G15" s="12">
        <v>3272.1</v>
      </c>
      <c r="H15" s="12">
        <v>1.07</v>
      </c>
      <c r="I15" s="13">
        <v>2.2400000000000002</v>
      </c>
    </row>
    <row r="16" spans="1:9" s="12" customFormat="1" ht="27.75" customHeight="1" x14ac:dyDescent="0.2">
      <c r="A16" s="81" t="s">
        <v>11</v>
      </c>
      <c r="B16" s="82" t="s">
        <v>12</v>
      </c>
      <c r="C16" s="22"/>
      <c r="D16" s="95"/>
      <c r="E16" s="23"/>
      <c r="F16" s="24"/>
      <c r="I16" s="13"/>
    </row>
    <row r="17" spans="1:254" s="12" customFormat="1" ht="18" customHeight="1" x14ac:dyDescent="0.2">
      <c r="A17" s="81" t="s">
        <v>13</v>
      </c>
      <c r="B17" s="82" t="s">
        <v>12</v>
      </c>
      <c r="C17" s="22"/>
      <c r="D17" s="95"/>
      <c r="E17" s="23"/>
      <c r="F17" s="24"/>
      <c r="I17" s="13"/>
    </row>
    <row r="18" spans="1:254" s="12" customFormat="1" ht="122.25" customHeight="1" x14ac:dyDescent="0.2">
      <c r="A18" s="81" t="s">
        <v>119</v>
      </c>
      <c r="B18" s="82" t="s">
        <v>36</v>
      </c>
      <c r="C18" s="22"/>
      <c r="D18" s="95"/>
      <c r="E18" s="23"/>
      <c r="F18" s="24"/>
      <c r="I18" s="13"/>
    </row>
    <row r="19" spans="1:254" s="12" customFormat="1" ht="23.25" customHeight="1" x14ac:dyDescent="0.2">
      <c r="A19" s="81" t="s">
        <v>120</v>
      </c>
      <c r="B19" s="82" t="s">
        <v>12</v>
      </c>
      <c r="C19" s="39"/>
      <c r="D19" s="96"/>
      <c r="E19" s="40"/>
      <c r="F19" s="40"/>
      <c r="I19" s="13"/>
    </row>
    <row r="20" spans="1:254" s="12" customFormat="1" ht="15" x14ac:dyDescent="0.2">
      <c r="A20" s="81" t="s">
        <v>121</v>
      </c>
      <c r="B20" s="82" t="s">
        <v>12</v>
      </c>
      <c r="C20" s="39"/>
      <c r="D20" s="96"/>
      <c r="E20" s="40"/>
      <c r="F20" s="40"/>
      <c r="I20" s="13"/>
    </row>
    <row r="21" spans="1:254" s="12" customFormat="1" ht="25.5" x14ac:dyDescent="0.2">
      <c r="A21" s="141" t="s">
        <v>110</v>
      </c>
      <c r="B21" s="142" t="s">
        <v>18</v>
      </c>
      <c r="C21" s="147"/>
      <c r="D21" s="148"/>
      <c r="E21" s="149"/>
      <c r="F21" s="149"/>
      <c r="I21" s="13"/>
    </row>
    <row r="22" spans="1:254" s="12" customFormat="1" ht="18.75" x14ac:dyDescent="0.2">
      <c r="A22" s="141" t="s">
        <v>111</v>
      </c>
      <c r="B22" s="142" t="s">
        <v>24</v>
      </c>
      <c r="C22" s="21"/>
      <c r="D22" s="143"/>
      <c r="E22" s="21"/>
      <c r="F22" s="144"/>
    </row>
    <row r="23" spans="1:254" s="12" customFormat="1" ht="18.75" x14ac:dyDescent="0.2">
      <c r="A23" s="141" t="s">
        <v>171</v>
      </c>
      <c r="B23" s="142" t="s">
        <v>12</v>
      </c>
      <c r="C23" s="21"/>
      <c r="D23" s="143"/>
      <c r="E23" s="21"/>
      <c r="F23" s="144"/>
    </row>
    <row r="24" spans="1:254" s="12" customFormat="1" ht="18.75" x14ac:dyDescent="0.2">
      <c r="A24" s="141" t="s">
        <v>173</v>
      </c>
      <c r="B24" s="142" t="s">
        <v>12</v>
      </c>
      <c r="C24" s="21"/>
      <c r="D24" s="143"/>
      <c r="E24" s="21"/>
      <c r="F24" s="144"/>
    </row>
    <row r="25" spans="1:254" s="12" customFormat="1" ht="15" x14ac:dyDescent="0.2">
      <c r="A25" s="81" t="s">
        <v>112</v>
      </c>
      <c r="B25" s="82" t="s">
        <v>34</v>
      </c>
      <c r="C25" s="39"/>
      <c r="D25" s="96"/>
      <c r="E25" s="40"/>
      <c r="F25" s="40"/>
      <c r="I25" s="13"/>
    </row>
    <row r="26" spans="1:254" s="12" customFormat="1" ht="15" x14ac:dyDescent="0.2">
      <c r="A26" s="145" t="s">
        <v>70</v>
      </c>
      <c r="B26" s="146"/>
      <c r="C26" s="147"/>
      <c r="D26" s="148"/>
      <c r="E26" s="149"/>
      <c r="F26" s="24">
        <v>3.61</v>
      </c>
      <c r="G26" s="12">
        <v>3272.1</v>
      </c>
      <c r="I26" s="13"/>
    </row>
    <row r="27" spans="1:254" s="12" customFormat="1" ht="15" x14ac:dyDescent="0.2">
      <c r="A27" s="150" t="s">
        <v>67</v>
      </c>
      <c r="B27" s="146" t="s">
        <v>12</v>
      </c>
      <c r="C27" s="147"/>
      <c r="D27" s="148"/>
      <c r="E27" s="149"/>
      <c r="F27" s="151">
        <v>0</v>
      </c>
      <c r="G27" s="12">
        <v>3272.1</v>
      </c>
      <c r="I27" s="13"/>
    </row>
    <row r="28" spans="1:254" s="12" customFormat="1" ht="15" x14ac:dyDescent="0.2">
      <c r="A28" s="78" t="s">
        <v>70</v>
      </c>
      <c r="B28" s="79"/>
      <c r="C28" s="39"/>
      <c r="D28" s="96"/>
      <c r="E28" s="40"/>
      <c r="F28" s="24">
        <f>F27</f>
        <v>0</v>
      </c>
      <c r="G28" s="12">
        <v>3272.1</v>
      </c>
      <c r="I28" s="13"/>
    </row>
    <row r="29" spans="1:254" s="12" customFormat="1" ht="30" x14ac:dyDescent="0.2">
      <c r="A29" s="78" t="s">
        <v>14</v>
      </c>
      <c r="B29" s="83" t="s">
        <v>15</v>
      </c>
      <c r="C29" s="22" t="s">
        <v>116</v>
      </c>
      <c r="D29" s="95">
        <f>E29*G29</f>
        <v>78137.75</v>
      </c>
      <c r="E29" s="23">
        <f>F29*12</f>
        <v>23.88</v>
      </c>
      <c r="F29" s="24">
        <v>1.99</v>
      </c>
      <c r="G29" s="12">
        <v>3272.1</v>
      </c>
      <c r="H29" s="12">
        <v>1.07</v>
      </c>
      <c r="I29" s="13">
        <v>1.1399999999999999</v>
      </c>
    </row>
    <row r="30" spans="1:254" s="12" customFormat="1" ht="18.75" x14ac:dyDescent="0.2">
      <c r="A30" s="81" t="s">
        <v>98</v>
      </c>
      <c r="B30" s="82" t="s">
        <v>15</v>
      </c>
      <c r="C30" s="22"/>
      <c r="D30" s="95"/>
      <c r="E30" s="23"/>
      <c r="F30" s="24"/>
      <c r="G30" s="12">
        <v>3272.1</v>
      </c>
      <c r="H30" s="26"/>
      <c r="I30" s="27"/>
      <c r="J30" s="27"/>
      <c r="K30" s="27"/>
      <c r="L30" s="28"/>
      <c r="M30" s="27"/>
      <c r="N30" s="29"/>
      <c r="O30" s="25"/>
      <c r="P30" s="26"/>
      <c r="Q30" s="27"/>
      <c r="R30" s="27"/>
      <c r="S30" s="27"/>
      <c r="T30" s="28"/>
      <c r="U30" s="27"/>
      <c r="V30" s="29"/>
      <c r="W30" s="25"/>
      <c r="X30" s="26"/>
      <c r="Y30" s="27"/>
      <c r="Z30" s="27"/>
      <c r="AA30" s="27"/>
      <c r="AB30" s="28"/>
      <c r="AC30" s="27"/>
      <c r="AD30" s="29"/>
      <c r="AE30" s="25"/>
      <c r="AF30" s="26"/>
      <c r="AG30" s="27"/>
      <c r="AH30" s="27"/>
      <c r="AI30" s="27"/>
      <c r="AJ30" s="28"/>
      <c r="AK30" s="27"/>
      <c r="AL30" s="29"/>
      <c r="AM30" s="25"/>
      <c r="AN30" s="26"/>
      <c r="AO30" s="27"/>
      <c r="AP30" s="27"/>
      <c r="AQ30" s="27"/>
      <c r="AR30" s="28"/>
      <c r="AS30" s="27"/>
      <c r="AT30" s="29"/>
      <c r="AU30" s="25"/>
      <c r="AV30" s="26"/>
      <c r="AW30" s="27"/>
      <c r="AX30" s="27"/>
      <c r="AY30" s="27"/>
      <c r="AZ30" s="28"/>
      <c r="BA30" s="27"/>
      <c r="BB30" s="29"/>
      <c r="BC30" s="25"/>
      <c r="BD30" s="26"/>
      <c r="BE30" s="27"/>
      <c r="BF30" s="27"/>
      <c r="BG30" s="27"/>
      <c r="BH30" s="28"/>
      <c r="BI30" s="27"/>
      <c r="BJ30" s="29"/>
      <c r="BK30" s="25"/>
      <c r="BL30" s="26"/>
      <c r="BM30" s="27"/>
      <c r="BN30" s="27"/>
      <c r="BO30" s="30"/>
      <c r="BP30" s="31"/>
      <c r="BQ30" s="21"/>
      <c r="BR30" s="32"/>
      <c r="BS30" s="33"/>
      <c r="BT30" s="34"/>
      <c r="BU30" s="21"/>
      <c r="BV30" s="35"/>
      <c r="BW30" s="21"/>
      <c r="BX30" s="31"/>
      <c r="BY30" s="21"/>
      <c r="BZ30" s="32"/>
      <c r="CA30" s="33"/>
      <c r="CB30" s="34"/>
      <c r="CC30" s="21"/>
      <c r="CD30" s="35"/>
      <c r="CE30" s="21"/>
      <c r="CF30" s="31"/>
      <c r="CG30" s="21"/>
      <c r="CH30" s="32"/>
      <c r="CI30" s="33"/>
      <c r="CJ30" s="34"/>
      <c r="CK30" s="21"/>
      <c r="CL30" s="35"/>
      <c r="CM30" s="21"/>
      <c r="CN30" s="31"/>
      <c r="CO30" s="21"/>
      <c r="CP30" s="32"/>
      <c r="CQ30" s="33"/>
      <c r="CR30" s="34"/>
      <c r="CS30" s="21"/>
      <c r="CT30" s="35"/>
      <c r="CU30" s="21"/>
      <c r="CV30" s="31"/>
      <c r="CW30" s="21"/>
      <c r="CX30" s="32"/>
      <c r="CY30" s="33"/>
      <c r="CZ30" s="34"/>
      <c r="DA30" s="21"/>
      <c r="DB30" s="35"/>
      <c r="DC30" s="21"/>
      <c r="DD30" s="31"/>
      <c r="DE30" s="21"/>
      <c r="DF30" s="32"/>
      <c r="DG30" s="33"/>
      <c r="DH30" s="34"/>
      <c r="DI30" s="21"/>
      <c r="DJ30" s="35"/>
      <c r="DK30" s="21"/>
      <c r="DL30" s="31"/>
      <c r="DM30" s="21"/>
      <c r="DN30" s="32"/>
      <c r="DO30" s="33"/>
      <c r="DP30" s="34"/>
      <c r="DQ30" s="21"/>
      <c r="DR30" s="35"/>
      <c r="DS30" s="21"/>
      <c r="DT30" s="31"/>
      <c r="DU30" s="21"/>
      <c r="DV30" s="32"/>
      <c r="DW30" s="33"/>
      <c r="DX30" s="34"/>
      <c r="DY30" s="21"/>
      <c r="DZ30" s="35"/>
      <c r="EA30" s="21"/>
      <c r="EB30" s="31"/>
      <c r="EC30" s="21"/>
      <c r="ED30" s="32"/>
      <c r="EE30" s="33"/>
      <c r="EF30" s="34"/>
      <c r="EG30" s="21"/>
      <c r="EH30" s="35"/>
      <c r="EI30" s="21"/>
      <c r="EJ30" s="31"/>
      <c r="EK30" s="21"/>
      <c r="EL30" s="32"/>
      <c r="EM30" s="33"/>
      <c r="EN30" s="34"/>
      <c r="EO30" s="21"/>
      <c r="EP30" s="35"/>
      <c r="EQ30" s="21"/>
      <c r="ER30" s="31"/>
      <c r="ES30" s="21"/>
      <c r="ET30" s="32"/>
      <c r="EU30" s="33"/>
      <c r="EV30" s="34"/>
      <c r="EW30" s="21"/>
      <c r="EX30" s="35"/>
      <c r="EY30" s="21"/>
      <c r="EZ30" s="31"/>
      <c r="FA30" s="21"/>
      <c r="FB30" s="32"/>
      <c r="FC30" s="33"/>
      <c r="FD30" s="34"/>
      <c r="FE30" s="21"/>
      <c r="FF30" s="35"/>
      <c r="FG30" s="21"/>
      <c r="FH30" s="31"/>
      <c r="FI30" s="21"/>
      <c r="FJ30" s="32"/>
      <c r="FK30" s="33"/>
      <c r="FL30" s="34"/>
      <c r="FM30" s="21"/>
      <c r="FN30" s="35"/>
      <c r="FO30" s="21"/>
      <c r="FP30" s="31"/>
      <c r="FQ30" s="21"/>
      <c r="FR30" s="32"/>
      <c r="FS30" s="33"/>
      <c r="FT30" s="34"/>
      <c r="FU30" s="21"/>
      <c r="FV30" s="35"/>
      <c r="FW30" s="21"/>
      <c r="FX30" s="31"/>
      <c r="FY30" s="21"/>
      <c r="FZ30" s="32"/>
      <c r="GA30" s="33"/>
      <c r="GB30" s="34"/>
      <c r="GC30" s="21"/>
      <c r="GD30" s="35"/>
      <c r="GE30" s="21"/>
      <c r="GF30" s="31"/>
      <c r="GG30" s="21"/>
      <c r="GH30" s="32"/>
      <c r="GI30" s="33"/>
      <c r="GJ30" s="34"/>
      <c r="GK30" s="21"/>
      <c r="GL30" s="35"/>
      <c r="GM30" s="21"/>
      <c r="GN30" s="31"/>
      <c r="GO30" s="21"/>
      <c r="GP30" s="32"/>
      <c r="GQ30" s="33"/>
      <c r="GR30" s="34"/>
      <c r="GS30" s="21"/>
      <c r="GT30" s="35"/>
      <c r="GU30" s="21"/>
      <c r="GV30" s="31"/>
      <c r="GW30" s="21"/>
      <c r="GX30" s="32"/>
      <c r="GY30" s="33"/>
      <c r="GZ30" s="34"/>
      <c r="HA30" s="21"/>
      <c r="HB30" s="35"/>
      <c r="HC30" s="21"/>
      <c r="HD30" s="31"/>
      <c r="HE30" s="21"/>
      <c r="HF30" s="32"/>
      <c r="HG30" s="33"/>
      <c r="HH30" s="34"/>
      <c r="HI30" s="21"/>
      <c r="HJ30" s="35"/>
      <c r="HK30" s="21"/>
      <c r="HL30" s="31"/>
      <c r="HM30" s="21"/>
      <c r="HN30" s="32"/>
      <c r="HO30" s="33"/>
      <c r="HP30" s="34"/>
      <c r="HQ30" s="21"/>
      <c r="HR30" s="35"/>
      <c r="HS30" s="21"/>
      <c r="HT30" s="31"/>
      <c r="HU30" s="21"/>
      <c r="HV30" s="32"/>
      <c r="HW30" s="33"/>
      <c r="HX30" s="34"/>
      <c r="HY30" s="21"/>
      <c r="HZ30" s="35"/>
      <c r="IA30" s="21"/>
      <c r="IB30" s="31"/>
      <c r="IC30" s="21"/>
      <c r="ID30" s="32"/>
      <c r="IE30" s="33"/>
      <c r="IF30" s="34"/>
      <c r="IG30" s="21"/>
      <c r="IH30" s="35"/>
      <c r="II30" s="21"/>
      <c r="IJ30" s="31"/>
      <c r="IK30" s="21"/>
      <c r="IL30" s="32"/>
      <c r="IM30" s="33"/>
      <c r="IN30" s="34"/>
      <c r="IO30" s="21"/>
      <c r="IP30" s="35"/>
      <c r="IQ30" s="21"/>
      <c r="IR30" s="31"/>
      <c r="IS30" s="21"/>
      <c r="IT30" s="32"/>
    </row>
    <row r="31" spans="1:254" s="12" customFormat="1" ht="18.75" x14ac:dyDescent="0.2">
      <c r="A31" s="81" t="s">
        <v>122</v>
      </c>
      <c r="B31" s="82" t="s">
        <v>123</v>
      </c>
      <c r="C31" s="22"/>
      <c r="D31" s="95"/>
      <c r="E31" s="23"/>
      <c r="F31" s="24"/>
      <c r="G31" s="12">
        <v>3272.1</v>
      </c>
      <c r="H31" s="26"/>
      <c r="I31" s="27"/>
      <c r="J31" s="27"/>
      <c r="K31" s="27"/>
      <c r="L31" s="28"/>
      <c r="M31" s="27"/>
      <c r="N31" s="29"/>
      <c r="O31" s="25"/>
      <c r="P31" s="26"/>
      <c r="Q31" s="27"/>
      <c r="R31" s="27"/>
      <c r="S31" s="27"/>
      <c r="T31" s="28"/>
      <c r="U31" s="27"/>
      <c r="V31" s="29"/>
      <c r="W31" s="25"/>
      <c r="X31" s="26"/>
      <c r="Y31" s="27"/>
      <c r="Z31" s="27"/>
      <c r="AA31" s="27"/>
      <c r="AB31" s="28"/>
      <c r="AC31" s="27"/>
      <c r="AD31" s="29"/>
      <c r="AE31" s="25"/>
      <c r="AF31" s="26"/>
      <c r="AG31" s="27"/>
      <c r="AH31" s="27"/>
      <c r="AI31" s="27"/>
      <c r="AJ31" s="28"/>
      <c r="AK31" s="27"/>
      <c r="AL31" s="29"/>
      <c r="AM31" s="25"/>
      <c r="AN31" s="26"/>
      <c r="AO31" s="27"/>
      <c r="AP31" s="27"/>
      <c r="AQ31" s="27"/>
      <c r="AR31" s="28"/>
      <c r="AS31" s="27"/>
      <c r="AT31" s="29"/>
      <c r="AU31" s="25"/>
      <c r="AV31" s="26"/>
      <c r="AW31" s="27"/>
      <c r="AX31" s="27"/>
      <c r="AY31" s="27"/>
      <c r="AZ31" s="28"/>
      <c r="BA31" s="27"/>
      <c r="BB31" s="29"/>
      <c r="BC31" s="25"/>
      <c r="BD31" s="26"/>
      <c r="BE31" s="27"/>
      <c r="BF31" s="27"/>
      <c r="BG31" s="27"/>
      <c r="BH31" s="28"/>
      <c r="BI31" s="27"/>
      <c r="BJ31" s="29"/>
      <c r="BK31" s="25"/>
      <c r="BL31" s="26"/>
      <c r="BM31" s="27"/>
      <c r="BN31" s="27"/>
      <c r="BO31" s="30"/>
      <c r="BP31" s="31"/>
      <c r="BQ31" s="21"/>
      <c r="BR31" s="32"/>
      <c r="BS31" s="33"/>
      <c r="BT31" s="34"/>
      <c r="BU31" s="21"/>
      <c r="BV31" s="35"/>
      <c r="BW31" s="21"/>
      <c r="BX31" s="31"/>
      <c r="BY31" s="21"/>
      <c r="BZ31" s="32"/>
      <c r="CA31" s="33"/>
      <c r="CB31" s="34"/>
      <c r="CC31" s="21"/>
      <c r="CD31" s="35"/>
      <c r="CE31" s="21"/>
      <c r="CF31" s="31"/>
      <c r="CG31" s="21"/>
      <c r="CH31" s="32"/>
      <c r="CI31" s="33"/>
      <c r="CJ31" s="34"/>
      <c r="CK31" s="21"/>
      <c r="CL31" s="35"/>
      <c r="CM31" s="21"/>
      <c r="CN31" s="31"/>
      <c r="CO31" s="21"/>
      <c r="CP31" s="32"/>
      <c r="CQ31" s="33"/>
      <c r="CR31" s="34"/>
      <c r="CS31" s="21"/>
      <c r="CT31" s="35"/>
      <c r="CU31" s="21"/>
      <c r="CV31" s="31"/>
      <c r="CW31" s="21"/>
      <c r="CX31" s="32"/>
      <c r="CY31" s="33"/>
      <c r="CZ31" s="34"/>
      <c r="DA31" s="21"/>
      <c r="DB31" s="35"/>
      <c r="DC31" s="21"/>
      <c r="DD31" s="31"/>
      <c r="DE31" s="21"/>
      <c r="DF31" s="32"/>
      <c r="DG31" s="33"/>
      <c r="DH31" s="34"/>
      <c r="DI31" s="21"/>
      <c r="DJ31" s="35"/>
      <c r="DK31" s="21"/>
      <c r="DL31" s="31"/>
      <c r="DM31" s="21"/>
      <c r="DN31" s="32"/>
      <c r="DO31" s="33"/>
      <c r="DP31" s="34"/>
      <c r="DQ31" s="21"/>
      <c r="DR31" s="35"/>
      <c r="DS31" s="21"/>
      <c r="DT31" s="31"/>
      <c r="DU31" s="21"/>
      <c r="DV31" s="32"/>
      <c r="DW31" s="33"/>
      <c r="DX31" s="34"/>
      <c r="DY31" s="21"/>
      <c r="DZ31" s="35"/>
      <c r="EA31" s="21"/>
      <c r="EB31" s="31"/>
      <c r="EC31" s="21"/>
      <c r="ED31" s="32"/>
      <c r="EE31" s="33"/>
      <c r="EF31" s="34"/>
      <c r="EG31" s="21"/>
      <c r="EH31" s="35"/>
      <c r="EI31" s="21"/>
      <c r="EJ31" s="31"/>
      <c r="EK31" s="21"/>
      <c r="EL31" s="32"/>
      <c r="EM31" s="33"/>
      <c r="EN31" s="34"/>
      <c r="EO31" s="21"/>
      <c r="EP31" s="35"/>
      <c r="EQ31" s="21"/>
      <c r="ER31" s="31"/>
      <c r="ES31" s="21"/>
      <c r="ET31" s="32"/>
      <c r="EU31" s="33"/>
      <c r="EV31" s="34"/>
      <c r="EW31" s="21"/>
      <c r="EX31" s="35"/>
      <c r="EY31" s="21"/>
      <c r="EZ31" s="31"/>
      <c r="FA31" s="21"/>
      <c r="FB31" s="32"/>
      <c r="FC31" s="33"/>
      <c r="FD31" s="34"/>
      <c r="FE31" s="21"/>
      <c r="FF31" s="35"/>
      <c r="FG31" s="21"/>
      <c r="FH31" s="31"/>
      <c r="FI31" s="21"/>
      <c r="FJ31" s="32"/>
      <c r="FK31" s="33"/>
      <c r="FL31" s="34"/>
      <c r="FM31" s="21"/>
      <c r="FN31" s="35"/>
      <c r="FO31" s="21"/>
      <c r="FP31" s="31"/>
      <c r="FQ31" s="21"/>
      <c r="FR31" s="32"/>
      <c r="FS31" s="33"/>
      <c r="FT31" s="34"/>
      <c r="FU31" s="21"/>
      <c r="FV31" s="35"/>
      <c r="FW31" s="21"/>
      <c r="FX31" s="31"/>
      <c r="FY31" s="21"/>
      <c r="FZ31" s="32"/>
      <c r="GA31" s="33"/>
      <c r="GB31" s="34"/>
      <c r="GC31" s="21"/>
      <c r="GD31" s="35"/>
      <c r="GE31" s="21"/>
      <c r="GF31" s="31"/>
      <c r="GG31" s="21"/>
      <c r="GH31" s="32"/>
      <c r="GI31" s="33"/>
      <c r="GJ31" s="34"/>
      <c r="GK31" s="21"/>
      <c r="GL31" s="35"/>
      <c r="GM31" s="21"/>
      <c r="GN31" s="31"/>
      <c r="GO31" s="21"/>
      <c r="GP31" s="32"/>
      <c r="GQ31" s="33"/>
      <c r="GR31" s="34"/>
      <c r="GS31" s="21"/>
      <c r="GT31" s="35"/>
      <c r="GU31" s="21"/>
      <c r="GV31" s="31"/>
      <c r="GW31" s="21"/>
      <c r="GX31" s="32"/>
      <c r="GY31" s="33"/>
      <c r="GZ31" s="34"/>
      <c r="HA31" s="21"/>
      <c r="HB31" s="35"/>
      <c r="HC31" s="21"/>
      <c r="HD31" s="31"/>
      <c r="HE31" s="21"/>
      <c r="HF31" s="32"/>
      <c r="HG31" s="33"/>
      <c r="HH31" s="34"/>
      <c r="HI31" s="21"/>
      <c r="HJ31" s="35"/>
      <c r="HK31" s="21"/>
      <c r="HL31" s="31"/>
      <c r="HM31" s="21"/>
      <c r="HN31" s="32"/>
      <c r="HO31" s="33"/>
      <c r="HP31" s="34"/>
      <c r="HQ31" s="21"/>
      <c r="HR31" s="35"/>
      <c r="HS31" s="21"/>
      <c r="HT31" s="31"/>
      <c r="HU31" s="21"/>
      <c r="HV31" s="32"/>
      <c r="HW31" s="33"/>
      <c r="HX31" s="34"/>
      <c r="HY31" s="21"/>
      <c r="HZ31" s="35"/>
      <c r="IA31" s="21"/>
      <c r="IB31" s="31"/>
      <c r="IC31" s="21"/>
      <c r="ID31" s="32"/>
      <c r="IE31" s="33"/>
      <c r="IF31" s="34"/>
      <c r="IG31" s="21"/>
      <c r="IH31" s="35"/>
      <c r="II31" s="21"/>
      <c r="IJ31" s="31"/>
      <c r="IK31" s="21"/>
      <c r="IL31" s="32"/>
      <c r="IM31" s="33"/>
      <c r="IN31" s="34"/>
      <c r="IO31" s="21"/>
      <c r="IP31" s="35"/>
      <c r="IQ31" s="21"/>
      <c r="IR31" s="31"/>
      <c r="IS31" s="21"/>
      <c r="IT31" s="32"/>
    </row>
    <row r="32" spans="1:254" s="12" customFormat="1" ht="18.75" x14ac:dyDescent="0.2">
      <c r="A32" s="81" t="s">
        <v>91</v>
      </c>
      <c r="B32" s="82" t="s">
        <v>99</v>
      </c>
      <c r="C32" s="22"/>
      <c r="D32" s="95"/>
      <c r="E32" s="23"/>
      <c r="F32" s="24"/>
      <c r="G32" s="12">
        <v>3272.1</v>
      </c>
      <c r="H32" s="26"/>
      <c r="I32" s="27"/>
      <c r="J32" s="27"/>
      <c r="K32" s="27"/>
      <c r="L32" s="28"/>
      <c r="M32" s="27"/>
      <c r="N32" s="29"/>
      <c r="O32" s="25"/>
      <c r="P32" s="26"/>
      <c r="Q32" s="27"/>
      <c r="R32" s="27"/>
      <c r="S32" s="27"/>
      <c r="T32" s="28"/>
      <c r="U32" s="27"/>
      <c r="V32" s="29"/>
      <c r="W32" s="25"/>
      <c r="X32" s="26"/>
      <c r="Y32" s="27"/>
      <c r="Z32" s="27"/>
      <c r="AA32" s="27"/>
      <c r="AB32" s="28"/>
      <c r="AC32" s="27"/>
      <c r="AD32" s="29"/>
      <c r="AE32" s="25"/>
      <c r="AF32" s="26"/>
      <c r="AG32" s="27"/>
      <c r="AH32" s="27"/>
      <c r="AI32" s="27"/>
      <c r="AJ32" s="28"/>
      <c r="AK32" s="27"/>
      <c r="AL32" s="29"/>
      <c r="AM32" s="25"/>
      <c r="AN32" s="26"/>
      <c r="AO32" s="27"/>
      <c r="AP32" s="27"/>
      <c r="AQ32" s="27"/>
      <c r="AR32" s="28"/>
      <c r="AS32" s="27"/>
      <c r="AT32" s="29"/>
      <c r="AU32" s="25"/>
      <c r="AV32" s="26"/>
      <c r="AW32" s="27"/>
      <c r="AX32" s="27"/>
      <c r="AY32" s="27"/>
      <c r="AZ32" s="28"/>
      <c r="BA32" s="27"/>
      <c r="BB32" s="29"/>
      <c r="BC32" s="25"/>
      <c r="BD32" s="26"/>
      <c r="BE32" s="27"/>
      <c r="BF32" s="27"/>
      <c r="BG32" s="27"/>
      <c r="BH32" s="28"/>
      <c r="BI32" s="27"/>
      <c r="BJ32" s="29"/>
      <c r="BK32" s="25"/>
      <c r="BL32" s="26"/>
      <c r="BM32" s="27"/>
      <c r="BN32" s="27"/>
      <c r="BO32" s="30"/>
      <c r="BP32" s="31"/>
      <c r="BQ32" s="21"/>
      <c r="BR32" s="32"/>
      <c r="BS32" s="33"/>
      <c r="BT32" s="34"/>
      <c r="BU32" s="21"/>
      <c r="BV32" s="35"/>
      <c r="BW32" s="21"/>
      <c r="BX32" s="31"/>
      <c r="BY32" s="21"/>
      <c r="BZ32" s="32"/>
      <c r="CA32" s="33"/>
      <c r="CB32" s="34"/>
      <c r="CC32" s="21"/>
      <c r="CD32" s="35"/>
      <c r="CE32" s="21"/>
      <c r="CF32" s="31"/>
      <c r="CG32" s="21"/>
      <c r="CH32" s="32"/>
      <c r="CI32" s="33"/>
      <c r="CJ32" s="34"/>
      <c r="CK32" s="21"/>
      <c r="CL32" s="35"/>
      <c r="CM32" s="21"/>
      <c r="CN32" s="31"/>
      <c r="CO32" s="21"/>
      <c r="CP32" s="32"/>
      <c r="CQ32" s="33"/>
      <c r="CR32" s="34"/>
      <c r="CS32" s="21"/>
      <c r="CT32" s="35"/>
      <c r="CU32" s="21"/>
      <c r="CV32" s="31"/>
      <c r="CW32" s="21"/>
      <c r="CX32" s="32"/>
      <c r="CY32" s="33"/>
      <c r="CZ32" s="34"/>
      <c r="DA32" s="21"/>
      <c r="DB32" s="35"/>
      <c r="DC32" s="21"/>
      <c r="DD32" s="31"/>
      <c r="DE32" s="21"/>
      <c r="DF32" s="32"/>
      <c r="DG32" s="33"/>
      <c r="DH32" s="34"/>
      <c r="DI32" s="21"/>
      <c r="DJ32" s="35"/>
      <c r="DK32" s="21"/>
      <c r="DL32" s="31"/>
      <c r="DM32" s="21"/>
      <c r="DN32" s="32"/>
      <c r="DO32" s="33"/>
      <c r="DP32" s="34"/>
      <c r="DQ32" s="21"/>
      <c r="DR32" s="35"/>
      <c r="DS32" s="21"/>
      <c r="DT32" s="31"/>
      <c r="DU32" s="21"/>
      <c r="DV32" s="32"/>
      <c r="DW32" s="33"/>
      <c r="DX32" s="34"/>
      <c r="DY32" s="21"/>
      <c r="DZ32" s="35"/>
      <c r="EA32" s="21"/>
      <c r="EB32" s="31"/>
      <c r="EC32" s="21"/>
      <c r="ED32" s="32"/>
      <c r="EE32" s="33"/>
      <c r="EF32" s="34"/>
      <c r="EG32" s="21"/>
      <c r="EH32" s="35"/>
      <c r="EI32" s="21"/>
      <c r="EJ32" s="31"/>
      <c r="EK32" s="21"/>
      <c r="EL32" s="32"/>
      <c r="EM32" s="33"/>
      <c r="EN32" s="34"/>
      <c r="EO32" s="21"/>
      <c r="EP32" s="35"/>
      <c r="EQ32" s="21"/>
      <c r="ER32" s="31"/>
      <c r="ES32" s="21"/>
      <c r="ET32" s="32"/>
      <c r="EU32" s="33"/>
      <c r="EV32" s="34"/>
      <c r="EW32" s="21"/>
      <c r="EX32" s="35"/>
      <c r="EY32" s="21"/>
      <c r="EZ32" s="31"/>
      <c r="FA32" s="21"/>
      <c r="FB32" s="32"/>
      <c r="FC32" s="33"/>
      <c r="FD32" s="34"/>
      <c r="FE32" s="21"/>
      <c r="FF32" s="35"/>
      <c r="FG32" s="21"/>
      <c r="FH32" s="31"/>
      <c r="FI32" s="21"/>
      <c r="FJ32" s="32"/>
      <c r="FK32" s="33"/>
      <c r="FL32" s="34"/>
      <c r="FM32" s="21"/>
      <c r="FN32" s="35"/>
      <c r="FO32" s="21"/>
      <c r="FP32" s="31"/>
      <c r="FQ32" s="21"/>
      <c r="FR32" s="32"/>
      <c r="FS32" s="33"/>
      <c r="FT32" s="34"/>
      <c r="FU32" s="21"/>
      <c r="FV32" s="35"/>
      <c r="FW32" s="21"/>
      <c r="FX32" s="31"/>
      <c r="FY32" s="21"/>
      <c r="FZ32" s="32"/>
      <c r="GA32" s="33"/>
      <c r="GB32" s="34"/>
      <c r="GC32" s="21"/>
      <c r="GD32" s="35"/>
      <c r="GE32" s="21"/>
      <c r="GF32" s="31"/>
      <c r="GG32" s="21"/>
      <c r="GH32" s="32"/>
      <c r="GI32" s="33"/>
      <c r="GJ32" s="34"/>
      <c r="GK32" s="21"/>
      <c r="GL32" s="35"/>
      <c r="GM32" s="21"/>
      <c r="GN32" s="31"/>
      <c r="GO32" s="21"/>
      <c r="GP32" s="32"/>
      <c r="GQ32" s="33"/>
      <c r="GR32" s="34"/>
      <c r="GS32" s="21"/>
      <c r="GT32" s="35"/>
      <c r="GU32" s="21"/>
      <c r="GV32" s="31"/>
      <c r="GW32" s="21"/>
      <c r="GX32" s="32"/>
      <c r="GY32" s="33"/>
      <c r="GZ32" s="34"/>
      <c r="HA32" s="21"/>
      <c r="HB32" s="35"/>
      <c r="HC32" s="21"/>
      <c r="HD32" s="31"/>
      <c r="HE32" s="21"/>
      <c r="HF32" s="32"/>
      <c r="HG32" s="33"/>
      <c r="HH32" s="34"/>
      <c r="HI32" s="21"/>
      <c r="HJ32" s="35"/>
      <c r="HK32" s="21"/>
      <c r="HL32" s="31"/>
      <c r="HM32" s="21"/>
      <c r="HN32" s="32"/>
      <c r="HO32" s="33"/>
      <c r="HP32" s="34"/>
      <c r="HQ32" s="21"/>
      <c r="HR32" s="35"/>
      <c r="HS32" s="21"/>
      <c r="HT32" s="31"/>
      <c r="HU32" s="21"/>
      <c r="HV32" s="32"/>
      <c r="HW32" s="33"/>
      <c r="HX32" s="34"/>
      <c r="HY32" s="21"/>
      <c r="HZ32" s="35"/>
      <c r="IA32" s="21"/>
      <c r="IB32" s="31"/>
      <c r="IC32" s="21"/>
      <c r="ID32" s="32"/>
      <c r="IE32" s="33"/>
      <c r="IF32" s="34"/>
      <c r="IG32" s="21"/>
      <c r="IH32" s="35"/>
      <c r="II32" s="21"/>
      <c r="IJ32" s="31"/>
      <c r="IK32" s="21"/>
      <c r="IL32" s="32"/>
      <c r="IM32" s="33"/>
      <c r="IN32" s="34"/>
      <c r="IO32" s="21"/>
      <c r="IP32" s="35"/>
      <c r="IQ32" s="21"/>
      <c r="IR32" s="31"/>
      <c r="IS32" s="21"/>
      <c r="IT32" s="32"/>
    </row>
    <row r="33" spans="1:254" s="12" customFormat="1" ht="18.75" x14ac:dyDescent="0.2">
      <c r="A33" s="81" t="s">
        <v>16</v>
      </c>
      <c r="B33" s="82" t="s">
        <v>15</v>
      </c>
      <c r="C33" s="22"/>
      <c r="D33" s="95"/>
      <c r="E33" s="23"/>
      <c r="F33" s="24"/>
      <c r="G33" s="12">
        <v>3272.1</v>
      </c>
      <c r="H33" s="26"/>
      <c r="I33" s="27"/>
      <c r="J33" s="27"/>
      <c r="K33" s="27"/>
      <c r="L33" s="28"/>
      <c r="M33" s="27"/>
      <c r="N33" s="29"/>
      <c r="O33" s="25"/>
      <c r="P33" s="26"/>
      <c r="Q33" s="27"/>
      <c r="R33" s="27"/>
      <c r="S33" s="27"/>
      <c r="T33" s="28"/>
      <c r="U33" s="27"/>
      <c r="V33" s="29"/>
      <c r="W33" s="25"/>
      <c r="X33" s="26"/>
      <c r="Y33" s="27"/>
      <c r="Z33" s="27"/>
      <c r="AA33" s="27"/>
      <c r="AB33" s="28"/>
      <c r="AC33" s="27"/>
      <c r="AD33" s="29"/>
      <c r="AE33" s="25"/>
      <c r="AF33" s="26"/>
      <c r="AG33" s="27"/>
      <c r="AH33" s="27"/>
      <c r="AI33" s="27"/>
      <c r="AJ33" s="28"/>
      <c r="AK33" s="27"/>
      <c r="AL33" s="29"/>
      <c r="AM33" s="25"/>
      <c r="AN33" s="26"/>
      <c r="AO33" s="27"/>
      <c r="AP33" s="27"/>
      <c r="AQ33" s="27"/>
      <c r="AR33" s="28"/>
      <c r="AS33" s="27"/>
      <c r="AT33" s="29"/>
      <c r="AU33" s="25"/>
      <c r="AV33" s="26"/>
      <c r="AW33" s="27"/>
      <c r="AX33" s="27"/>
      <c r="AY33" s="27"/>
      <c r="AZ33" s="28"/>
      <c r="BA33" s="27"/>
      <c r="BB33" s="29"/>
      <c r="BC33" s="25"/>
      <c r="BD33" s="26"/>
      <c r="BE33" s="27"/>
      <c r="BF33" s="27"/>
      <c r="BG33" s="27"/>
      <c r="BH33" s="28"/>
      <c r="BI33" s="27"/>
      <c r="BJ33" s="29"/>
      <c r="BK33" s="25"/>
      <c r="BL33" s="26"/>
      <c r="BM33" s="27"/>
      <c r="BN33" s="27"/>
      <c r="BO33" s="30"/>
      <c r="BP33" s="31"/>
      <c r="BQ33" s="21"/>
      <c r="BR33" s="32"/>
      <c r="BS33" s="33"/>
      <c r="BT33" s="34"/>
      <c r="BU33" s="21"/>
      <c r="BV33" s="35"/>
      <c r="BW33" s="21"/>
      <c r="BX33" s="31"/>
      <c r="BY33" s="21"/>
      <c r="BZ33" s="32"/>
      <c r="CA33" s="33"/>
      <c r="CB33" s="34"/>
      <c r="CC33" s="21"/>
      <c r="CD33" s="35"/>
      <c r="CE33" s="21"/>
      <c r="CF33" s="31"/>
      <c r="CG33" s="21"/>
      <c r="CH33" s="32"/>
      <c r="CI33" s="33"/>
      <c r="CJ33" s="34"/>
      <c r="CK33" s="21"/>
      <c r="CL33" s="35"/>
      <c r="CM33" s="21"/>
      <c r="CN33" s="31"/>
      <c r="CO33" s="21"/>
      <c r="CP33" s="32"/>
      <c r="CQ33" s="33"/>
      <c r="CR33" s="34"/>
      <c r="CS33" s="21"/>
      <c r="CT33" s="35"/>
      <c r="CU33" s="21"/>
      <c r="CV33" s="31"/>
      <c r="CW33" s="21"/>
      <c r="CX33" s="32"/>
      <c r="CY33" s="33"/>
      <c r="CZ33" s="34"/>
      <c r="DA33" s="21"/>
      <c r="DB33" s="35"/>
      <c r="DC33" s="21"/>
      <c r="DD33" s="31"/>
      <c r="DE33" s="21"/>
      <c r="DF33" s="32"/>
      <c r="DG33" s="33"/>
      <c r="DH33" s="34"/>
      <c r="DI33" s="21"/>
      <c r="DJ33" s="35"/>
      <c r="DK33" s="21"/>
      <c r="DL33" s="31"/>
      <c r="DM33" s="21"/>
      <c r="DN33" s="32"/>
      <c r="DO33" s="33"/>
      <c r="DP33" s="34"/>
      <c r="DQ33" s="21"/>
      <c r="DR33" s="35"/>
      <c r="DS33" s="21"/>
      <c r="DT33" s="31"/>
      <c r="DU33" s="21"/>
      <c r="DV33" s="32"/>
      <c r="DW33" s="33"/>
      <c r="DX33" s="34"/>
      <c r="DY33" s="21"/>
      <c r="DZ33" s="35"/>
      <c r="EA33" s="21"/>
      <c r="EB33" s="31"/>
      <c r="EC33" s="21"/>
      <c r="ED33" s="32"/>
      <c r="EE33" s="33"/>
      <c r="EF33" s="34"/>
      <c r="EG33" s="21"/>
      <c r="EH33" s="35"/>
      <c r="EI33" s="21"/>
      <c r="EJ33" s="31"/>
      <c r="EK33" s="21"/>
      <c r="EL33" s="32"/>
      <c r="EM33" s="33"/>
      <c r="EN33" s="34"/>
      <c r="EO33" s="21"/>
      <c r="EP33" s="35"/>
      <c r="EQ33" s="21"/>
      <c r="ER33" s="31"/>
      <c r="ES33" s="21"/>
      <c r="ET33" s="32"/>
      <c r="EU33" s="33"/>
      <c r="EV33" s="34"/>
      <c r="EW33" s="21"/>
      <c r="EX33" s="35"/>
      <c r="EY33" s="21"/>
      <c r="EZ33" s="31"/>
      <c r="FA33" s="21"/>
      <c r="FB33" s="32"/>
      <c r="FC33" s="33"/>
      <c r="FD33" s="34"/>
      <c r="FE33" s="21"/>
      <c r="FF33" s="35"/>
      <c r="FG33" s="21"/>
      <c r="FH33" s="31"/>
      <c r="FI33" s="21"/>
      <c r="FJ33" s="32"/>
      <c r="FK33" s="33"/>
      <c r="FL33" s="34"/>
      <c r="FM33" s="21"/>
      <c r="FN33" s="35"/>
      <c r="FO33" s="21"/>
      <c r="FP33" s="31"/>
      <c r="FQ33" s="21"/>
      <c r="FR33" s="32"/>
      <c r="FS33" s="33"/>
      <c r="FT33" s="34"/>
      <c r="FU33" s="21"/>
      <c r="FV33" s="35"/>
      <c r="FW33" s="21"/>
      <c r="FX33" s="31"/>
      <c r="FY33" s="21"/>
      <c r="FZ33" s="32"/>
      <c r="GA33" s="33"/>
      <c r="GB33" s="34"/>
      <c r="GC33" s="21"/>
      <c r="GD33" s="35"/>
      <c r="GE33" s="21"/>
      <c r="GF33" s="31"/>
      <c r="GG33" s="21"/>
      <c r="GH33" s="32"/>
      <c r="GI33" s="33"/>
      <c r="GJ33" s="34"/>
      <c r="GK33" s="21"/>
      <c r="GL33" s="35"/>
      <c r="GM33" s="21"/>
      <c r="GN33" s="31"/>
      <c r="GO33" s="21"/>
      <c r="GP33" s="32"/>
      <c r="GQ33" s="33"/>
      <c r="GR33" s="34"/>
      <c r="GS33" s="21"/>
      <c r="GT33" s="35"/>
      <c r="GU33" s="21"/>
      <c r="GV33" s="31"/>
      <c r="GW33" s="21"/>
      <c r="GX33" s="32"/>
      <c r="GY33" s="33"/>
      <c r="GZ33" s="34"/>
      <c r="HA33" s="21"/>
      <c r="HB33" s="35"/>
      <c r="HC33" s="21"/>
      <c r="HD33" s="31"/>
      <c r="HE33" s="21"/>
      <c r="HF33" s="32"/>
      <c r="HG33" s="33"/>
      <c r="HH33" s="34"/>
      <c r="HI33" s="21"/>
      <c r="HJ33" s="35"/>
      <c r="HK33" s="21"/>
      <c r="HL33" s="31"/>
      <c r="HM33" s="21"/>
      <c r="HN33" s="32"/>
      <c r="HO33" s="33"/>
      <c r="HP33" s="34"/>
      <c r="HQ33" s="21"/>
      <c r="HR33" s="35"/>
      <c r="HS33" s="21"/>
      <c r="HT33" s="31"/>
      <c r="HU33" s="21"/>
      <c r="HV33" s="32"/>
      <c r="HW33" s="33"/>
      <c r="HX33" s="34"/>
      <c r="HY33" s="21"/>
      <c r="HZ33" s="35"/>
      <c r="IA33" s="21"/>
      <c r="IB33" s="31"/>
      <c r="IC33" s="21"/>
      <c r="ID33" s="32"/>
      <c r="IE33" s="33"/>
      <c r="IF33" s="34"/>
      <c r="IG33" s="21"/>
      <c r="IH33" s="35"/>
      <c r="II33" s="21"/>
      <c r="IJ33" s="31"/>
      <c r="IK33" s="21"/>
      <c r="IL33" s="32"/>
      <c r="IM33" s="33"/>
      <c r="IN33" s="34"/>
      <c r="IO33" s="21"/>
      <c r="IP33" s="35"/>
      <c r="IQ33" s="21"/>
      <c r="IR33" s="31"/>
      <c r="IS33" s="21"/>
      <c r="IT33" s="32"/>
    </row>
    <row r="34" spans="1:254" s="12" customFormat="1" ht="25.5" x14ac:dyDescent="0.2">
      <c r="A34" s="81" t="s">
        <v>17</v>
      </c>
      <c r="B34" s="82" t="s">
        <v>18</v>
      </c>
      <c r="C34" s="22"/>
      <c r="D34" s="95"/>
      <c r="E34" s="23"/>
      <c r="F34" s="24"/>
      <c r="G34" s="12">
        <v>3272.1</v>
      </c>
      <c r="H34" s="26"/>
      <c r="I34" s="27"/>
      <c r="J34" s="27"/>
      <c r="K34" s="27"/>
      <c r="L34" s="28"/>
      <c r="M34" s="27"/>
      <c r="N34" s="29"/>
      <c r="O34" s="25"/>
      <c r="P34" s="26"/>
      <c r="Q34" s="27"/>
      <c r="R34" s="27"/>
      <c r="S34" s="27"/>
      <c r="T34" s="28"/>
      <c r="U34" s="27"/>
      <c r="V34" s="29"/>
      <c r="W34" s="25"/>
      <c r="X34" s="26"/>
      <c r="Y34" s="27"/>
      <c r="Z34" s="27"/>
      <c r="AA34" s="27"/>
      <c r="AB34" s="28"/>
      <c r="AC34" s="27"/>
      <c r="AD34" s="29"/>
      <c r="AE34" s="25"/>
      <c r="AF34" s="26"/>
      <c r="AG34" s="27"/>
      <c r="AH34" s="27"/>
      <c r="AI34" s="27"/>
      <c r="AJ34" s="28"/>
      <c r="AK34" s="27"/>
      <c r="AL34" s="29"/>
      <c r="AM34" s="25"/>
      <c r="AN34" s="26"/>
      <c r="AO34" s="27"/>
      <c r="AP34" s="27"/>
      <c r="AQ34" s="27"/>
      <c r="AR34" s="28"/>
      <c r="AS34" s="27"/>
      <c r="AT34" s="29"/>
      <c r="AU34" s="25"/>
      <c r="AV34" s="26"/>
      <c r="AW34" s="27"/>
      <c r="AX34" s="27"/>
      <c r="AY34" s="27"/>
      <c r="AZ34" s="28"/>
      <c r="BA34" s="27"/>
      <c r="BB34" s="29"/>
      <c r="BC34" s="25"/>
      <c r="BD34" s="26"/>
      <c r="BE34" s="27"/>
      <c r="BF34" s="27"/>
      <c r="BG34" s="27"/>
      <c r="BH34" s="28"/>
      <c r="BI34" s="27"/>
      <c r="BJ34" s="29"/>
      <c r="BK34" s="25"/>
      <c r="BL34" s="26"/>
      <c r="BM34" s="27"/>
      <c r="BN34" s="27"/>
      <c r="BO34" s="30"/>
      <c r="BP34" s="31"/>
      <c r="BQ34" s="21"/>
      <c r="BR34" s="32"/>
      <c r="BS34" s="33"/>
      <c r="BT34" s="34"/>
      <c r="BU34" s="21"/>
      <c r="BV34" s="35"/>
      <c r="BW34" s="21"/>
      <c r="BX34" s="31"/>
      <c r="BY34" s="21"/>
      <c r="BZ34" s="32"/>
      <c r="CA34" s="33"/>
      <c r="CB34" s="34"/>
      <c r="CC34" s="21"/>
      <c r="CD34" s="35"/>
      <c r="CE34" s="21"/>
      <c r="CF34" s="31"/>
      <c r="CG34" s="21"/>
      <c r="CH34" s="32"/>
      <c r="CI34" s="33"/>
      <c r="CJ34" s="34"/>
      <c r="CK34" s="21"/>
      <c r="CL34" s="35"/>
      <c r="CM34" s="21"/>
      <c r="CN34" s="31"/>
      <c r="CO34" s="21"/>
      <c r="CP34" s="32"/>
      <c r="CQ34" s="33"/>
      <c r="CR34" s="34"/>
      <c r="CS34" s="21"/>
      <c r="CT34" s="35"/>
      <c r="CU34" s="21"/>
      <c r="CV34" s="31"/>
      <c r="CW34" s="21"/>
      <c r="CX34" s="32"/>
      <c r="CY34" s="33"/>
      <c r="CZ34" s="34"/>
      <c r="DA34" s="21"/>
      <c r="DB34" s="35"/>
      <c r="DC34" s="21"/>
      <c r="DD34" s="31"/>
      <c r="DE34" s="21"/>
      <c r="DF34" s="32"/>
      <c r="DG34" s="33"/>
      <c r="DH34" s="34"/>
      <c r="DI34" s="21"/>
      <c r="DJ34" s="35"/>
      <c r="DK34" s="21"/>
      <c r="DL34" s="31"/>
      <c r="DM34" s="21"/>
      <c r="DN34" s="32"/>
      <c r="DO34" s="33"/>
      <c r="DP34" s="34"/>
      <c r="DQ34" s="21"/>
      <c r="DR34" s="35"/>
      <c r="DS34" s="21"/>
      <c r="DT34" s="31"/>
      <c r="DU34" s="21"/>
      <c r="DV34" s="32"/>
      <c r="DW34" s="33"/>
      <c r="DX34" s="34"/>
      <c r="DY34" s="21"/>
      <c r="DZ34" s="35"/>
      <c r="EA34" s="21"/>
      <c r="EB34" s="31"/>
      <c r="EC34" s="21"/>
      <c r="ED34" s="32"/>
      <c r="EE34" s="33"/>
      <c r="EF34" s="34"/>
      <c r="EG34" s="21"/>
      <c r="EH34" s="35"/>
      <c r="EI34" s="21"/>
      <c r="EJ34" s="31"/>
      <c r="EK34" s="21"/>
      <c r="EL34" s="32"/>
      <c r="EM34" s="33"/>
      <c r="EN34" s="34"/>
      <c r="EO34" s="21"/>
      <c r="EP34" s="35"/>
      <c r="EQ34" s="21"/>
      <c r="ER34" s="31"/>
      <c r="ES34" s="21"/>
      <c r="ET34" s="32"/>
      <c r="EU34" s="33"/>
      <c r="EV34" s="34"/>
      <c r="EW34" s="21"/>
      <c r="EX34" s="35"/>
      <c r="EY34" s="21"/>
      <c r="EZ34" s="31"/>
      <c r="FA34" s="21"/>
      <c r="FB34" s="32"/>
      <c r="FC34" s="33"/>
      <c r="FD34" s="34"/>
      <c r="FE34" s="21"/>
      <c r="FF34" s="35"/>
      <c r="FG34" s="21"/>
      <c r="FH34" s="31"/>
      <c r="FI34" s="21"/>
      <c r="FJ34" s="32"/>
      <c r="FK34" s="33"/>
      <c r="FL34" s="34"/>
      <c r="FM34" s="21"/>
      <c r="FN34" s="35"/>
      <c r="FO34" s="21"/>
      <c r="FP34" s="31"/>
      <c r="FQ34" s="21"/>
      <c r="FR34" s="32"/>
      <c r="FS34" s="33"/>
      <c r="FT34" s="34"/>
      <c r="FU34" s="21"/>
      <c r="FV34" s="35"/>
      <c r="FW34" s="21"/>
      <c r="FX34" s="31"/>
      <c r="FY34" s="21"/>
      <c r="FZ34" s="32"/>
      <c r="GA34" s="33"/>
      <c r="GB34" s="34"/>
      <c r="GC34" s="21"/>
      <c r="GD34" s="35"/>
      <c r="GE34" s="21"/>
      <c r="GF34" s="31"/>
      <c r="GG34" s="21"/>
      <c r="GH34" s="32"/>
      <c r="GI34" s="33"/>
      <c r="GJ34" s="34"/>
      <c r="GK34" s="21"/>
      <c r="GL34" s="35"/>
      <c r="GM34" s="21"/>
      <c r="GN34" s="31"/>
      <c r="GO34" s="21"/>
      <c r="GP34" s="32"/>
      <c r="GQ34" s="33"/>
      <c r="GR34" s="34"/>
      <c r="GS34" s="21"/>
      <c r="GT34" s="35"/>
      <c r="GU34" s="21"/>
      <c r="GV34" s="31"/>
      <c r="GW34" s="21"/>
      <c r="GX34" s="32"/>
      <c r="GY34" s="33"/>
      <c r="GZ34" s="34"/>
      <c r="HA34" s="21"/>
      <c r="HB34" s="35"/>
      <c r="HC34" s="21"/>
      <c r="HD34" s="31"/>
      <c r="HE34" s="21"/>
      <c r="HF34" s="32"/>
      <c r="HG34" s="33"/>
      <c r="HH34" s="34"/>
      <c r="HI34" s="21"/>
      <c r="HJ34" s="35"/>
      <c r="HK34" s="21"/>
      <c r="HL34" s="31"/>
      <c r="HM34" s="21"/>
      <c r="HN34" s="32"/>
      <c r="HO34" s="33"/>
      <c r="HP34" s="34"/>
      <c r="HQ34" s="21"/>
      <c r="HR34" s="35"/>
      <c r="HS34" s="21"/>
      <c r="HT34" s="31"/>
      <c r="HU34" s="21"/>
      <c r="HV34" s="32"/>
      <c r="HW34" s="33"/>
      <c r="HX34" s="34"/>
      <c r="HY34" s="21"/>
      <c r="HZ34" s="35"/>
      <c r="IA34" s="21"/>
      <c r="IB34" s="31"/>
      <c r="IC34" s="21"/>
      <c r="ID34" s="32"/>
      <c r="IE34" s="33"/>
      <c r="IF34" s="34"/>
      <c r="IG34" s="21"/>
      <c r="IH34" s="35"/>
      <c r="II34" s="21"/>
      <c r="IJ34" s="31"/>
      <c r="IK34" s="21"/>
      <c r="IL34" s="32"/>
      <c r="IM34" s="33"/>
      <c r="IN34" s="34"/>
      <c r="IO34" s="21"/>
      <c r="IP34" s="35"/>
      <c r="IQ34" s="21"/>
      <c r="IR34" s="31"/>
      <c r="IS34" s="21"/>
      <c r="IT34" s="32"/>
    </row>
    <row r="35" spans="1:254" s="12" customFormat="1" ht="18.75" x14ac:dyDescent="0.2">
      <c r="A35" s="81" t="s">
        <v>19</v>
      </c>
      <c r="B35" s="82" t="s">
        <v>15</v>
      </c>
      <c r="C35" s="22"/>
      <c r="D35" s="95"/>
      <c r="E35" s="23"/>
      <c r="F35" s="24"/>
      <c r="G35" s="12">
        <v>3272.1</v>
      </c>
      <c r="H35" s="26"/>
      <c r="I35" s="27"/>
      <c r="J35" s="27"/>
      <c r="K35" s="27"/>
      <c r="L35" s="28"/>
      <c r="M35" s="27"/>
      <c r="N35" s="29"/>
      <c r="O35" s="25"/>
      <c r="P35" s="26"/>
      <c r="Q35" s="27"/>
      <c r="R35" s="27"/>
      <c r="S35" s="27"/>
      <c r="T35" s="28"/>
      <c r="U35" s="27"/>
      <c r="V35" s="29"/>
      <c r="W35" s="25"/>
      <c r="X35" s="26"/>
      <c r="Y35" s="27"/>
      <c r="Z35" s="27"/>
      <c r="AA35" s="27"/>
      <c r="AB35" s="28"/>
      <c r="AC35" s="27"/>
      <c r="AD35" s="29"/>
      <c r="AE35" s="25"/>
      <c r="AF35" s="26"/>
      <c r="AG35" s="27"/>
      <c r="AH35" s="27"/>
      <c r="AI35" s="27"/>
      <c r="AJ35" s="28"/>
      <c r="AK35" s="27"/>
      <c r="AL35" s="29"/>
      <c r="AM35" s="25"/>
      <c r="AN35" s="26"/>
      <c r="AO35" s="27"/>
      <c r="AP35" s="27"/>
      <c r="AQ35" s="27"/>
      <c r="AR35" s="28"/>
      <c r="AS35" s="27"/>
      <c r="AT35" s="29"/>
      <c r="AU35" s="25"/>
      <c r="AV35" s="26"/>
      <c r="AW35" s="27"/>
      <c r="AX35" s="27"/>
      <c r="AY35" s="27"/>
      <c r="AZ35" s="28"/>
      <c r="BA35" s="27"/>
      <c r="BB35" s="29"/>
      <c r="BC35" s="25"/>
      <c r="BD35" s="26"/>
      <c r="BE35" s="27"/>
      <c r="BF35" s="27"/>
      <c r="BG35" s="27"/>
      <c r="BH35" s="28"/>
      <c r="BI35" s="27"/>
      <c r="BJ35" s="29"/>
      <c r="BK35" s="25"/>
      <c r="BL35" s="26"/>
      <c r="BM35" s="27"/>
      <c r="BN35" s="27"/>
      <c r="BO35" s="30"/>
      <c r="BP35" s="31"/>
      <c r="BQ35" s="21"/>
      <c r="BR35" s="32"/>
      <c r="BS35" s="33"/>
      <c r="BT35" s="34"/>
      <c r="BU35" s="21"/>
      <c r="BV35" s="35"/>
      <c r="BW35" s="21"/>
      <c r="BX35" s="31"/>
      <c r="BY35" s="21"/>
      <c r="BZ35" s="32"/>
      <c r="CA35" s="33"/>
      <c r="CB35" s="34"/>
      <c r="CC35" s="21"/>
      <c r="CD35" s="35"/>
      <c r="CE35" s="21"/>
      <c r="CF35" s="31"/>
      <c r="CG35" s="21"/>
      <c r="CH35" s="32"/>
      <c r="CI35" s="33"/>
      <c r="CJ35" s="34"/>
      <c r="CK35" s="21"/>
      <c r="CL35" s="35"/>
      <c r="CM35" s="21"/>
      <c r="CN35" s="31"/>
      <c r="CO35" s="21"/>
      <c r="CP35" s="32"/>
      <c r="CQ35" s="33"/>
      <c r="CR35" s="34"/>
      <c r="CS35" s="21"/>
      <c r="CT35" s="35"/>
      <c r="CU35" s="21"/>
      <c r="CV35" s="31"/>
      <c r="CW35" s="21"/>
      <c r="CX35" s="32"/>
      <c r="CY35" s="33"/>
      <c r="CZ35" s="34"/>
      <c r="DA35" s="21"/>
      <c r="DB35" s="35"/>
      <c r="DC35" s="21"/>
      <c r="DD35" s="31"/>
      <c r="DE35" s="21"/>
      <c r="DF35" s="32"/>
      <c r="DG35" s="33"/>
      <c r="DH35" s="34"/>
      <c r="DI35" s="21"/>
      <c r="DJ35" s="35"/>
      <c r="DK35" s="21"/>
      <c r="DL35" s="31"/>
      <c r="DM35" s="21"/>
      <c r="DN35" s="32"/>
      <c r="DO35" s="33"/>
      <c r="DP35" s="34"/>
      <c r="DQ35" s="21"/>
      <c r="DR35" s="35"/>
      <c r="DS35" s="21"/>
      <c r="DT35" s="31"/>
      <c r="DU35" s="21"/>
      <c r="DV35" s="32"/>
      <c r="DW35" s="33"/>
      <c r="DX35" s="34"/>
      <c r="DY35" s="21"/>
      <c r="DZ35" s="35"/>
      <c r="EA35" s="21"/>
      <c r="EB35" s="31"/>
      <c r="EC35" s="21"/>
      <c r="ED35" s="32"/>
      <c r="EE35" s="33"/>
      <c r="EF35" s="34"/>
      <c r="EG35" s="21"/>
      <c r="EH35" s="35"/>
      <c r="EI35" s="21"/>
      <c r="EJ35" s="31"/>
      <c r="EK35" s="21"/>
      <c r="EL35" s="32"/>
      <c r="EM35" s="33"/>
      <c r="EN35" s="34"/>
      <c r="EO35" s="21"/>
      <c r="EP35" s="35"/>
      <c r="EQ35" s="21"/>
      <c r="ER35" s="31"/>
      <c r="ES35" s="21"/>
      <c r="ET35" s="32"/>
      <c r="EU35" s="33"/>
      <c r="EV35" s="34"/>
      <c r="EW35" s="21"/>
      <c r="EX35" s="35"/>
      <c r="EY35" s="21"/>
      <c r="EZ35" s="31"/>
      <c r="FA35" s="21"/>
      <c r="FB35" s="32"/>
      <c r="FC35" s="33"/>
      <c r="FD35" s="34"/>
      <c r="FE35" s="21"/>
      <c r="FF35" s="35"/>
      <c r="FG35" s="21"/>
      <c r="FH35" s="31"/>
      <c r="FI35" s="21"/>
      <c r="FJ35" s="32"/>
      <c r="FK35" s="33"/>
      <c r="FL35" s="34"/>
      <c r="FM35" s="21"/>
      <c r="FN35" s="35"/>
      <c r="FO35" s="21"/>
      <c r="FP35" s="31"/>
      <c r="FQ35" s="21"/>
      <c r="FR35" s="32"/>
      <c r="FS35" s="33"/>
      <c r="FT35" s="34"/>
      <c r="FU35" s="21"/>
      <c r="FV35" s="35"/>
      <c r="FW35" s="21"/>
      <c r="FX35" s="31"/>
      <c r="FY35" s="21"/>
      <c r="FZ35" s="32"/>
      <c r="GA35" s="33"/>
      <c r="GB35" s="34"/>
      <c r="GC35" s="21"/>
      <c r="GD35" s="35"/>
      <c r="GE35" s="21"/>
      <c r="GF35" s="31"/>
      <c r="GG35" s="21"/>
      <c r="GH35" s="32"/>
      <c r="GI35" s="33"/>
      <c r="GJ35" s="34"/>
      <c r="GK35" s="21"/>
      <c r="GL35" s="35"/>
      <c r="GM35" s="21"/>
      <c r="GN35" s="31"/>
      <c r="GO35" s="21"/>
      <c r="GP35" s="32"/>
      <c r="GQ35" s="33"/>
      <c r="GR35" s="34"/>
      <c r="GS35" s="21"/>
      <c r="GT35" s="35"/>
      <c r="GU35" s="21"/>
      <c r="GV35" s="31"/>
      <c r="GW35" s="21"/>
      <c r="GX35" s="32"/>
      <c r="GY35" s="33"/>
      <c r="GZ35" s="34"/>
      <c r="HA35" s="21"/>
      <c r="HB35" s="35"/>
      <c r="HC35" s="21"/>
      <c r="HD35" s="31"/>
      <c r="HE35" s="21"/>
      <c r="HF35" s="32"/>
      <c r="HG35" s="33"/>
      <c r="HH35" s="34"/>
      <c r="HI35" s="21"/>
      <c r="HJ35" s="35"/>
      <c r="HK35" s="21"/>
      <c r="HL35" s="31"/>
      <c r="HM35" s="21"/>
      <c r="HN35" s="32"/>
      <c r="HO35" s="33"/>
      <c r="HP35" s="34"/>
      <c r="HQ35" s="21"/>
      <c r="HR35" s="35"/>
      <c r="HS35" s="21"/>
      <c r="HT35" s="31"/>
      <c r="HU35" s="21"/>
      <c r="HV35" s="32"/>
      <c r="HW35" s="33"/>
      <c r="HX35" s="34"/>
      <c r="HY35" s="21"/>
      <c r="HZ35" s="35"/>
      <c r="IA35" s="21"/>
      <c r="IB35" s="31"/>
      <c r="IC35" s="21"/>
      <c r="ID35" s="32"/>
      <c r="IE35" s="33"/>
      <c r="IF35" s="34"/>
      <c r="IG35" s="21"/>
      <c r="IH35" s="35"/>
      <c r="II35" s="21"/>
      <c r="IJ35" s="31"/>
      <c r="IK35" s="21"/>
      <c r="IL35" s="32"/>
      <c r="IM35" s="33"/>
      <c r="IN35" s="34"/>
      <c r="IO35" s="21"/>
      <c r="IP35" s="35"/>
      <c r="IQ35" s="21"/>
      <c r="IR35" s="31"/>
      <c r="IS35" s="21"/>
      <c r="IT35" s="32"/>
    </row>
    <row r="36" spans="1:254" s="12" customFormat="1" ht="18.75" x14ac:dyDescent="0.2">
      <c r="A36" s="81" t="s">
        <v>20</v>
      </c>
      <c r="B36" s="82" t="s">
        <v>15</v>
      </c>
      <c r="C36" s="22"/>
      <c r="D36" s="95"/>
      <c r="E36" s="23"/>
      <c r="F36" s="24"/>
      <c r="G36" s="12">
        <v>3272.1</v>
      </c>
      <c r="H36" s="26"/>
      <c r="I36" s="27"/>
      <c r="J36" s="27"/>
      <c r="K36" s="27"/>
      <c r="L36" s="28"/>
      <c r="M36" s="27"/>
      <c r="N36" s="29"/>
      <c r="O36" s="25"/>
      <c r="P36" s="26"/>
      <c r="Q36" s="27"/>
      <c r="R36" s="27"/>
      <c r="S36" s="27"/>
      <c r="T36" s="28"/>
      <c r="U36" s="27"/>
      <c r="V36" s="29"/>
      <c r="W36" s="25"/>
      <c r="X36" s="26"/>
      <c r="Y36" s="27"/>
      <c r="Z36" s="27"/>
      <c r="AA36" s="27"/>
      <c r="AB36" s="28"/>
      <c r="AC36" s="27"/>
      <c r="AD36" s="29"/>
      <c r="AE36" s="25"/>
      <c r="AF36" s="26"/>
      <c r="AG36" s="27"/>
      <c r="AH36" s="27"/>
      <c r="AI36" s="27"/>
      <c r="AJ36" s="28"/>
      <c r="AK36" s="27"/>
      <c r="AL36" s="29"/>
      <c r="AM36" s="25"/>
      <c r="AN36" s="26"/>
      <c r="AO36" s="27"/>
      <c r="AP36" s="27"/>
      <c r="AQ36" s="27"/>
      <c r="AR36" s="28"/>
      <c r="AS36" s="27"/>
      <c r="AT36" s="29"/>
      <c r="AU36" s="25"/>
      <c r="AV36" s="26"/>
      <c r="AW36" s="27"/>
      <c r="AX36" s="27"/>
      <c r="AY36" s="27"/>
      <c r="AZ36" s="28"/>
      <c r="BA36" s="27"/>
      <c r="BB36" s="29"/>
      <c r="BC36" s="25"/>
      <c r="BD36" s="26"/>
      <c r="BE36" s="27"/>
      <c r="BF36" s="27"/>
      <c r="BG36" s="27"/>
      <c r="BH36" s="28"/>
      <c r="BI36" s="27"/>
      <c r="BJ36" s="29"/>
      <c r="BK36" s="25"/>
      <c r="BL36" s="26"/>
      <c r="BM36" s="27"/>
      <c r="BN36" s="27"/>
      <c r="BO36" s="30"/>
      <c r="BP36" s="31"/>
      <c r="BQ36" s="21"/>
      <c r="BR36" s="32"/>
      <c r="BS36" s="33"/>
      <c r="BT36" s="34"/>
      <c r="BU36" s="21"/>
      <c r="BV36" s="35"/>
      <c r="BW36" s="21"/>
      <c r="BX36" s="31"/>
      <c r="BY36" s="21"/>
      <c r="BZ36" s="32"/>
      <c r="CA36" s="33"/>
      <c r="CB36" s="34"/>
      <c r="CC36" s="21"/>
      <c r="CD36" s="35"/>
      <c r="CE36" s="21"/>
      <c r="CF36" s="31"/>
      <c r="CG36" s="21"/>
      <c r="CH36" s="32"/>
      <c r="CI36" s="33"/>
      <c r="CJ36" s="34"/>
      <c r="CK36" s="21"/>
      <c r="CL36" s="35"/>
      <c r="CM36" s="21"/>
      <c r="CN36" s="31"/>
      <c r="CO36" s="21"/>
      <c r="CP36" s="32"/>
      <c r="CQ36" s="33"/>
      <c r="CR36" s="34"/>
      <c r="CS36" s="21"/>
      <c r="CT36" s="35"/>
      <c r="CU36" s="21"/>
      <c r="CV36" s="31"/>
      <c r="CW36" s="21"/>
      <c r="CX36" s="32"/>
      <c r="CY36" s="33"/>
      <c r="CZ36" s="34"/>
      <c r="DA36" s="21"/>
      <c r="DB36" s="35"/>
      <c r="DC36" s="21"/>
      <c r="DD36" s="31"/>
      <c r="DE36" s="21"/>
      <c r="DF36" s="32"/>
      <c r="DG36" s="33"/>
      <c r="DH36" s="34"/>
      <c r="DI36" s="21"/>
      <c r="DJ36" s="35"/>
      <c r="DK36" s="21"/>
      <c r="DL36" s="31"/>
      <c r="DM36" s="21"/>
      <c r="DN36" s="32"/>
      <c r="DO36" s="33"/>
      <c r="DP36" s="34"/>
      <c r="DQ36" s="21"/>
      <c r="DR36" s="35"/>
      <c r="DS36" s="21"/>
      <c r="DT36" s="31"/>
      <c r="DU36" s="21"/>
      <c r="DV36" s="32"/>
      <c r="DW36" s="33"/>
      <c r="DX36" s="34"/>
      <c r="DY36" s="21"/>
      <c r="DZ36" s="35"/>
      <c r="EA36" s="21"/>
      <c r="EB36" s="31"/>
      <c r="EC36" s="21"/>
      <c r="ED36" s="32"/>
      <c r="EE36" s="33"/>
      <c r="EF36" s="34"/>
      <c r="EG36" s="21"/>
      <c r="EH36" s="35"/>
      <c r="EI36" s="21"/>
      <c r="EJ36" s="31"/>
      <c r="EK36" s="21"/>
      <c r="EL36" s="32"/>
      <c r="EM36" s="33"/>
      <c r="EN36" s="34"/>
      <c r="EO36" s="21"/>
      <c r="EP36" s="35"/>
      <c r="EQ36" s="21"/>
      <c r="ER36" s="31"/>
      <c r="ES36" s="21"/>
      <c r="ET36" s="32"/>
      <c r="EU36" s="33"/>
      <c r="EV36" s="34"/>
      <c r="EW36" s="21"/>
      <c r="EX36" s="35"/>
      <c r="EY36" s="21"/>
      <c r="EZ36" s="31"/>
      <c r="FA36" s="21"/>
      <c r="FB36" s="32"/>
      <c r="FC36" s="33"/>
      <c r="FD36" s="34"/>
      <c r="FE36" s="21"/>
      <c r="FF36" s="35"/>
      <c r="FG36" s="21"/>
      <c r="FH36" s="31"/>
      <c r="FI36" s="21"/>
      <c r="FJ36" s="32"/>
      <c r="FK36" s="33"/>
      <c r="FL36" s="34"/>
      <c r="FM36" s="21"/>
      <c r="FN36" s="35"/>
      <c r="FO36" s="21"/>
      <c r="FP36" s="31"/>
      <c r="FQ36" s="21"/>
      <c r="FR36" s="32"/>
      <c r="FS36" s="33"/>
      <c r="FT36" s="34"/>
      <c r="FU36" s="21"/>
      <c r="FV36" s="35"/>
      <c r="FW36" s="21"/>
      <c r="FX36" s="31"/>
      <c r="FY36" s="21"/>
      <c r="FZ36" s="32"/>
      <c r="GA36" s="33"/>
      <c r="GB36" s="34"/>
      <c r="GC36" s="21"/>
      <c r="GD36" s="35"/>
      <c r="GE36" s="21"/>
      <c r="GF36" s="31"/>
      <c r="GG36" s="21"/>
      <c r="GH36" s="32"/>
      <c r="GI36" s="33"/>
      <c r="GJ36" s="34"/>
      <c r="GK36" s="21"/>
      <c r="GL36" s="35"/>
      <c r="GM36" s="21"/>
      <c r="GN36" s="31"/>
      <c r="GO36" s="21"/>
      <c r="GP36" s="32"/>
      <c r="GQ36" s="33"/>
      <c r="GR36" s="34"/>
      <c r="GS36" s="21"/>
      <c r="GT36" s="35"/>
      <c r="GU36" s="21"/>
      <c r="GV36" s="31"/>
      <c r="GW36" s="21"/>
      <c r="GX36" s="32"/>
      <c r="GY36" s="33"/>
      <c r="GZ36" s="34"/>
      <c r="HA36" s="21"/>
      <c r="HB36" s="35"/>
      <c r="HC36" s="21"/>
      <c r="HD36" s="31"/>
      <c r="HE36" s="21"/>
      <c r="HF36" s="32"/>
      <c r="HG36" s="33"/>
      <c r="HH36" s="34"/>
      <c r="HI36" s="21"/>
      <c r="HJ36" s="35"/>
      <c r="HK36" s="21"/>
      <c r="HL36" s="31"/>
      <c r="HM36" s="21"/>
      <c r="HN36" s="32"/>
      <c r="HO36" s="33"/>
      <c r="HP36" s="34"/>
      <c r="HQ36" s="21"/>
      <c r="HR36" s="35"/>
      <c r="HS36" s="21"/>
      <c r="HT36" s="31"/>
      <c r="HU36" s="21"/>
      <c r="HV36" s="32"/>
      <c r="HW36" s="33"/>
      <c r="HX36" s="34"/>
      <c r="HY36" s="21"/>
      <c r="HZ36" s="35"/>
      <c r="IA36" s="21"/>
      <c r="IB36" s="31"/>
      <c r="IC36" s="21"/>
      <c r="ID36" s="32"/>
      <c r="IE36" s="33"/>
      <c r="IF36" s="34"/>
      <c r="IG36" s="21"/>
      <c r="IH36" s="35"/>
      <c r="II36" s="21"/>
      <c r="IJ36" s="31"/>
      <c r="IK36" s="21"/>
      <c r="IL36" s="32"/>
      <c r="IM36" s="33"/>
      <c r="IN36" s="34"/>
      <c r="IO36" s="21"/>
      <c r="IP36" s="35"/>
      <c r="IQ36" s="21"/>
      <c r="IR36" s="31"/>
      <c r="IS36" s="21"/>
      <c r="IT36" s="32"/>
    </row>
    <row r="37" spans="1:254" s="12" customFormat="1" ht="27.75" customHeight="1" x14ac:dyDescent="0.2">
      <c r="A37" s="81" t="s">
        <v>21</v>
      </c>
      <c r="B37" s="82" t="s">
        <v>22</v>
      </c>
      <c r="C37" s="22"/>
      <c r="D37" s="95"/>
      <c r="E37" s="23"/>
      <c r="F37" s="24"/>
      <c r="G37" s="12">
        <v>3272.1</v>
      </c>
      <c r="H37" s="26"/>
      <c r="I37" s="27"/>
      <c r="J37" s="27"/>
      <c r="K37" s="27"/>
      <c r="L37" s="28"/>
      <c r="M37" s="27"/>
      <c r="N37" s="29"/>
      <c r="O37" s="25"/>
      <c r="P37" s="26"/>
      <c r="Q37" s="27"/>
      <c r="R37" s="27"/>
      <c r="S37" s="27"/>
      <c r="T37" s="28"/>
      <c r="U37" s="27"/>
      <c r="V37" s="29"/>
      <c r="W37" s="25"/>
      <c r="X37" s="26"/>
      <c r="Y37" s="27"/>
      <c r="Z37" s="27"/>
      <c r="AA37" s="27"/>
      <c r="AB37" s="28"/>
      <c r="AC37" s="27"/>
      <c r="AD37" s="29"/>
      <c r="AE37" s="25"/>
      <c r="AF37" s="26"/>
      <c r="AG37" s="27"/>
      <c r="AH37" s="27"/>
      <c r="AI37" s="27"/>
      <c r="AJ37" s="28"/>
      <c r="AK37" s="27"/>
      <c r="AL37" s="29"/>
      <c r="AM37" s="25"/>
      <c r="AN37" s="26"/>
      <c r="AO37" s="27"/>
      <c r="AP37" s="27"/>
      <c r="AQ37" s="27"/>
      <c r="AR37" s="28"/>
      <c r="AS37" s="27"/>
      <c r="AT37" s="29"/>
      <c r="AU37" s="25"/>
      <c r="AV37" s="26"/>
      <c r="AW37" s="27"/>
      <c r="AX37" s="27"/>
      <c r="AY37" s="27"/>
      <c r="AZ37" s="28"/>
      <c r="BA37" s="27"/>
      <c r="BB37" s="29"/>
      <c r="BC37" s="25"/>
      <c r="BD37" s="26"/>
      <c r="BE37" s="27"/>
      <c r="BF37" s="27"/>
      <c r="BG37" s="27"/>
      <c r="BH37" s="28"/>
      <c r="BI37" s="27"/>
      <c r="BJ37" s="29"/>
      <c r="BK37" s="25"/>
      <c r="BL37" s="26"/>
      <c r="BM37" s="27"/>
      <c r="BN37" s="27"/>
      <c r="BO37" s="30"/>
      <c r="BP37" s="31"/>
      <c r="BQ37" s="21"/>
      <c r="BR37" s="32"/>
      <c r="BS37" s="33"/>
      <c r="BT37" s="34"/>
      <c r="BU37" s="21"/>
      <c r="BV37" s="35"/>
      <c r="BW37" s="21"/>
      <c r="BX37" s="31"/>
      <c r="BY37" s="21"/>
      <c r="BZ37" s="32"/>
      <c r="CA37" s="33"/>
      <c r="CB37" s="34"/>
      <c r="CC37" s="21"/>
      <c r="CD37" s="35"/>
      <c r="CE37" s="21"/>
      <c r="CF37" s="31"/>
      <c r="CG37" s="21"/>
      <c r="CH37" s="32"/>
      <c r="CI37" s="33"/>
      <c r="CJ37" s="34"/>
      <c r="CK37" s="21"/>
      <c r="CL37" s="35"/>
      <c r="CM37" s="21"/>
      <c r="CN37" s="31"/>
      <c r="CO37" s="21"/>
      <c r="CP37" s="32"/>
      <c r="CQ37" s="33"/>
      <c r="CR37" s="34"/>
      <c r="CS37" s="21"/>
      <c r="CT37" s="35"/>
      <c r="CU37" s="21"/>
      <c r="CV37" s="31"/>
      <c r="CW37" s="21"/>
      <c r="CX37" s="32"/>
      <c r="CY37" s="33"/>
      <c r="CZ37" s="34"/>
      <c r="DA37" s="21"/>
      <c r="DB37" s="35"/>
      <c r="DC37" s="21"/>
      <c r="DD37" s="31"/>
      <c r="DE37" s="21"/>
      <c r="DF37" s="32"/>
      <c r="DG37" s="33"/>
      <c r="DH37" s="34"/>
      <c r="DI37" s="21"/>
      <c r="DJ37" s="35"/>
      <c r="DK37" s="21"/>
      <c r="DL37" s="31"/>
      <c r="DM37" s="21"/>
      <c r="DN37" s="32"/>
      <c r="DO37" s="33"/>
      <c r="DP37" s="34"/>
      <c r="DQ37" s="21"/>
      <c r="DR37" s="35"/>
      <c r="DS37" s="21"/>
      <c r="DT37" s="31"/>
      <c r="DU37" s="21"/>
      <c r="DV37" s="32"/>
      <c r="DW37" s="33"/>
      <c r="DX37" s="34"/>
      <c r="DY37" s="21"/>
      <c r="DZ37" s="35"/>
      <c r="EA37" s="21"/>
      <c r="EB37" s="31"/>
      <c r="EC37" s="21"/>
      <c r="ED37" s="32"/>
      <c r="EE37" s="33"/>
      <c r="EF37" s="34"/>
      <c r="EG37" s="21"/>
      <c r="EH37" s="35"/>
      <c r="EI37" s="21"/>
      <c r="EJ37" s="31"/>
      <c r="EK37" s="21"/>
      <c r="EL37" s="32"/>
      <c r="EM37" s="33"/>
      <c r="EN37" s="34"/>
      <c r="EO37" s="21"/>
      <c r="EP37" s="35"/>
      <c r="EQ37" s="21"/>
      <c r="ER37" s="31"/>
      <c r="ES37" s="21"/>
      <c r="ET37" s="32"/>
      <c r="EU37" s="33"/>
      <c r="EV37" s="34"/>
      <c r="EW37" s="21"/>
      <c r="EX37" s="35"/>
      <c r="EY37" s="21"/>
      <c r="EZ37" s="31"/>
      <c r="FA37" s="21"/>
      <c r="FB37" s="32"/>
      <c r="FC37" s="33"/>
      <c r="FD37" s="34"/>
      <c r="FE37" s="21"/>
      <c r="FF37" s="35"/>
      <c r="FG37" s="21"/>
      <c r="FH37" s="31"/>
      <c r="FI37" s="21"/>
      <c r="FJ37" s="32"/>
      <c r="FK37" s="33"/>
      <c r="FL37" s="34"/>
      <c r="FM37" s="21"/>
      <c r="FN37" s="35"/>
      <c r="FO37" s="21"/>
      <c r="FP37" s="31"/>
      <c r="FQ37" s="21"/>
      <c r="FR37" s="32"/>
      <c r="FS37" s="33"/>
      <c r="FT37" s="34"/>
      <c r="FU37" s="21"/>
      <c r="FV37" s="35"/>
      <c r="FW37" s="21"/>
      <c r="FX37" s="31"/>
      <c r="FY37" s="21"/>
      <c r="FZ37" s="32"/>
      <c r="GA37" s="33"/>
      <c r="GB37" s="34"/>
      <c r="GC37" s="21"/>
      <c r="GD37" s="35"/>
      <c r="GE37" s="21"/>
      <c r="GF37" s="31"/>
      <c r="GG37" s="21"/>
      <c r="GH37" s="32"/>
      <c r="GI37" s="33"/>
      <c r="GJ37" s="34"/>
      <c r="GK37" s="21"/>
      <c r="GL37" s="35"/>
      <c r="GM37" s="21"/>
      <c r="GN37" s="31"/>
      <c r="GO37" s="21"/>
      <c r="GP37" s="32"/>
      <c r="GQ37" s="33"/>
      <c r="GR37" s="34"/>
      <c r="GS37" s="21"/>
      <c r="GT37" s="35"/>
      <c r="GU37" s="21"/>
      <c r="GV37" s="31"/>
      <c r="GW37" s="21"/>
      <c r="GX37" s="32"/>
      <c r="GY37" s="33"/>
      <c r="GZ37" s="34"/>
      <c r="HA37" s="21"/>
      <c r="HB37" s="35"/>
      <c r="HC37" s="21"/>
      <c r="HD37" s="31"/>
      <c r="HE37" s="21"/>
      <c r="HF37" s="32"/>
      <c r="HG37" s="33"/>
      <c r="HH37" s="34"/>
      <c r="HI37" s="21"/>
      <c r="HJ37" s="35"/>
      <c r="HK37" s="21"/>
      <c r="HL37" s="31"/>
      <c r="HM37" s="21"/>
      <c r="HN37" s="32"/>
      <c r="HO37" s="33"/>
      <c r="HP37" s="34"/>
      <c r="HQ37" s="21"/>
      <c r="HR37" s="35"/>
      <c r="HS37" s="21"/>
      <c r="HT37" s="31"/>
      <c r="HU37" s="21"/>
      <c r="HV37" s="32"/>
      <c r="HW37" s="33"/>
      <c r="HX37" s="34"/>
      <c r="HY37" s="21"/>
      <c r="HZ37" s="35"/>
      <c r="IA37" s="21"/>
      <c r="IB37" s="31"/>
      <c r="IC37" s="21"/>
      <c r="ID37" s="32"/>
      <c r="IE37" s="33"/>
      <c r="IF37" s="34"/>
      <c r="IG37" s="21"/>
      <c r="IH37" s="35"/>
      <c r="II37" s="21"/>
      <c r="IJ37" s="31"/>
      <c r="IK37" s="21"/>
      <c r="IL37" s="32"/>
      <c r="IM37" s="33"/>
      <c r="IN37" s="34"/>
      <c r="IO37" s="21"/>
      <c r="IP37" s="35"/>
      <c r="IQ37" s="21"/>
      <c r="IR37" s="31"/>
      <c r="IS37" s="21"/>
      <c r="IT37" s="32"/>
    </row>
    <row r="38" spans="1:254" s="12" customFormat="1" ht="32.25" customHeight="1" x14ac:dyDescent="0.2">
      <c r="A38" s="81" t="s">
        <v>92</v>
      </c>
      <c r="B38" s="82" t="s">
        <v>18</v>
      </c>
      <c r="C38" s="22"/>
      <c r="D38" s="95"/>
      <c r="E38" s="23"/>
      <c r="F38" s="24"/>
      <c r="G38" s="12">
        <v>3272.1</v>
      </c>
      <c r="H38" s="26"/>
      <c r="I38" s="27"/>
      <c r="J38" s="27"/>
      <c r="K38" s="27"/>
      <c r="L38" s="28"/>
      <c r="M38" s="27"/>
      <c r="N38" s="29"/>
      <c r="O38" s="25"/>
      <c r="P38" s="26"/>
      <c r="Q38" s="27"/>
      <c r="R38" s="27"/>
      <c r="S38" s="27"/>
      <c r="T38" s="28"/>
      <c r="U38" s="27"/>
      <c r="V38" s="29"/>
      <c r="W38" s="25"/>
      <c r="X38" s="26"/>
      <c r="Y38" s="27"/>
      <c r="Z38" s="27"/>
      <c r="AA38" s="27"/>
      <c r="AB38" s="28"/>
      <c r="AC38" s="27"/>
      <c r="AD38" s="29"/>
      <c r="AE38" s="25"/>
      <c r="AF38" s="26"/>
      <c r="AG38" s="27"/>
      <c r="AH38" s="27"/>
      <c r="AI38" s="27"/>
      <c r="AJ38" s="28"/>
      <c r="AK38" s="27"/>
      <c r="AL38" s="29"/>
      <c r="AM38" s="25"/>
      <c r="AN38" s="26"/>
      <c r="AO38" s="27"/>
      <c r="AP38" s="27"/>
      <c r="AQ38" s="27"/>
      <c r="AR38" s="28"/>
      <c r="AS38" s="27"/>
      <c r="AT38" s="29"/>
      <c r="AU38" s="25"/>
      <c r="AV38" s="26"/>
      <c r="AW38" s="27"/>
      <c r="AX38" s="27"/>
      <c r="AY38" s="27"/>
      <c r="AZ38" s="28"/>
      <c r="BA38" s="27"/>
      <c r="BB38" s="29"/>
      <c r="BC38" s="25"/>
      <c r="BD38" s="26"/>
      <c r="BE38" s="27"/>
      <c r="BF38" s="27"/>
      <c r="BG38" s="27"/>
      <c r="BH38" s="28"/>
      <c r="BI38" s="27"/>
      <c r="BJ38" s="29"/>
      <c r="BK38" s="25"/>
      <c r="BL38" s="26"/>
      <c r="BM38" s="27"/>
      <c r="BN38" s="27"/>
      <c r="BO38" s="30"/>
      <c r="BP38" s="31"/>
      <c r="BQ38" s="21"/>
      <c r="BR38" s="32"/>
      <c r="BS38" s="33"/>
      <c r="BT38" s="34"/>
      <c r="BU38" s="21"/>
      <c r="BV38" s="35"/>
      <c r="BW38" s="21"/>
      <c r="BX38" s="31"/>
      <c r="BY38" s="21"/>
      <c r="BZ38" s="32"/>
      <c r="CA38" s="33"/>
      <c r="CB38" s="34"/>
      <c r="CC38" s="21"/>
      <c r="CD38" s="35"/>
      <c r="CE38" s="21"/>
      <c r="CF38" s="31"/>
      <c r="CG38" s="21"/>
      <c r="CH38" s="32"/>
      <c r="CI38" s="33"/>
      <c r="CJ38" s="34"/>
      <c r="CK38" s="21"/>
      <c r="CL38" s="35"/>
      <c r="CM38" s="21"/>
      <c r="CN38" s="31"/>
      <c r="CO38" s="21"/>
      <c r="CP38" s="32"/>
      <c r="CQ38" s="33"/>
      <c r="CR38" s="34"/>
      <c r="CS38" s="21"/>
      <c r="CT38" s="35"/>
      <c r="CU38" s="21"/>
      <c r="CV38" s="31"/>
      <c r="CW38" s="21"/>
      <c r="CX38" s="32"/>
      <c r="CY38" s="33"/>
      <c r="CZ38" s="34"/>
      <c r="DA38" s="21"/>
      <c r="DB38" s="35"/>
      <c r="DC38" s="21"/>
      <c r="DD38" s="31"/>
      <c r="DE38" s="21"/>
      <c r="DF38" s="32"/>
      <c r="DG38" s="33"/>
      <c r="DH38" s="34"/>
      <c r="DI38" s="21"/>
      <c r="DJ38" s="35"/>
      <c r="DK38" s="21"/>
      <c r="DL38" s="31"/>
      <c r="DM38" s="21"/>
      <c r="DN38" s="32"/>
      <c r="DO38" s="33"/>
      <c r="DP38" s="34"/>
      <c r="DQ38" s="21"/>
      <c r="DR38" s="35"/>
      <c r="DS38" s="21"/>
      <c r="DT38" s="31"/>
      <c r="DU38" s="21"/>
      <c r="DV38" s="32"/>
      <c r="DW38" s="33"/>
      <c r="DX38" s="34"/>
      <c r="DY38" s="21"/>
      <c r="DZ38" s="35"/>
      <c r="EA38" s="21"/>
      <c r="EB38" s="31"/>
      <c r="EC38" s="21"/>
      <c r="ED38" s="32"/>
      <c r="EE38" s="33"/>
      <c r="EF38" s="34"/>
      <c r="EG38" s="21"/>
      <c r="EH38" s="35"/>
      <c r="EI38" s="21"/>
      <c r="EJ38" s="31"/>
      <c r="EK38" s="21"/>
      <c r="EL38" s="32"/>
      <c r="EM38" s="33"/>
      <c r="EN38" s="34"/>
      <c r="EO38" s="21"/>
      <c r="EP38" s="35"/>
      <c r="EQ38" s="21"/>
      <c r="ER38" s="31"/>
      <c r="ES38" s="21"/>
      <c r="ET38" s="32"/>
      <c r="EU38" s="33"/>
      <c r="EV38" s="34"/>
      <c r="EW38" s="21"/>
      <c r="EX38" s="35"/>
      <c r="EY38" s="21"/>
      <c r="EZ38" s="31"/>
      <c r="FA38" s="21"/>
      <c r="FB38" s="32"/>
      <c r="FC38" s="33"/>
      <c r="FD38" s="34"/>
      <c r="FE38" s="21"/>
      <c r="FF38" s="35"/>
      <c r="FG38" s="21"/>
      <c r="FH38" s="31"/>
      <c r="FI38" s="21"/>
      <c r="FJ38" s="32"/>
      <c r="FK38" s="33"/>
      <c r="FL38" s="34"/>
      <c r="FM38" s="21"/>
      <c r="FN38" s="35"/>
      <c r="FO38" s="21"/>
      <c r="FP38" s="31"/>
      <c r="FQ38" s="21"/>
      <c r="FR38" s="32"/>
      <c r="FS38" s="33"/>
      <c r="FT38" s="34"/>
      <c r="FU38" s="21"/>
      <c r="FV38" s="35"/>
      <c r="FW38" s="21"/>
      <c r="FX38" s="31"/>
      <c r="FY38" s="21"/>
      <c r="FZ38" s="32"/>
      <c r="GA38" s="33"/>
      <c r="GB38" s="34"/>
      <c r="GC38" s="21"/>
      <c r="GD38" s="35"/>
      <c r="GE38" s="21"/>
      <c r="GF38" s="31"/>
      <c r="GG38" s="21"/>
      <c r="GH38" s="32"/>
      <c r="GI38" s="33"/>
      <c r="GJ38" s="34"/>
      <c r="GK38" s="21"/>
      <c r="GL38" s="35"/>
      <c r="GM38" s="21"/>
      <c r="GN38" s="31"/>
      <c r="GO38" s="21"/>
      <c r="GP38" s="32"/>
      <c r="GQ38" s="33"/>
      <c r="GR38" s="34"/>
      <c r="GS38" s="21"/>
      <c r="GT38" s="35"/>
      <c r="GU38" s="21"/>
      <c r="GV38" s="31"/>
      <c r="GW38" s="21"/>
      <c r="GX38" s="32"/>
      <c r="GY38" s="33"/>
      <c r="GZ38" s="34"/>
      <c r="HA38" s="21"/>
      <c r="HB38" s="35"/>
      <c r="HC38" s="21"/>
      <c r="HD38" s="31"/>
      <c r="HE38" s="21"/>
      <c r="HF38" s="32"/>
      <c r="HG38" s="33"/>
      <c r="HH38" s="34"/>
      <c r="HI38" s="21"/>
      <c r="HJ38" s="35"/>
      <c r="HK38" s="21"/>
      <c r="HL38" s="31"/>
      <c r="HM38" s="21"/>
      <c r="HN38" s="32"/>
      <c r="HO38" s="33"/>
      <c r="HP38" s="34"/>
      <c r="HQ38" s="21"/>
      <c r="HR38" s="35"/>
      <c r="HS38" s="21"/>
      <c r="HT38" s="31"/>
      <c r="HU38" s="21"/>
      <c r="HV38" s="32"/>
      <c r="HW38" s="33"/>
      <c r="HX38" s="34"/>
      <c r="HY38" s="21"/>
      <c r="HZ38" s="35"/>
      <c r="IA38" s="21"/>
      <c r="IB38" s="31"/>
      <c r="IC38" s="21"/>
      <c r="ID38" s="32"/>
      <c r="IE38" s="33"/>
      <c r="IF38" s="34"/>
      <c r="IG38" s="21"/>
      <c r="IH38" s="35"/>
      <c r="II38" s="21"/>
      <c r="IJ38" s="31"/>
      <c r="IK38" s="21"/>
      <c r="IL38" s="32"/>
      <c r="IM38" s="33"/>
      <c r="IN38" s="34"/>
      <c r="IO38" s="21"/>
      <c r="IP38" s="35"/>
      <c r="IQ38" s="21"/>
      <c r="IR38" s="31"/>
      <c r="IS38" s="21"/>
      <c r="IT38" s="32"/>
    </row>
    <row r="39" spans="1:254" s="12" customFormat="1" ht="28.5" customHeight="1" x14ac:dyDescent="0.2">
      <c r="A39" s="81" t="s">
        <v>93</v>
      </c>
      <c r="B39" s="82" t="s">
        <v>15</v>
      </c>
      <c r="C39" s="22"/>
      <c r="D39" s="95"/>
      <c r="E39" s="23"/>
      <c r="F39" s="24"/>
      <c r="G39" s="12">
        <v>3272.1</v>
      </c>
      <c r="H39" s="26"/>
      <c r="I39" s="27"/>
      <c r="J39" s="27"/>
      <c r="K39" s="27"/>
      <c r="L39" s="28"/>
      <c r="M39" s="27"/>
      <c r="N39" s="29"/>
      <c r="O39" s="25"/>
      <c r="P39" s="26"/>
      <c r="Q39" s="27"/>
      <c r="R39" s="27"/>
      <c r="S39" s="27"/>
      <c r="T39" s="28"/>
      <c r="U39" s="27"/>
      <c r="V39" s="29"/>
      <c r="W39" s="25"/>
      <c r="X39" s="26"/>
      <c r="Y39" s="27"/>
      <c r="Z39" s="27"/>
      <c r="AA39" s="27"/>
      <c r="AB39" s="28"/>
      <c r="AC39" s="27"/>
      <c r="AD39" s="29"/>
      <c r="AE39" s="25"/>
      <c r="AF39" s="26"/>
      <c r="AG39" s="27"/>
      <c r="AH39" s="27"/>
      <c r="AI39" s="27"/>
      <c r="AJ39" s="28"/>
      <c r="AK39" s="27"/>
      <c r="AL39" s="29"/>
      <c r="AM39" s="25"/>
      <c r="AN39" s="26"/>
      <c r="AO39" s="27"/>
      <c r="AP39" s="27"/>
      <c r="AQ39" s="27"/>
      <c r="AR39" s="28"/>
      <c r="AS39" s="27"/>
      <c r="AT39" s="29"/>
      <c r="AU39" s="25"/>
      <c r="AV39" s="26"/>
      <c r="AW39" s="27"/>
      <c r="AX39" s="27"/>
      <c r="AY39" s="27"/>
      <c r="AZ39" s="28"/>
      <c r="BA39" s="27"/>
      <c r="BB39" s="29"/>
      <c r="BC39" s="25"/>
      <c r="BD39" s="26"/>
      <c r="BE39" s="27"/>
      <c r="BF39" s="27"/>
      <c r="BG39" s="27"/>
      <c r="BH39" s="28"/>
      <c r="BI39" s="27"/>
      <c r="BJ39" s="29"/>
      <c r="BK39" s="25"/>
      <c r="BL39" s="26"/>
      <c r="BM39" s="27"/>
      <c r="BN39" s="27"/>
      <c r="BO39" s="30"/>
      <c r="BP39" s="31"/>
      <c r="BQ39" s="21"/>
      <c r="BR39" s="32"/>
      <c r="BS39" s="36"/>
      <c r="BT39" s="37"/>
      <c r="BU39" s="21"/>
      <c r="BV39" s="35"/>
      <c r="BW39" s="21"/>
      <c r="BX39" s="31"/>
      <c r="BY39" s="21"/>
      <c r="BZ39" s="32"/>
      <c r="CA39" s="36"/>
      <c r="CB39" s="37"/>
      <c r="CC39" s="21"/>
      <c r="CD39" s="35"/>
      <c r="CE39" s="21"/>
      <c r="CF39" s="31"/>
      <c r="CG39" s="21"/>
      <c r="CH39" s="32"/>
      <c r="CI39" s="36"/>
      <c r="CJ39" s="37"/>
      <c r="CK39" s="21"/>
      <c r="CL39" s="35"/>
      <c r="CM39" s="21"/>
      <c r="CN39" s="31"/>
      <c r="CO39" s="21"/>
      <c r="CP39" s="32"/>
      <c r="CQ39" s="36"/>
      <c r="CR39" s="37"/>
      <c r="CS39" s="21"/>
      <c r="CT39" s="35"/>
      <c r="CU39" s="21"/>
      <c r="CV39" s="31"/>
      <c r="CW39" s="21"/>
      <c r="CX39" s="32"/>
      <c r="CY39" s="36"/>
      <c r="CZ39" s="37"/>
      <c r="DA39" s="21"/>
      <c r="DB39" s="35"/>
      <c r="DC39" s="21"/>
      <c r="DD39" s="31"/>
      <c r="DE39" s="21"/>
      <c r="DF39" s="32"/>
      <c r="DG39" s="36"/>
      <c r="DH39" s="37"/>
      <c r="DI39" s="21"/>
      <c r="DJ39" s="35"/>
      <c r="DK39" s="21"/>
      <c r="DL39" s="31"/>
      <c r="DM39" s="21"/>
      <c r="DN39" s="32"/>
      <c r="DO39" s="36"/>
      <c r="DP39" s="37"/>
      <c r="DQ39" s="21"/>
      <c r="DR39" s="35"/>
      <c r="DS39" s="21"/>
      <c r="DT39" s="31"/>
      <c r="DU39" s="21"/>
      <c r="DV39" s="32"/>
      <c r="DW39" s="36"/>
      <c r="DX39" s="37"/>
      <c r="DY39" s="21"/>
      <c r="DZ39" s="35"/>
      <c r="EA39" s="21"/>
      <c r="EB39" s="31"/>
      <c r="EC39" s="21"/>
      <c r="ED39" s="32"/>
      <c r="EE39" s="36"/>
      <c r="EF39" s="37"/>
      <c r="EG39" s="21"/>
      <c r="EH39" s="35"/>
      <c r="EI39" s="21"/>
      <c r="EJ39" s="31"/>
      <c r="EK39" s="21"/>
      <c r="EL39" s="32"/>
      <c r="EM39" s="36"/>
      <c r="EN39" s="37"/>
      <c r="EO39" s="21"/>
      <c r="EP39" s="35"/>
      <c r="EQ39" s="21"/>
      <c r="ER39" s="31"/>
      <c r="ES39" s="21"/>
      <c r="ET39" s="32"/>
      <c r="EU39" s="36"/>
      <c r="EV39" s="37"/>
      <c r="EW39" s="21"/>
      <c r="EX39" s="35"/>
      <c r="EY39" s="21"/>
      <c r="EZ39" s="31"/>
      <c r="FA39" s="21"/>
      <c r="FB39" s="32"/>
      <c r="FC39" s="36"/>
      <c r="FD39" s="37"/>
      <c r="FE39" s="21"/>
      <c r="FF39" s="35"/>
      <c r="FG39" s="21"/>
      <c r="FH39" s="31"/>
      <c r="FI39" s="21"/>
      <c r="FJ39" s="32"/>
      <c r="FK39" s="36"/>
      <c r="FL39" s="37"/>
      <c r="FM39" s="21"/>
      <c r="FN39" s="35"/>
      <c r="FO39" s="21"/>
      <c r="FP39" s="31"/>
      <c r="FQ39" s="21"/>
      <c r="FR39" s="32"/>
      <c r="FS39" s="36"/>
      <c r="FT39" s="37"/>
      <c r="FU39" s="21"/>
      <c r="FV39" s="35"/>
      <c r="FW39" s="21"/>
      <c r="FX39" s="31"/>
      <c r="FY39" s="21"/>
      <c r="FZ39" s="32"/>
      <c r="GA39" s="36"/>
      <c r="GB39" s="37"/>
      <c r="GC39" s="21"/>
      <c r="GD39" s="35"/>
      <c r="GE39" s="21"/>
      <c r="GF39" s="31"/>
      <c r="GG39" s="21"/>
      <c r="GH39" s="32"/>
      <c r="GI39" s="36"/>
      <c r="GJ39" s="37"/>
      <c r="GK39" s="21"/>
      <c r="GL39" s="35"/>
      <c r="GM39" s="21"/>
      <c r="GN39" s="31"/>
      <c r="GO39" s="21"/>
      <c r="GP39" s="32"/>
      <c r="GQ39" s="36"/>
      <c r="GR39" s="37"/>
      <c r="GS39" s="21"/>
      <c r="GT39" s="35"/>
      <c r="GU39" s="21"/>
      <c r="GV39" s="31"/>
      <c r="GW39" s="21"/>
      <c r="GX39" s="32"/>
      <c r="GY39" s="36"/>
      <c r="GZ39" s="37"/>
      <c r="HA39" s="21"/>
      <c r="HB39" s="35"/>
      <c r="HC39" s="21"/>
      <c r="HD39" s="31"/>
      <c r="HE39" s="21"/>
      <c r="HF39" s="32"/>
      <c r="HG39" s="36"/>
      <c r="HH39" s="37"/>
      <c r="HI39" s="21"/>
      <c r="HJ39" s="35"/>
      <c r="HK39" s="21"/>
      <c r="HL39" s="31"/>
      <c r="HM39" s="21"/>
      <c r="HN39" s="32"/>
      <c r="HO39" s="36"/>
      <c r="HP39" s="37"/>
      <c r="HQ39" s="21"/>
      <c r="HR39" s="35"/>
      <c r="HS39" s="21"/>
      <c r="HT39" s="31"/>
      <c r="HU39" s="21"/>
      <c r="HV39" s="32"/>
      <c r="HW39" s="36"/>
      <c r="HX39" s="37"/>
      <c r="HY39" s="21"/>
      <c r="HZ39" s="35"/>
      <c r="IA39" s="21"/>
      <c r="IB39" s="31"/>
      <c r="IC39" s="21"/>
      <c r="ID39" s="32"/>
      <c r="IE39" s="36"/>
      <c r="IF39" s="37"/>
      <c r="IG39" s="21"/>
      <c r="IH39" s="35"/>
      <c r="II39" s="21"/>
      <c r="IJ39" s="31"/>
      <c r="IK39" s="21"/>
      <c r="IL39" s="32"/>
      <c r="IM39" s="36"/>
      <c r="IN39" s="37"/>
      <c r="IO39" s="21"/>
      <c r="IP39" s="35"/>
      <c r="IQ39" s="21"/>
      <c r="IR39" s="31"/>
      <c r="IS39" s="21"/>
      <c r="IT39" s="32"/>
    </row>
    <row r="40" spans="1:254" s="38" customFormat="1" ht="21.75" customHeight="1" x14ac:dyDescent="0.2">
      <c r="A40" s="84" t="s">
        <v>23</v>
      </c>
      <c r="B40" s="85" t="s">
        <v>24</v>
      </c>
      <c r="C40" s="22" t="s">
        <v>150</v>
      </c>
      <c r="D40" s="95">
        <f>E40*G40</f>
        <v>35338.68</v>
      </c>
      <c r="E40" s="23">
        <f>F40*12</f>
        <v>10.8</v>
      </c>
      <c r="F40" s="24">
        <v>0.9</v>
      </c>
      <c r="G40" s="12">
        <v>3272.1</v>
      </c>
      <c r="H40" s="12">
        <v>1.07</v>
      </c>
      <c r="I40" s="13">
        <v>0.6</v>
      </c>
    </row>
    <row r="41" spans="1:254" s="12" customFormat="1" ht="16.5" customHeight="1" x14ac:dyDescent="0.2">
      <c r="A41" s="84" t="s">
        <v>113</v>
      </c>
      <c r="B41" s="85" t="s">
        <v>25</v>
      </c>
      <c r="C41" s="22" t="s">
        <v>150</v>
      </c>
      <c r="D41" s="95">
        <f>E41*G41</f>
        <v>115047.03999999999</v>
      </c>
      <c r="E41" s="23">
        <f>F41*12</f>
        <v>35.159999999999997</v>
      </c>
      <c r="F41" s="24">
        <v>2.93</v>
      </c>
      <c r="G41" s="12">
        <v>3272.1</v>
      </c>
      <c r="H41" s="12">
        <v>1.07</v>
      </c>
      <c r="I41" s="13">
        <v>1.94</v>
      </c>
    </row>
    <row r="42" spans="1:254" s="12" customFormat="1" ht="21" customHeight="1" x14ac:dyDescent="0.2">
      <c r="A42" s="84" t="s">
        <v>114</v>
      </c>
      <c r="B42" s="85" t="s">
        <v>15</v>
      </c>
      <c r="C42" s="22" t="s">
        <v>117</v>
      </c>
      <c r="D42" s="95">
        <f>E42*G42</f>
        <v>51044.76</v>
      </c>
      <c r="E42" s="23">
        <f>F42*12</f>
        <v>15.6</v>
      </c>
      <c r="F42" s="24">
        <v>1.3</v>
      </c>
      <c r="G42" s="12">
        <v>3272.1</v>
      </c>
      <c r="H42" s="12">
        <v>1.07</v>
      </c>
      <c r="I42" s="13">
        <v>0.87</v>
      </c>
    </row>
    <row r="43" spans="1:254" s="12" customFormat="1" ht="54.75" customHeight="1" x14ac:dyDescent="0.2">
      <c r="A43" s="84" t="s">
        <v>100</v>
      </c>
      <c r="B43" s="85" t="s">
        <v>34</v>
      </c>
      <c r="C43" s="22" t="s">
        <v>117</v>
      </c>
      <c r="D43" s="95">
        <f>3407.5*1.105*1.1*1.086</f>
        <v>4498.01</v>
      </c>
      <c r="E43" s="23">
        <f>D43/G43</f>
        <v>1.37</v>
      </c>
      <c r="F43" s="24">
        <f>E43/12</f>
        <v>0.11</v>
      </c>
      <c r="G43" s="12">
        <v>3272.1</v>
      </c>
      <c r="I43" s="13"/>
    </row>
    <row r="44" spans="1:254" s="12" customFormat="1" ht="20.25" customHeight="1" x14ac:dyDescent="0.2">
      <c r="A44" s="84" t="s">
        <v>143</v>
      </c>
      <c r="B44" s="85" t="s">
        <v>15</v>
      </c>
      <c r="C44" s="22" t="s">
        <v>151</v>
      </c>
      <c r="D44" s="95">
        <f>E44*G44</f>
        <v>59683.1</v>
      </c>
      <c r="E44" s="23">
        <f>F44*12</f>
        <v>18.239999999999998</v>
      </c>
      <c r="F44" s="24">
        <v>1.52</v>
      </c>
      <c r="G44" s="12">
        <v>3272.1</v>
      </c>
      <c r="H44" s="12">
        <v>1.07</v>
      </c>
      <c r="I44" s="13">
        <v>1.01</v>
      </c>
    </row>
    <row r="45" spans="1:254" s="12" customFormat="1" ht="20.25" customHeight="1" x14ac:dyDescent="0.2">
      <c r="A45" s="81" t="s">
        <v>101</v>
      </c>
      <c r="B45" s="82" t="s">
        <v>36</v>
      </c>
      <c r="C45" s="22"/>
      <c r="D45" s="95"/>
      <c r="E45" s="23"/>
      <c r="F45" s="24"/>
      <c r="G45" s="12">
        <v>3272.1</v>
      </c>
      <c r="I45" s="13"/>
    </row>
    <row r="46" spans="1:254" s="12" customFormat="1" ht="20.25" customHeight="1" x14ac:dyDescent="0.2">
      <c r="A46" s="81" t="s">
        <v>102</v>
      </c>
      <c r="B46" s="82" t="s">
        <v>34</v>
      </c>
      <c r="C46" s="22"/>
      <c r="D46" s="95"/>
      <c r="E46" s="23"/>
      <c r="F46" s="24"/>
      <c r="G46" s="12">
        <v>3272.1</v>
      </c>
      <c r="I46" s="13"/>
    </row>
    <row r="47" spans="1:254" s="12" customFormat="1" ht="20.25" customHeight="1" x14ac:dyDescent="0.2">
      <c r="A47" s="81" t="s">
        <v>75</v>
      </c>
      <c r="B47" s="82" t="s">
        <v>76</v>
      </c>
      <c r="C47" s="22"/>
      <c r="D47" s="95"/>
      <c r="E47" s="23"/>
      <c r="F47" s="24"/>
      <c r="G47" s="12">
        <v>3272.1</v>
      </c>
      <c r="I47" s="13"/>
    </row>
    <row r="48" spans="1:254" s="12" customFormat="1" ht="20.25" customHeight="1" x14ac:dyDescent="0.2">
      <c r="A48" s="81" t="s">
        <v>105</v>
      </c>
      <c r="B48" s="82" t="s">
        <v>103</v>
      </c>
      <c r="C48" s="22"/>
      <c r="D48" s="95"/>
      <c r="E48" s="23"/>
      <c r="F48" s="24"/>
      <c r="G48" s="12">
        <v>3272.1</v>
      </c>
      <c r="I48" s="13"/>
    </row>
    <row r="49" spans="1:9" s="12" customFormat="1" ht="20.25" customHeight="1" x14ac:dyDescent="0.2">
      <c r="A49" s="81" t="s">
        <v>104</v>
      </c>
      <c r="B49" s="82" t="s">
        <v>76</v>
      </c>
      <c r="C49" s="22"/>
      <c r="D49" s="95"/>
      <c r="E49" s="23"/>
      <c r="F49" s="24"/>
      <c r="G49" s="12">
        <v>3272.1</v>
      </c>
      <c r="I49" s="13"/>
    </row>
    <row r="50" spans="1:9" s="12" customFormat="1" ht="28.5" x14ac:dyDescent="0.2">
      <c r="A50" s="84" t="s">
        <v>144</v>
      </c>
      <c r="B50" s="86" t="s">
        <v>26</v>
      </c>
      <c r="C50" s="22" t="s">
        <v>77</v>
      </c>
      <c r="D50" s="95">
        <f>(116617.64*1.086)+1000</f>
        <v>127646.76</v>
      </c>
      <c r="E50" s="23">
        <f>D50/G50</f>
        <v>39.01</v>
      </c>
      <c r="F50" s="24">
        <f>E50/12</f>
        <v>3.25</v>
      </c>
      <c r="G50" s="12">
        <v>3272.1</v>
      </c>
      <c r="H50" s="12">
        <v>1.07</v>
      </c>
      <c r="I50" s="13">
        <v>2.14</v>
      </c>
    </row>
    <row r="51" spans="1:9" s="12" customFormat="1" ht="29.25" customHeight="1" x14ac:dyDescent="0.2">
      <c r="A51" s="72" t="s">
        <v>78</v>
      </c>
      <c r="B51" s="93" t="s">
        <v>26</v>
      </c>
      <c r="C51" s="22"/>
      <c r="D51" s="95"/>
      <c r="E51" s="23"/>
      <c r="F51" s="24"/>
      <c r="G51" s="12">
        <v>3272.1</v>
      </c>
      <c r="I51" s="13"/>
    </row>
    <row r="52" spans="1:9" s="12" customFormat="1" ht="23.25" customHeight="1" x14ac:dyDescent="0.2">
      <c r="A52" s="72" t="s">
        <v>124</v>
      </c>
      <c r="B52" s="93" t="s">
        <v>90</v>
      </c>
      <c r="C52" s="22"/>
      <c r="D52" s="95"/>
      <c r="E52" s="23"/>
      <c r="F52" s="24"/>
      <c r="G52" s="12">
        <v>3272.1</v>
      </c>
      <c r="I52" s="13"/>
    </row>
    <row r="53" spans="1:9" s="12" customFormat="1" ht="17.25" customHeight="1" x14ac:dyDescent="0.2">
      <c r="A53" s="72" t="s">
        <v>79</v>
      </c>
      <c r="B53" s="93" t="s">
        <v>12</v>
      </c>
      <c r="C53" s="22"/>
      <c r="D53" s="95"/>
      <c r="E53" s="23"/>
      <c r="F53" s="24"/>
      <c r="G53" s="12">
        <v>3272.1</v>
      </c>
      <c r="I53" s="13"/>
    </row>
    <row r="54" spans="1:9" s="12" customFormat="1" ht="28.5" customHeight="1" x14ac:dyDescent="0.2">
      <c r="A54" s="72" t="s">
        <v>80</v>
      </c>
      <c r="B54" s="93" t="s">
        <v>34</v>
      </c>
      <c r="C54" s="22"/>
      <c r="D54" s="95"/>
      <c r="E54" s="23"/>
      <c r="F54" s="24"/>
      <c r="G54" s="12">
        <v>3272.1</v>
      </c>
      <c r="I54" s="13"/>
    </row>
    <row r="55" spans="1:9" s="12" customFormat="1" ht="21.75" customHeight="1" x14ac:dyDescent="0.2">
      <c r="A55" s="72" t="s">
        <v>145</v>
      </c>
      <c r="B55" s="93" t="s">
        <v>34</v>
      </c>
      <c r="C55" s="39" t="s">
        <v>77</v>
      </c>
      <c r="D55" s="95"/>
      <c r="E55" s="23"/>
      <c r="F55" s="24"/>
      <c r="G55" s="12">
        <v>3272.1</v>
      </c>
      <c r="I55" s="13"/>
    </row>
    <row r="56" spans="1:9" s="19" customFormat="1" ht="36" customHeight="1" x14ac:dyDescent="0.2">
      <c r="A56" s="84" t="s">
        <v>106</v>
      </c>
      <c r="B56" s="85" t="s">
        <v>10</v>
      </c>
      <c r="C56" s="22" t="s">
        <v>118</v>
      </c>
      <c r="D56" s="95">
        <v>2439.9899999999998</v>
      </c>
      <c r="E56" s="23">
        <f>D56/G56</f>
        <v>0.75</v>
      </c>
      <c r="F56" s="24">
        <f>E56/12+0.01</f>
        <v>7.0000000000000007E-2</v>
      </c>
      <c r="G56" s="12">
        <v>3272.1</v>
      </c>
      <c r="H56" s="12">
        <v>1.07</v>
      </c>
      <c r="I56" s="13">
        <v>0.04</v>
      </c>
    </row>
    <row r="57" spans="1:9" s="19" customFormat="1" ht="30.75" customHeight="1" x14ac:dyDescent="0.2">
      <c r="A57" s="84" t="s">
        <v>107</v>
      </c>
      <c r="B57" s="85" t="s">
        <v>10</v>
      </c>
      <c r="C57" s="22" t="s">
        <v>118</v>
      </c>
      <c r="D57" s="95">
        <v>15405.72</v>
      </c>
      <c r="E57" s="23">
        <f>D57/G57</f>
        <v>4.71</v>
      </c>
      <c r="F57" s="24">
        <f>E57/12</f>
        <v>0.39</v>
      </c>
      <c r="G57" s="12">
        <v>3272.1</v>
      </c>
      <c r="H57" s="12">
        <v>1.07</v>
      </c>
      <c r="I57" s="13">
        <v>0.26</v>
      </c>
    </row>
    <row r="58" spans="1:9" s="19" customFormat="1" ht="30" x14ac:dyDescent="0.2">
      <c r="A58" s="84" t="s">
        <v>27</v>
      </c>
      <c r="B58" s="85"/>
      <c r="C58" s="22" t="s">
        <v>152</v>
      </c>
      <c r="D58" s="95">
        <f>E58*G58</f>
        <v>8638.34</v>
      </c>
      <c r="E58" s="23">
        <f>F58*12</f>
        <v>2.64</v>
      </c>
      <c r="F58" s="24">
        <v>0.22</v>
      </c>
      <c r="G58" s="12">
        <v>3272.1</v>
      </c>
      <c r="H58" s="12">
        <v>1.07</v>
      </c>
      <c r="I58" s="13">
        <v>0.14000000000000001</v>
      </c>
    </row>
    <row r="59" spans="1:9" s="19" customFormat="1" ht="25.5" x14ac:dyDescent="0.2">
      <c r="A59" s="72" t="s">
        <v>81</v>
      </c>
      <c r="B59" s="73" t="s">
        <v>68</v>
      </c>
      <c r="C59" s="22"/>
      <c r="D59" s="95"/>
      <c r="E59" s="23"/>
      <c r="F59" s="24"/>
      <c r="G59" s="12">
        <v>3272.1</v>
      </c>
      <c r="H59" s="12"/>
      <c r="I59" s="13"/>
    </row>
    <row r="60" spans="1:9" s="19" customFormat="1" ht="26.25" customHeight="1" x14ac:dyDescent="0.2">
      <c r="A60" s="72" t="s">
        <v>83</v>
      </c>
      <c r="B60" s="73" t="s">
        <v>68</v>
      </c>
      <c r="C60" s="22"/>
      <c r="D60" s="95"/>
      <c r="E60" s="23"/>
      <c r="F60" s="24"/>
      <c r="G60" s="12">
        <v>3272.1</v>
      </c>
      <c r="H60" s="12"/>
      <c r="I60" s="13"/>
    </row>
    <row r="61" spans="1:9" s="19" customFormat="1" ht="15" x14ac:dyDescent="0.2">
      <c r="A61" s="72" t="s">
        <v>82</v>
      </c>
      <c r="B61" s="73" t="s">
        <v>12</v>
      </c>
      <c r="C61" s="22"/>
      <c r="D61" s="95"/>
      <c r="E61" s="23"/>
      <c r="F61" s="24"/>
      <c r="G61" s="12">
        <v>3272.1</v>
      </c>
      <c r="H61" s="12"/>
      <c r="I61" s="13"/>
    </row>
    <row r="62" spans="1:9" s="19" customFormat="1" ht="24" customHeight="1" x14ac:dyDescent="0.2">
      <c r="A62" s="72" t="s">
        <v>84</v>
      </c>
      <c r="B62" s="73" t="s">
        <v>68</v>
      </c>
      <c r="C62" s="22"/>
      <c r="D62" s="95"/>
      <c r="E62" s="23"/>
      <c r="F62" s="24"/>
      <c r="G62" s="12">
        <v>3272.1</v>
      </c>
      <c r="H62" s="12"/>
      <c r="I62" s="13"/>
    </row>
    <row r="63" spans="1:9" s="19" customFormat="1" ht="27.75" customHeight="1" x14ac:dyDescent="0.2">
      <c r="A63" s="72" t="s">
        <v>85</v>
      </c>
      <c r="B63" s="73" t="s">
        <v>68</v>
      </c>
      <c r="C63" s="22"/>
      <c r="D63" s="95"/>
      <c r="E63" s="23"/>
      <c r="F63" s="24"/>
      <c r="G63" s="12">
        <v>3272.1</v>
      </c>
      <c r="H63" s="12"/>
      <c r="I63" s="13"/>
    </row>
    <row r="64" spans="1:9" s="19" customFormat="1" ht="15" x14ac:dyDescent="0.2">
      <c r="A64" s="72" t="s">
        <v>86</v>
      </c>
      <c r="B64" s="73" t="s">
        <v>68</v>
      </c>
      <c r="C64" s="22"/>
      <c r="D64" s="95"/>
      <c r="E64" s="23"/>
      <c r="F64" s="24"/>
      <c r="G64" s="12">
        <v>3272.1</v>
      </c>
      <c r="H64" s="12"/>
      <c r="I64" s="13"/>
    </row>
    <row r="65" spans="1:9" s="19" customFormat="1" ht="30.75" customHeight="1" x14ac:dyDescent="0.2">
      <c r="A65" s="72" t="s">
        <v>87</v>
      </c>
      <c r="B65" s="73" t="s">
        <v>68</v>
      </c>
      <c r="C65" s="22"/>
      <c r="D65" s="95"/>
      <c r="E65" s="23"/>
      <c r="F65" s="24"/>
      <c r="G65" s="12">
        <v>3272.1</v>
      </c>
      <c r="H65" s="12"/>
      <c r="I65" s="13"/>
    </row>
    <row r="66" spans="1:9" s="19" customFormat="1" ht="25.5" customHeight="1" x14ac:dyDescent="0.2">
      <c r="A66" s="72" t="s">
        <v>88</v>
      </c>
      <c r="B66" s="73" t="s">
        <v>68</v>
      </c>
      <c r="C66" s="22"/>
      <c r="D66" s="95"/>
      <c r="E66" s="23"/>
      <c r="F66" s="24"/>
      <c r="G66" s="12">
        <v>3272.1</v>
      </c>
      <c r="H66" s="12"/>
      <c r="I66" s="13"/>
    </row>
    <row r="67" spans="1:9" s="19" customFormat="1" ht="25.5" customHeight="1" x14ac:dyDescent="0.2">
      <c r="A67" s="72" t="s">
        <v>89</v>
      </c>
      <c r="B67" s="73" t="s">
        <v>68</v>
      </c>
      <c r="C67" s="22"/>
      <c r="D67" s="95"/>
      <c r="E67" s="23"/>
      <c r="F67" s="24"/>
      <c r="G67" s="12">
        <v>3272.1</v>
      </c>
      <c r="H67" s="12"/>
      <c r="I67" s="13"/>
    </row>
    <row r="68" spans="1:9" s="12" customFormat="1" ht="18" customHeight="1" x14ac:dyDescent="0.2">
      <c r="A68" s="84" t="s">
        <v>28</v>
      </c>
      <c r="B68" s="85" t="s">
        <v>29</v>
      </c>
      <c r="C68" s="22" t="s">
        <v>153</v>
      </c>
      <c r="D68" s="95">
        <f>E68*G68</f>
        <v>3141.22</v>
      </c>
      <c r="E68" s="23">
        <f>12*F68</f>
        <v>0.96</v>
      </c>
      <c r="F68" s="24">
        <v>0.08</v>
      </c>
      <c r="G68" s="12">
        <v>3272.1</v>
      </c>
      <c r="H68" s="12">
        <v>1.07</v>
      </c>
      <c r="I68" s="13">
        <v>0.03</v>
      </c>
    </row>
    <row r="69" spans="1:9" s="12" customFormat="1" ht="20.25" customHeight="1" x14ac:dyDescent="0.2">
      <c r="A69" s="84" t="s">
        <v>30</v>
      </c>
      <c r="B69" s="87" t="s">
        <v>31</v>
      </c>
      <c r="C69" s="42" t="s">
        <v>153</v>
      </c>
      <c r="D69" s="95">
        <f>E69*G69</f>
        <v>1963.26</v>
      </c>
      <c r="E69" s="23">
        <f>12*F69</f>
        <v>0.6</v>
      </c>
      <c r="F69" s="24">
        <v>0.05</v>
      </c>
      <c r="G69" s="12">
        <v>3272.1</v>
      </c>
      <c r="H69" s="12">
        <v>1.07</v>
      </c>
      <c r="I69" s="13">
        <v>0.02</v>
      </c>
    </row>
    <row r="70" spans="1:9" s="38" customFormat="1" ht="30" customHeight="1" x14ac:dyDescent="0.2">
      <c r="A70" s="84" t="s">
        <v>32</v>
      </c>
      <c r="B70" s="85"/>
      <c r="C70" s="42" t="s">
        <v>148</v>
      </c>
      <c r="D70" s="95">
        <v>3535</v>
      </c>
      <c r="E70" s="23">
        <f>D70/G70</f>
        <v>1.08</v>
      </c>
      <c r="F70" s="24">
        <f>E70/12</f>
        <v>0.09</v>
      </c>
      <c r="G70" s="12">
        <v>3272.1</v>
      </c>
      <c r="H70" s="12">
        <v>1.07</v>
      </c>
      <c r="I70" s="13">
        <v>0.03</v>
      </c>
    </row>
    <row r="71" spans="1:9" s="38" customFormat="1" ht="21" customHeight="1" x14ac:dyDescent="0.2">
      <c r="A71" s="84" t="s">
        <v>33</v>
      </c>
      <c r="B71" s="85"/>
      <c r="C71" s="23" t="s">
        <v>154</v>
      </c>
      <c r="D71" s="97">
        <f>SUM(D72:D86)</f>
        <v>27786.36</v>
      </c>
      <c r="E71" s="23">
        <f>D71/G71</f>
        <v>8.49</v>
      </c>
      <c r="F71" s="24">
        <f>E71/12</f>
        <v>0.71</v>
      </c>
      <c r="G71" s="12">
        <v>3272.1</v>
      </c>
      <c r="H71" s="12">
        <v>1.07</v>
      </c>
      <c r="I71" s="13">
        <v>0.8</v>
      </c>
    </row>
    <row r="72" spans="1:9" s="19" customFormat="1" ht="23.25" customHeight="1" x14ac:dyDescent="0.2">
      <c r="A72" s="88" t="s">
        <v>73</v>
      </c>
      <c r="B72" s="77" t="s">
        <v>34</v>
      </c>
      <c r="C72" s="45"/>
      <c r="D72" s="98">
        <v>873.77</v>
      </c>
      <c r="E72" s="46"/>
      <c r="F72" s="47"/>
      <c r="G72" s="12">
        <v>3272.1</v>
      </c>
      <c r="H72" s="12">
        <v>1.07</v>
      </c>
      <c r="I72" s="13">
        <v>0</v>
      </c>
    </row>
    <row r="73" spans="1:9" s="19" customFormat="1" ht="23.25" customHeight="1" x14ac:dyDescent="0.2">
      <c r="A73" s="88" t="s">
        <v>35</v>
      </c>
      <c r="B73" s="77" t="s">
        <v>36</v>
      </c>
      <c r="C73" s="45"/>
      <c r="D73" s="98">
        <v>1097.78</v>
      </c>
      <c r="E73" s="46"/>
      <c r="F73" s="47"/>
      <c r="G73" s="12">
        <v>3272.1</v>
      </c>
      <c r="H73" s="12">
        <v>1.07</v>
      </c>
      <c r="I73" s="13">
        <v>0.01</v>
      </c>
    </row>
    <row r="74" spans="1:9" s="19" customFormat="1" ht="24.75" customHeight="1" x14ac:dyDescent="0.2">
      <c r="A74" s="88" t="s">
        <v>69</v>
      </c>
      <c r="B74" s="89" t="s">
        <v>34</v>
      </c>
      <c r="C74" s="45"/>
      <c r="D74" s="98">
        <v>1956.15</v>
      </c>
      <c r="E74" s="46"/>
      <c r="F74" s="47"/>
      <c r="G74" s="12">
        <v>3272.1</v>
      </c>
      <c r="H74" s="12">
        <v>1.07</v>
      </c>
      <c r="I74" s="13">
        <v>0.02</v>
      </c>
    </row>
    <row r="75" spans="1:9" s="19" customFormat="1" ht="18" customHeight="1" x14ac:dyDescent="0.2">
      <c r="A75" s="88" t="s">
        <v>37</v>
      </c>
      <c r="B75" s="77" t="s">
        <v>34</v>
      </c>
      <c r="C75" s="45"/>
      <c r="D75" s="98">
        <v>2092</v>
      </c>
      <c r="E75" s="46"/>
      <c r="F75" s="47"/>
      <c r="G75" s="12">
        <v>3272.1</v>
      </c>
      <c r="H75" s="12"/>
      <c r="I75" s="13"/>
    </row>
    <row r="76" spans="1:9" s="76" customFormat="1" ht="18" customHeight="1" x14ac:dyDescent="0.2">
      <c r="A76" s="88" t="s">
        <v>38</v>
      </c>
      <c r="B76" s="77" t="s">
        <v>34</v>
      </c>
      <c r="C76" s="50"/>
      <c r="D76" s="99">
        <v>6995.08</v>
      </c>
      <c r="E76" s="46"/>
      <c r="F76" s="47"/>
      <c r="G76" s="12">
        <v>3272.1</v>
      </c>
      <c r="H76" s="74"/>
      <c r="I76" s="75"/>
    </row>
    <row r="77" spans="1:9" s="19" customFormat="1" ht="19.5" customHeight="1" x14ac:dyDescent="0.2">
      <c r="A77" s="88" t="s">
        <v>39</v>
      </c>
      <c r="B77" s="77" t="s">
        <v>34</v>
      </c>
      <c r="C77" s="45"/>
      <c r="D77" s="98">
        <v>1097.78</v>
      </c>
      <c r="E77" s="46"/>
      <c r="F77" s="47"/>
      <c r="G77" s="12">
        <v>3272.1</v>
      </c>
      <c r="H77" s="12">
        <v>1.07</v>
      </c>
      <c r="I77" s="13">
        <v>0.03</v>
      </c>
    </row>
    <row r="78" spans="1:9" s="19" customFormat="1" ht="17.25" customHeight="1" x14ac:dyDescent="0.2">
      <c r="A78" s="88" t="s">
        <v>40</v>
      </c>
      <c r="B78" s="77" t="s">
        <v>34</v>
      </c>
      <c r="C78" s="45"/>
      <c r="D78" s="98">
        <v>1045.98</v>
      </c>
      <c r="E78" s="46"/>
      <c r="F78" s="47"/>
      <c r="G78" s="12">
        <v>3272.1</v>
      </c>
      <c r="H78" s="12">
        <v>1.07</v>
      </c>
      <c r="I78" s="13">
        <v>0.12</v>
      </c>
    </row>
    <row r="79" spans="1:9" s="19" customFormat="1" ht="18" customHeight="1" x14ac:dyDescent="0.2">
      <c r="A79" s="88" t="s">
        <v>41</v>
      </c>
      <c r="B79" s="77" t="s">
        <v>36</v>
      </c>
      <c r="C79" s="45"/>
      <c r="D79" s="98">
        <v>0</v>
      </c>
      <c r="E79" s="46"/>
      <c r="F79" s="47"/>
      <c r="G79" s="12">
        <v>3272.1</v>
      </c>
      <c r="H79" s="12">
        <v>1.07</v>
      </c>
      <c r="I79" s="13">
        <v>0.02</v>
      </c>
    </row>
    <row r="80" spans="1:9" s="19" customFormat="1" ht="27" customHeight="1" x14ac:dyDescent="0.2">
      <c r="A80" s="137" t="s">
        <v>172</v>
      </c>
      <c r="B80" s="138" t="s">
        <v>34</v>
      </c>
      <c r="C80" s="46"/>
      <c r="D80" s="98">
        <v>764.43</v>
      </c>
      <c r="E80" s="139"/>
      <c r="F80" s="140"/>
      <c r="G80" s="12"/>
    </row>
    <row r="81" spans="1:9" s="19" customFormat="1" ht="29.25" customHeight="1" x14ac:dyDescent="0.2">
      <c r="A81" s="88" t="s">
        <v>42</v>
      </c>
      <c r="B81" s="77" t="s">
        <v>34</v>
      </c>
      <c r="C81" s="45"/>
      <c r="D81" s="98">
        <v>4142.7299999999996</v>
      </c>
      <c r="E81" s="46"/>
      <c r="F81" s="47"/>
      <c r="G81" s="12">
        <v>3272.1</v>
      </c>
      <c r="H81" s="12">
        <v>1.07</v>
      </c>
      <c r="I81" s="13">
        <v>0.02</v>
      </c>
    </row>
    <row r="82" spans="1:9" s="19" customFormat="1" ht="31.5" customHeight="1" x14ac:dyDescent="0.2">
      <c r="A82" s="88" t="s">
        <v>74</v>
      </c>
      <c r="B82" s="77" t="s">
        <v>34</v>
      </c>
      <c r="C82" s="45"/>
      <c r="D82" s="98">
        <v>7720.66</v>
      </c>
      <c r="E82" s="46"/>
      <c r="F82" s="47"/>
      <c r="G82" s="12">
        <v>3272.1</v>
      </c>
      <c r="H82" s="12">
        <v>1.07</v>
      </c>
      <c r="I82" s="13">
        <v>7.0000000000000007E-2</v>
      </c>
    </row>
    <row r="83" spans="1:9" s="19" customFormat="1" ht="29.25" customHeight="1" x14ac:dyDescent="0.2">
      <c r="A83" s="88" t="s">
        <v>146</v>
      </c>
      <c r="B83" s="89" t="s">
        <v>49</v>
      </c>
      <c r="C83" s="49"/>
      <c r="D83" s="98">
        <v>0</v>
      </c>
      <c r="E83" s="46"/>
      <c r="F83" s="47"/>
      <c r="G83" s="12">
        <v>3272.1</v>
      </c>
      <c r="H83" s="12">
        <v>1.07</v>
      </c>
      <c r="I83" s="13">
        <v>0</v>
      </c>
    </row>
    <row r="84" spans="1:9" s="19" customFormat="1" ht="29.25" customHeight="1" x14ac:dyDescent="0.2">
      <c r="A84" s="88" t="s">
        <v>147</v>
      </c>
      <c r="B84" s="89" t="s">
        <v>49</v>
      </c>
      <c r="C84" s="49"/>
      <c r="D84" s="98">
        <v>0</v>
      </c>
      <c r="E84" s="46"/>
      <c r="F84" s="47"/>
      <c r="G84" s="12">
        <v>3272.1</v>
      </c>
      <c r="H84" s="12"/>
      <c r="I84" s="13"/>
    </row>
    <row r="85" spans="1:9" s="19" customFormat="1" ht="21" customHeight="1" x14ac:dyDescent="0.2">
      <c r="A85" s="72" t="s">
        <v>126</v>
      </c>
      <c r="B85" s="73" t="s">
        <v>34</v>
      </c>
      <c r="C85" s="45"/>
      <c r="D85" s="98">
        <v>0</v>
      </c>
      <c r="E85" s="46"/>
      <c r="F85" s="47"/>
      <c r="G85" s="12">
        <v>3272.1</v>
      </c>
      <c r="H85" s="12"/>
      <c r="I85" s="13"/>
    </row>
    <row r="86" spans="1:9" s="19" customFormat="1" ht="21" customHeight="1" x14ac:dyDescent="0.2">
      <c r="A86" s="88" t="s">
        <v>127</v>
      </c>
      <c r="B86" s="73" t="s">
        <v>34</v>
      </c>
      <c r="C86" s="50"/>
      <c r="D86" s="99">
        <v>0</v>
      </c>
      <c r="E86" s="46"/>
      <c r="F86" s="47"/>
      <c r="G86" s="12">
        <v>3272.1</v>
      </c>
      <c r="H86" s="12">
        <v>1.07</v>
      </c>
      <c r="I86" s="13">
        <v>7.0000000000000007E-2</v>
      </c>
    </row>
    <row r="87" spans="1:9" s="38" customFormat="1" ht="30" x14ac:dyDescent="0.2">
      <c r="A87" s="84" t="s">
        <v>43</v>
      </c>
      <c r="B87" s="85"/>
      <c r="C87" s="23" t="s">
        <v>155</v>
      </c>
      <c r="D87" s="97">
        <f>SUM(D88:D96)</f>
        <v>21067.78</v>
      </c>
      <c r="E87" s="23">
        <f>D87/G87</f>
        <v>6.44</v>
      </c>
      <c r="F87" s="24">
        <f>E87/12</f>
        <v>0.54</v>
      </c>
      <c r="G87" s="12">
        <v>3272.1</v>
      </c>
      <c r="H87" s="12">
        <v>1.07</v>
      </c>
      <c r="I87" s="13">
        <v>0.89</v>
      </c>
    </row>
    <row r="88" spans="1:9" s="19" customFormat="1" ht="18" customHeight="1" x14ac:dyDescent="0.2">
      <c r="A88" s="88" t="s">
        <v>44</v>
      </c>
      <c r="B88" s="77" t="s">
        <v>45</v>
      </c>
      <c r="C88" s="45"/>
      <c r="D88" s="98">
        <v>3137.99</v>
      </c>
      <c r="E88" s="46"/>
      <c r="F88" s="47"/>
      <c r="G88" s="12">
        <v>3272.1</v>
      </c>
      <c r="H88" s="12">
        <v>1.07</v>
      </c>
      <c r="I88" s="13">
        <v>0.05</v>
      </c>
    </row>
    <row r="89" spans="1:9" s="19" customFormat="1" ht="31.5" customHeight="1" x14ac:dyDescent="0.2">
      <c r="A89" s="88" t="s">
        <v>46</v>
      </c>
      <c r="B89" s="89" t="s">
        <v>34</v>
      </c>
      <c r="C89" s="45"/>
      <c r="D89" s="98">
        <v>2092.02</v>
      </c>
      <c r="E89" s="46"/>
      <c r="F89" s="47"/>
      <c r="G89" s="12">
        <v>3272.1</v>
      </c>
      <c r="H89" s="12">
        <v>1.07</v>
      </c>
      <c r="I89" s="13">
        <v>0.03</v>
      </c>
    </row>
    <row r="90" spans="1:9" s="19" customFormat="1" ht="21" customHeight="1" x14ac:dyDescent="0.2">
      <c r="A90" s="88" t="s">
        <v>48</v>
      </c>
      <c r="B90" s="89" t="s">
        <v>34</v>
      </c>
      <c r="C90" s="45"/>
      <c r="D90" s="98">
        <v>2195.4899999999998</v>
      </c>
      <c r="E90" s="46"/>
      <c r="F90" s="47"/>
      <c r="G90" s="12">
        <v>3272.1</v>
      </c>
      <c r="H90" s="12">
        <v>1.07</v>
      </c>
      <c r="I90" s="13">
        <v>0</v>
      </c>
    </row>
    <row r="91" spans="1:9" s="19" customFormat="1" ht="28.5" customHeight="1" x14ac:dyDescent="0.2">
      <c r="A91" s="88" t="s">
        <v>50</v>
      </c>
      <c r="B91" s="77" t="s">
        <v>51</v>
      </c>
      <c r="C91" s="45"/>
      <c r="D91" s="98">
        <v>0</v>
      </c>
      <c r="E91" s="46"/>
      <c r="F91" s="47"/>
      <c r="G91" s="12">
        <v>3272.1</v>
      </c>
      <c r="H91" s="12">
        <v>1.07</v>
      </c>
      <c r="I91" s="13">
        <v>0.03</v>
      </c>
    </row>
    <row r="92" spans="1:9" s="19" customFormat="1" ht="24" customHeight="1" x14ac:dyDescent="0.2">
      <c r="A92" s="88" t="s">
        <v>108</v>
      </c>
      <c r="B92" s="77" t="s">
        <v>10</v>
      </c>
      <c r="C92" s="45"/>
      <c r="D92" s="98">
        <v>7440.48</v>
      </c>
      <c r="E92" s="46"/>
      <c r="F92" s="47"/>
      <c r="G92" s="12">
        <v>3272.1</v>
      </c>
      <c r="H92" s="12">
        <v>1.07</v>
      </c>
      <c r="I92" s="13">
        <v>0</v>
      </c>
    </row>
    <row r="93" spans="1:9" s="19" customFormat="1" ht="33" customHeight="1" x14ac:dyDescent="0.2">
      <c r="A93" s="88" t="s">
        <v>109</v>
      </c>
      <c r="B93" s="89" t="s">
        <v>34</v>
      </c>
      <c r="C93" s="45"/>
      <c r="D93" s="98">
        <v>6201.8</v>
      </c>
      <c r="E93" s="46"/>
      <c r="F93" s="47"/>
      <c r="G93" s="12">
        <v>3272.1</v>
      </c>
      <c r="H93" s="12">
        <v>1.07</v>
      </c>
      <c r="I93" s="13">
        <v>0</v>
      </c>
    </row>
    <row r="94" spans="1:9" s="19" customFormat="1" ht="26.25" customHeight="1" x14ac:dyDescent="0.2">
      <c r="A94" s="88" t="s">
        <v>125</v>
      </c>
      <c r="B94" s="89" t="s">
        <v>47</v>
      </c>
      <c r="C94" s="45"/>
      <c r="D94" s="98">
        <v>0</v>
      </c>
      <c r="E94" s="46"/>
      <c r="F94" s="47"/>
      <c r="G94" s="12">
        <v>3272.1</v>
      </c>
      <c r="H94" s="12">
        <v>1.07</v>
      </c>
      <c r="I94" s="13">
        <v>0</v>
      </c>
    </row>
    <row r="95" spans="1:9" s="19" customFormat="1" ht="18.75" customHeight="1" x14ac:dyDescent="0.2">
      <c r="A95" s="72" t="s">
        <v>128</v>
      </c>
      <c r="B95" s="89" t="s">
        <v>49</v>
      </c>
      <c r="C95" s="45"/>
      <c r="D95" s="98">
        <v>0</v>
      </c>
      <c r="E95" s="46"/>
      <c r="F95" s="47"/>
      <c r="G95" s="12">
        <v>3272.1</v>
      </c>
      <c r="H95" s="12">
        <v>1.07</v>
      </c>
      <c r="I95" s="13">
        <v>0</v>
      </c>
    </row>
    <row r="96" spans="1:9" s="19" customFormat="1" ht="22.5" customHeight="1" x14ac:dyDescent="0.2">
      <c r="A96" s="88" t="s">
        <v>129</v>
      </c>
      <c r="B96" s="89" t="s">
        <v>34</v>
      </c>
      <c r="C96" s="45"/>
      <c r="D96" s="98">
        <v>0</v>
      </c>
      <c r="E96" s="46"/>
      <c r="F96" s="47"/>
      <c r="G96" s="12">
        <v>3272.1</v>
      </c>
      <c r="H96" s="12">
        <v>1.07</v>
      </c>
      <c r="I96" s="13">
        <v>0.25</v>
      </c>
    </row>
    <row r="97" spans="1:9" s="19" customFormat="1" ht="30" x14ac:dyDescent="0.2">
      <c r="A97" s="84" t="s">
        <v>52</v>
      </c>
      <c r="B97" s="77"/>
      <c r="C97" s="23" t="s">
        <v>156</v>
      </c>
      <c r="D97" s="97">
        <f>SUM(D98:D101)</f>
        <v>0</v>
      </c>
      <c r="E97" s="23">
        <f>D97/G97</f>
        <v>0</v>
      </c>
      <c r="F97" s="24">
        <f>E97/12</f>
        <v>0</v>
      </c>
      <c r="G97" s="12">
        <v>3272.1</v>
      </c>
      <c r="H97" s="12">
        <v>1.07</v>
      </c>
      <c r="I97" s="13">
        <v>0.37</v>
      </c>
    </row>
    <row r="98" spans="1:9" s="19" customFormat="1" ht="15" x14ac:dyDescent="0.2">
      <c r="A98" s="88" t="s">
        <v>130</v>
      </c>
      <c r="B98" s="77" t="s">
        <v>34</v>
      </c>
      <c r="C98" s="46"/>
      <c r="D98" s="99">
        <v>0</v>
      </c>
      <c r="E98" s="46"/>
      <c r="F98" s="47"/>
      <c r="G98" s="12">
        <v>3272.1</v>
      </c>
      <c r="H98" s="12">
        <v>1.07</v>
      </c>
      <c r="I98" s="13">
        <v>0.1</v>
      </c>
    </row>
    <row r="99" spans="1:9" s="19" customFormat="1" ht="15" x14ac:dyDescent="0.2">
      <c r="A99" s="72" t="s">
        <v>131</v>
      </c>
      <c r="B99" s="89" t="s">
        <v>49</v>
      </c>
      <c r="C99" s="45"/>
      <c r="D99" s="98">
        <v>0</v>
      </c>
      <c r="E99" s="46"/>
      <c r="F99" s="47"/>
      <c r="G99" s="12">
        <v>3272.1</v>
      </c>
      <c r="H99" s="12">
        <v>1.07</v>
      </c>
      <c r="I99" s="13">
        <v>0.25</v>
      </c>
    </row>
    <row r="100" spans="1:9" s="19" customFormat="1" ht="28.5" customHeight="1" x14ac:dyDescent="0.2">
      <c r="A100" s="88" t="s">
        <v>132</v>
      </c>
      <c r="B100" s="89" t="s">
        <v>47</v>
      </c>
      <c r="C100" s="49"/>
      <c r="D100" s="111">
        <v>0</v>
      </c>
      <c r="E100" s="48"/>
      <c r="F100" s="80"/>
      <c r="G100" s="12">
        <v>3272.1</v>
      </c>
      <c r="H100" s="12"/>
      <c r="I100" s="13"/>
    </row>
    <row r="101" spans="1:9" s="19" customFormat="1" ht="28.5" customHeight="1" x14ac:dyDescent="0.2">
      <c r="A101" s="88" t="s">
        <v>133</v>
      </c>
      <c r="B101" s="89" t="s">
        <v>49</v>
      </c>
      <c r="C101" s="49"/>
      <c r="D101" s="111">
        <v>0</v>
      </c>
      <c r="E101" s="48"/>
      <c r="F101" s="80"/>
      <c r="G101" s="12">
        <v>3272.1</v>
      </c>
      <c r="H101" s="12"/>
      <c r="I101" s="13"/>
    </row>
    <row r="102" spans="1:9" s="19" customFormat="1" ht="15" x14ac:dyDescent="0.2">
      <c r="A102" s="84" t="s">
        <v>134</v>
      </c>
      <c r="B102" s="77"/>
      <c r="C102" s="23" t="s">
        <v>157</v>
      </c>
      <c r="D102" s="97">
        <f>SUM(D103:D108)</f>
        <v>16751.240000000002</v>
      </c>
      <c r="E102" s="23">
        <f>D102/G102</f>
        <v>5.12</v>
      </c>
      <c r="F102" s="24">
        <f>E102/12</f>
        <v>0.43</v>
      </c>
      <c r="G102" s="12">
        <v>3272.1</v>
      </c>
      <c r="H102" s="12">
        <v>1.07</v>
      </c>
      <c r="I102" s="13">
        <v>0.2</v>
      </c>
    </row>
    <row r="103" spans="1:9" s="19" customFormat="1" ht="21.75" customHeight="1" x14ac:dyDescent="0.2">
      <c r="A103" s="88" t="s">
        <v>53</v>
      </c>
      <c r="B103" s="77" t="s">
        <v>10</v>
      </c>
      <c r="C103" s="45"/>
      <c r="D103" s="98">
        <v>1457.88</v>
      </c>
      <c r="E103" s="46"/>
      <c r="F103" s="47"/>
      <c r="G103" s="12">
        <v>3272.1</v>
      </c>
      <c r="H103" s="12">
        <v>1.07</v>
      </c>
      <c r="I103" s="13">
        <v>0.02</v>
      </c>
    </row>
    <row r="104" spans="1:9" s="19" customFormat="1" ht="43.5" customHeight="1" x14ac:dyDescent="0.2">
      <c r="A104" s="88" t="s">
        <v>94</v>
      </c>
      <c r="B104" s="77" t="s">
        <v>34</v>
      </c>
      <c r="C104" s="45"/>
      <c r="D104" s="98">
        <v>7532.19</v>
      </c>
      <c r="E104" s="46"/>
      <c r="F104" s="47"/>
      <c r="G104" s="12">
        <v>3272.1</v>
      </c>
      <c r="H104" s="12">
        <v>1.07</v>
      </c>
      <c r="I104" s="13">
        <v>0.13</v>
      </c>
    </row>
    <row r="105" spans="1:9" s="19" customFormat="1" ht="39" customHeight="1" x14ac:dyDescent="0.2">
      <c r="A105" s="88" t="s">
        <v>95</v>
      </c>
      <c r="B105" s="77" t="s">
        <v>34</v>
      </c>
      <c r="C105" s="45"/>
      <c r="D105" s="98">
        <v>1093.4000000000001</v>
      </c>
      <c r="E105" s="46"/>
      <c r="F105" s="47"/>
      <c r="G105" s="12">
        <v>3272.1</v>
      </c>
      <c r="H105" s="12">
        <v>1.07</v>
      </c>
      <c r="I105" s="13">
        <v>0.02</v>
      </c>
    </row>
    <row r="106" spans="1:9" s="19" customFormat="1" ht="25.5" x14ac:dyDescent="0.2">
      <c r="A106" s="88" t="s">
        <v>55</v>
      </c>
      <c r="B106" s="77" t="s">
        <v>18</v>
      </c>
      <c r="C106" s="45"/>
      <c r="D106" s="98">
        <v>1834.61</v>
      </c>
      <c r="E106" s="46"/>
      <c r="F106" s="47"/>
      <c r="G106" s="12">
        <v>3272.1</v>
      </c>
      <c r="H106" s="12">
        <v>1.07</v>
      </c>
      <c r="I106" s="13">
        <v>0.03</v>
      </c>
    </row>
    <row r="107" spans="1:9" s="19" customFormat="1" ht="22.5" customHeight="1" x14ac:dyDescent="0.2">
      <c r="A107" s="88" t="s">
        <v>54</v>
      </c>
      <c r="B107" s="89" t="s">
        <v>56</v>
      </c>
      <c r="C107" s="49"/>
      <c r="D107" s="111">
        <v>4833.16</v>
      </c>
      <c r="E107" s="48"/>
      <c r="F107" s="80"/>
      <c r="G107" s="12">
        <v>3272.1</v>
      </c>
      <c r="H107" s="12"/>
      <c r="I107" s="13"/>
    </row>
    <row r="108" spans="1:9" s="19" customFormat="1" ht="56.25" customHeight="1" x14ac:dyDescent="0.2">
      <c r="A108" s="88" t="s">
        <v>96</v>
      </c>
      <c r="B108" s="89" t="s">
        <v>68</v>
      </c>
      <c r="C108" s="49"/>
      <c r="D108" s="111">
        <v>0</v>
      </c>
      <c r="E108" s="48"/>
      <c r="F108" s="80"/>
      <c r="G108" s="12">
        <v>3272.1</v>
      </c>
      <c r="H108" s="12"/>
      <c r="I108" s="13"/>
    </row>
    <row r="109" spans="1:9" s="19" customFormat="1" ht="15" x14ac:dyDescent="0.2">
      <c r="A109" s="84" t="s">
        <v>57</v>
      </c>
      <c r="B109" s="77"/>
      <c r="C109" s="23" t="s">
        <v>158</v>
      </c>
      <c r="D109" s="97">
        <f>D110</f>
        <v>1311.87</v>
      </c>
      <c r="E109" s="23">
        <f>D109/G109</f>
        <v>0.4</v>
      </c>
      <c r="F109" s="24">
        <f>E109/12</f>
        <v>0.03</v>
      </c>
      <c r="G109" s="12">
        <v>3272.1</v>
      </c>
      <c r="H109" s="12">
        <v>1.07</v>
      </c>
      <c r="I109" s="13">
        <v>0.11</v>
      </c>
    </row>
    <row r="110" spans="1:9" s="19" customFormat="1" ht="21" customHeight="1" x14ac:dyDescent="0.2">
      <c r="A110" s="88" t="s">
        <v>58</v>
      </c>
      <c r="B110" s="77" t="s">
        <v>34</v>
      </c>
      <c r="C110" s="45"/>
      <c r="D110" s="98">
        <v>1311.87</v>
      </c>
      <c r="E110" s="46"/>
      <c r="F110" s="47"/>
      <c r="G110" s="12">
        <v>3272.1</v>
      </c>
      <c r="H110" s="12">
        <v>1.07</v>
      </c>
      <c r="I110" s="13">
        <v>0.02</v>
      </c>
    </row>
    <row r="111" spans="1:9" s="12" customFormat="1" ht="15" x14ac:dyDescent="0.2">
      <c r="A111" s="84" t="s">
        <v>59</v>
      </c>
      <c r="B111" s="85"/>
      <c r="C111" s="23" t="s">
        <v>159</v>
      </c>
      <c r="D111" s="97">
        <f>D112+D113</f>
        <v>13000</v>
      </c>
      <c r="E111" s="23">
        <f>D111/G111</f>
        <v>3.97</v>
      </c>
      <c r="F111" s="24">
        <f>E111/12</f>
        <v>0.33</v>
      </c>
      <c r="G111" s="12">
        <v>3272.1</v>
      </c>
      <c r="H111" s="12">
        <v>1.07</v>
      </c>
      <c r="I111" s="13">
        <v>0.03</v>
      </c>
    </row>
    <row r="112" spans="1:9" s="19" customFormat="1" ht="45" customHeight="1" x14ac:dyDescent="0.2">
      <c r="A112" s="72" t="s">
        <v>97</v>
      </c>
      <c r="B112" s="89" t="s">
        <v>36</v>
      </c>
      <c r="C112" s="45"/>
      <c r="D112" s="98">
        <v>13000</v>
      </c>
      <c r="E112" s="46"/>
      <c r="F112" s="47"/>
      <c r="G112" s="12">
        <v>3272.1</v>
      </c>
      <c r="H112" s="12">
        <v>1.07</v>
      </c>
      <c r="I112" s="13">
        <v>0.03</v>
      </c>
    </row>
    <row r="113" spans="1:9" s="19" customFormat="1" ht="21" customHeight="1" x14ac:dyDescent="0.2">
      <c r="A113" s="72" t="s">
        <v>176</v>
      </c>
      <c r="B113" s="89" t="s">
        <v>68</v>
      </c>
      <c r="C113" s="45"/>
      <c r="D113" s="98">
        <v>0</v>
      </c>
      <c r="E113" s="46"/>
      <c r="F113" s="47"/>
      <c r="G113" s="12">
        <v>3272.1</v>
      </c>
      <c r="H113" s="12">
        <v>1.07</v>
      </c>
      <c r="I113" s="13">
        <v>0</v>
      </c>
    </row>
    <row r="114" spans="1:9" s="12" customFormat="1" ht="15" x14ac:dyDescent="0.2">
      <c r="A114" s="84" t="s">
        <v>60</v>
      </c>
      <c r="B114" s="85"/>
      <c r="C114" s="23" t="s">
        <v>153</v>
      </c>
      <c r="D114" s="97">
        <f>D115+D116+D117+D118</f>
        <v>4373.6099999999997</v>
      </c>
      <c r="E114" s="23">
        <f>D114/G114</f>
        <v>1.34</v>
      </c>
      <c r="F114" s="24">
        <f>E114/12</f>
        <v>0.11</v>
      </c>
      <c r="G114" s="12">
        <v>3272.1</v>
      </c>
      <c r="H114" s="12">
        <v>1.07</v>
      </c>
      <c r="I114" s="13">
        <v>0.06</v>
      </c>
    </row>
    <row r="115" spans="1:9" s="19" customFormat="1" ht="15" x14ac:dyDescent="0.2">
      <c r="A115" s="88" t="s">
        <v>71</v>
      </c>
      <c r="B115" s="77" t="s">
        <v>45</v>
      </c>
      <c r="C115" s="45"/>
      <c r="D115" s="98">
        <v>1457.82</v>
      </c>
      <c r="E115" s="46"/>
      <c r="F115" s="47"/>
      <c r="G115" s="12">
        <v>3272.1</v>
      </c>
      <c r="H115" s="12">
        <v>1.07</v>
      </c>
      <c r="I115" s="13">
        <v>0.02</v>
      </c>
    </row>
    <row r="116" spans="1:9" s="19" customFormat="1" ht="21.75" customHeight="1" x14ac:dyDescent="0.2">
      <c r="A116" s="88" t="s">
        <v>162</v>
      </c>
      <c r="B116" s="77" t="s">
        <v>45</v>
      </c>
      <c r="C116" s="45"/>
      <c r="D116" s="98">
        <v>2915.79</v>
      </c>
      <c r="E116" s="46"/>
      <c r="F116" s="47"/>
      <c r="G116" s="12">
        <v>3272.1</v>
      </c>
      <c r="H116" s="12">
        <v>1.07</v>
      </c>
      <c r="I116" s="13">
        <v>0.04</v>
      </c>
    </row>
    <row r="117" spans="1:9" s="19" customFormat="1" ht="28.5" customHeight="1" x14ac:dyDescent="0.2">
      <c r="A117" s="88" t="s">
        <v>61</v>
      </c>
      <c r="B117" s="77" t="s">
        <v>34</v>
      </c>
      <c r="C117" s="45"/>
      <c r="D117" s="98">
        <v>0</v>
      </c>
      <c r="E117" s="46"/>
      <c r="F117" s="47"/>
      <c r="G117" s="12">
        <v>3272.1</v>
      </c>
      <c r="H117" s="12">
        <v>1.07</v>
      </c>
      <c r="I117" s="13">
        <v>0</v>
      </c>
    </row>
    <row r="118" spans="1:9" s="19" customFormat="1" ht="18.75" customHeight="1" x14ac:dyDescent="0.2">
      <c r="A118" s="88" t="s">
        <v>149</v>
      </c>
      <c r="B118" s="89" t="s">
        <v>45</v>
      </c>
      <c r="C118" s="105"/>
      <c r="D118" s="112">
        <v>0</v>
      </c>
      <c r="E118" s="106"/>
      <c r="F118" s="107"/>
      <c r="G118" s="12"/>
      <c r="H118" s="12"/>
      <c r="I118" s="13"/>
    </row>
    <row r="119" spans="1:9" s="12" customFormat="1" ht="138.75" customHeight="1" x14ac:dyDescent="0.2">
      <c r="A119" s="84" t="s">
        <v>182</v>
      </c>
      <c r="B119" s="85" t="s">
        <v>18</v>
      </c>
      <c r="C119" s="43"/>
      <c r="D119" s="113">
        <v>30000</v>
      </c>
      <c r="E119" s="43">
        <f>D119/G119</f>
        <v>9.17</v>
      </c>
      <c r="F119" s="44">
        <f>E119/12</f>
        <v>0.76</v>
      </c>
      <c r="G119" s="12">
        <v>3272.1</v>
      </c>
      <c r="H119" s="12">
        <v>1.07</v>
      </c>
      <c r="I119" s="13">
        <v>1.03</v>
      </c>
    </row>
    <row r="120" spans="1:9" s="135" customFormat="1" ht="18.75" x14ac:dyDescent="0.2">
      <c r="A120" s="152" t="s">
        <v>178</v>
      </c>
      <c r="B120" s="85" t="s">
        <v>10</v>
      </c>
      <c r="C120" s="43"/>
      <c r="D120" s="113">
        <f>2963.56+4062.77</f>
        <v>7026.33</v>
      </c>
      <c r="E120" s="134">
        <f>D120/G120</f>
        <v>2.15</v>
      </c>
      <c r="F120" s="134">
        <f>E120/12</f>
        <v>0.18</v>
      </c>
      <c r="G120" s="12">
        <v>3272.1</v>
      </c>
    </row>
    <row r="121" spans="1:9" s="135" customFormat="1" ht="18.75" x14ac:dyDescent="0.2">
      <c r="A121" s="152" t="s">
        <v>179</v>
      </c>
      <c r="B121" s="85" t="s">
        <v>10</v>
      </c>
      <c r="C121" s="43"/>
      <c r="D121" s="113">
        <f>(2963.56+6727.06)</f>
        <v>9690.6200000000008</v>
      </c>
      <c r="E121" s="134">
        <f t="shared" ref="E121:E123" si="0">D121/G121</f>
        <v>2.96</v>
      </c>
      <c r="F121" s="134">
        <f t="shared" ref="F121:F123" si="1">E121/12</f>
        <v>0.25</v>
      </c>
      <c r="G121" s="12">
        <v>3272.1</v>
      </c>
    </row>
    <row r="122" spans="1:9" s="135" customFormat="1" ht="18.75" x14ac:dyDescent="0.2">
      <c r="A122" s="152" t="s">
        <v>180</v>
      </c>
      <c r="B122" s="85" t="s">
        <v>10</v>
      </c>
      <c r="C122" s="43"/>
      <c r="D122" s="113">
        <v>67172.429999999993</v>
      </c>
      <c r="E122" s="134">
        <f t="shared" si="0"/>
        <v>20.53</v>
      </c>
      <c r="F122" s="134">
        <f t="shared" si="1"/>
        <v>1.71</v>
      </c>
      <c r="G122" s="12">
        <v>3272.1</v>
      </c>
    </row>
    <row r="123" spans="1:9" s="135" customFormat="1" ht="19.5" thickBot="1" x14ac:dyDescent="0.25">
      <c r="A123" s="152" t="s">
        <v>181</v>
      </c>
      <c r="B123" s="85" t="s">
        <v>10</v>
      </c>
      <c r="C123" s="42"/>
      <c r="D123" s="113">
        <v>10228.870000000001</v>
      </c>
      <c r="E123" s="134">
        <f t="shared" si="0"/>
        <v>3.13</v>
      </c>
      <c r="F123" s="134">
        <f t="shared" si="1"/>
        <v>0.26</v>
      </c>
      <c r="G123" s="12">
        <v>3272.1</v>
      </c>
    </row>
    <row r="124" spans="1:9" s="56" customFormat="1" ht="28.5" customHeight="1" thickBot="1" x14ac:dyDescent="0.25">
      <c r="A124" s="91" t="s">
        <v>63</v>
      </c>
      <c r="B124" s="55" t="s">
        <v>15</v>
      </c>
      <c r="C124" s="54"/>
      <c r="D124" s="109">
        <f>E124*G124</f>
        <v>72414.77</v>
      </c>
      <c r="E124" s="110">
        <f>12*F124</f>
        <v>24.72</v>
      </c>
      <c r="F124" s="108">
        <v>2.06</v>
      </c>
      <c r="G124" s="12">
        <f>3272.1-342.7</f>
        <v>2929.4</v>
      </c>
      <c r="I124" s="57"/>
    </row>
    <row r="125" spans="1:9" s="12" customFormat="1" ht="23.25" customHeight="1" thickBot="1" x14ac:dyDescent="0.45">
      <c r="A125" s="90" t="s">
        <v>62</v>
      </c>
      <c r="B125" s="92"/>
      <c r="C125" s="53"/>
      <c r="D125" s="100">
        <f>D119+D114+D111+D109+D102+D97+D87+D71+D70+D69+D68+D58+D57+D56+D50+D44+D43+D42+D41+D40+D29+D15+D124+D55+D123+D122+D121+D120</f>
        <v>929090.88</v>
      </c>
      <c r="E125" s="100">
        <f>E119+E114+E111+E109+E102+E97+E87+E71+E70+E69+E68+E58+E57+E56+E50+E44+E43+E42+E41+E40+E29+E15+E124+E55+E123+E122+E121+E120</f>
        <v>286.54000000000002</v>
      </c>
      <c r="F125" s="100">
        <f>F119+F114+F111+F109+F102+F97+F87+F71+F70+F69+F68+F58+F57+F56+F50+F44+F43+F42+F41+F40+F29+F15+F124+F55+F123+F122+F121+F120</f>
        <v>23.88</v>
      </c>
      <c r="G125" s="12">
        <v>3272.1</v>
      </c>
      <c r="I125" s="13"/>
    </row>
    <row r="126" spans="1:9" s="12" customFormat="1" ht="23.25" customHeight="1" thickBot="1" x14ac:dyDescent="0.45">
      <c r="A126" s="114"/>
      <c r="B126" s="115"/>
      <c r="C126" s="116"/>
      <c r="D126" s="117"/>
      <c r="E126" s="117"/>
      <c r="F126" s="117"/>
      <c r="I126" s="13"/>
    </row>
    <row r="127" spans="1:9" s="122" customFormat="1" ht="38.25" thickBot="1" x14ac:dyDescent="0.25">
      <c r="A127" s="91" t="s">
        <v>164</v>
      </c>
      <c r="B127" s="119"/>
      <c r="C127" s="120"/>
      <c r="D127" s="121">
        <f>SUM(D128:D130)</f>
        <v>74936.78</v>
      </c>
      <c r="E127" s="121">
        <f>SUM(E128:E130)</f>
        <v>22.9</v>
      </c>
      <c r="F127" s="121">
        <f>SUM(F128:F130)</f>
        <v>1.91</v>
      </c>
      <c r="G127" s="122">
        <v>3272.1</v>
      </c>
      <c r="I127" s="123"/>
    </row>
    <row r="128" spans="1:9" s="51" customFormat="1" ht="15" x14ac:dyDescent="0.2">
      <c r="A128" s="72" t="s">
        <v>183</v>
      </c>
      <c r="B128" s="73"/>
      <c r="C128" s="50"/>
      <c r="D128" s="99">
        <v>22090.86</v>
      </c>
      <c r="E128" s="50">
        <f t="shared" ref="E128:E130" si="2">D128/G128</f>
        <v>6.75</v>
      </c>
      <c r="F128" s="41">
        <f t="shared" ref="F128:F130" si="3">E128/12</f>
        <v>0.56000000000000005</v>
      </c>
      <c r="G128" s="12">
        <v>3272.1</v>
      </c>
      <c r="I128" s="52"/>
    </row>
    <row r="129" spans="1:9" s="51" customFormat="1" ht="15" x14ac:dyDescent="0.2">
      <c r="A129" s="72" t="s">
        <v>184</v>
      </c>
      <c r="B129" s="73"/>
      <c r="C129" s="50"/>
      <c r="D129" s="99">
        <v>46992.3</v>
      </c>
      <c r="E129" s="50">
        <f t="shared" si="2"/>
        <v>14.36</v>
      </c>
      <c r="F129" s="41">
        <f t="shared" si="3"/>
        <v>1.2</v>
      </c>
      <c r="G129" s="12">
        <v>3272.1</v>
      </c>
      <c r="I129" s="52"/>
    </row>
    <row r="130" spans="1:9" s="51" customFormat="1" ht="15" x14ac:dyDescent="0.2">
      <c r="A130" s="72" t="s">
        <v>185</v>
      </c>
      <c r="B130" s="73"/>
      <c r="C130" s="50"/>
      <c r="D130" s="99">
        <v>5853.62</v>
      </c>
      <c r="E130" s="50">
        <f t="shared" si="2"/>
        <v>1.79</v>
      </c>
      <c r="F130" s="41">
        <f t="shared" si="3"/>
        <v>0.15</v>
      </c>
      <c r="G130" s="12">
        <v>3272.1</v>
      </c>
      <c r="I130" s="52"/>
    </row>
    <row r="131" spans="1:9" s="51" customFormat="1" ht="22.5" customHeight="1" thickBot="1" x14ac:dyDescent="0.25">
      <c r="A131" s="102"/>
      <c r="B131" s="103"/>
      <c r="C131" s="104"/>
      <c r="D131" s="118"/>
      <c r="E131" s="104"/>
      <c r="F131" s="104"/>
      <c r="G131" s="12"/>
      <c r="I131" s="52"/>
    </row>
    <row r="132" spans="1:9" s="68" customFormat="1" ht="19.5" thickBot="1" x14ac:dyDescent="0.25">
      <c r="A132" s="65" t="s">
        <v>64</v>
      </c>
      <c r="B132" s="66"/>
      <c r="C132" s="67"/>
      <c r="D132" s="101">
        <f>D125+D127</f>
        <v>1004027.66</v>
      </c>
      <c r="E132" s="101">
        <f>E125+E127</f>
        <v>309.44</v>
      </c>
      <c r="F132" s="101">
        <f>F125+F127</f>
        <v>25.79</v>
      </c>
      <c r="I132" s="69"/>
    </row>
    <row r="133" spans="1:9" s="56" customFormat="1" ht="19.5" x14ac:dyDescent="0.2">
      <c r="A133" s="61"/>
      <c r="B133" s="62"/>
      <c r="C133" s="63"/>
      <c r="D133" s="63"/>
      <c r="E133" s="63"/>
      <c r="F133" s="64"/>
      <c r="I133" s="57"/>
    </row>
    <row r="134" spans="1:9" s="56" customFormat="1" ht="19.5" x14ac:dyDescent="0.2">
      <c r="A134" s="157" t="s">
        <v>65</v>
      </c>
      <c r="B134" s="157"/>
      <c r="C134" s="157"/>
      <c r="D134" s="157"/>
      <c r="E134" s="63"/>
      <c r="F134" s="64"/>
      <c r="I134" s="57"/>
    </row>
    <row r="135" spans="1:9" s="56" customFormat="1" ht="19.5" x14ac:dyDescent="0.2">
      <c r="A135" s="59"/>
      <c r="B135" s="59"/>
      <c r="C135" s="59"/>
      <c r="D135" s="59"/>
      <c r="E135" s="63"/>
      <c r="F135" s="64"/>
      <c r="I135" s="57"/>
    </row>
    <row r="136" spans="1:9" s="56" customFormat="1" ht="19.5" x14ac:dyDescent="0.2">
      <c r="A136" s="58" t="s">
        <v>66</v>
      </c>
      <c r="B136" s="59"/>
      <c r="C136" s="59"/>
      <c r="D136" s="59"/>
      <c r="E136" s="63"/>
      <c r="F136" s="64"/>
      <c r="I136" s="57"/>
    </row>
    <row r="137" spans="1:9" s="56" customFormat="1" ht="19.5" x14ac:dyDescent="0.2">
      <c r="A137" s="61"/>
      <c r="B137" s="62"/>
      <c r="C137" s="63"/>
      <c r="D137" s="63"/>
      <c r="E137" s="63"/>
      <c r="F137" s="64"/>
      <c r="I137" s="57"/>
    </row>
    <row r="138" spans="1:9" s="59" customFormat="1" x14ac:dyDescent="0.2">
      <c r="F138" s="70"/>
      <c r="I138" s="60"/>
    </row>
    <row r="139" spans="1:9" s="59" customFormat="1" x14ac:dyDescent="0.2">
      <c r="F139" s="70"/>
      <c r="I139" s="60"/>
    </row>
    <row r="140" spans="1:9" s="59" customFormat="1" x14ac:dyDescent="0.2">
      <c r="F140" s="70"/>
      <c r="I140" s="60"/>
    </row>
    <row r="141" spans="1:9" s="59" customFormat="1" x14ac:dyDescent="0.2">
      <c r="F141" s="70"/>
      <c r="I141" s="60"/>
    </row>
    <row r="142" spans="1:9" s="59" customFormat="1" x14ac:dyDescent="0.2">
      <c r="F142" s="70"/>
      <c r="I142" s="60"/>
    </row>
    <row r="143" spans="1:9" s="59" customFormat="1" x14ac:dyDescent="0.2">
      <c r="F143" s="70"/>
      <c r="I143" s="60"/>
    </row>
    <row r="144" spans="1:9" s="59" customFormat="1" x14ac:dyDescent="0.2">
      <c r="F144" s="70"/>
      <c r="I144" s="60"/>
    </row>
    <row r="145" spans="6:9" s="59" customFormat="1" x14ac:dyDescent="0.2">
      <c r="F145" s="70"/>
      <c r="I145" s="60"/>
    </row>
    <row r="146" spans="6:9" s="59" customFormat="1" x14ac:dyDescent="0.2">
      <c r="F146" s="70"/>
      <c r="I146" s="60"/>
    </row>
    <row r="147" spans="6:9" s="59" customFormat="1" x14ac:dyDescent="0.2">
      <c r="F147" s="70"/>
      <c r="I147" s="60"/>
    </row>
    <row r="148" spans="6:9" s="59" customFormat="1" x14ac:dyDescent="0.2">
      <c r="F148" s="70"/>
      <c r="I148" s="60"/>
    </row>
    <row r="149" spans="6:9" s="59" customFormat="1" x14ac:dyDescent="0.2">
      <c r="F149" s="70"/>
      <c r="I149" s="60"/>
    </row>
    <row r="150" spans="6:9" s="59" customFormat="1" x14ac:dyDescent="0.2">
      <c r="F150" s="70"/>
      <c r="I150" s="60"/>
    </row>
    <row r="151" spans="6:9" s="59" customFormat="1" x14ac:dyDescent="0.2">
      <c r="F151" s="70"/>
      <c r="I151" s="60"/>
    </row>
    <row r="152" spans="6:9" s="59" customFormat="1" x14ac:dyDescent="0.2">
      <c r="F152" s="70"/>
      <c r="I152" s="60"/>
    </row>
    <row r="153" spans="6:9" s="59" customFormat="1" x14ac:dyDescent="0.2">
      <c r="F153" s="70"/>
      <c r="I153" s="60"/>
    </row>
    <row r="154" spans="6:9" s="59" customFormat="1" x14ac:dyDescent="0.2">
      <c r="F154" s="70"/>
      <c r="I154" s="60"/>
    </row>
    <row r="155" spans="6:9" s="59" customFormat="1" x14ac:dyDescent="0.2">
      <c r="F155" s="70"/>
      <c r="I155" s="60"/>
    </row>
  </sheetData>
  <mergeCells count="13">
    <mergeCell ref="A134:D134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T155"/>
  <sheetViews>
    <sheetView tabSelected="1" view="pageBreakPreview" topLeftCell="A109" zoomScale="90" zoomScaleNormal="80" zoomScaleSheetLayoutView="90" workbookViewId="0">
      <selection activeCell="J127" sqref="J12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7.28515625" style="1" customWidth="1"/>
    <col min="5" max="5" width="13.85546875" style="1" customWidth="1"/>
    <col min="6" max="6" width="20.85546875" style="71" customWidth="1"/>
    <col min="7" max="7" width="15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54" t="s">
        <v>160</v>
      </c>
      <c r="B1" s="155"/>
      <c r="C1" s="155"/>
      <c r="D1" s="155"/>
      <c r="E1" s="155"/>
      <c r="F1" s="155"/>
    </row>
    <row r="2" spans="1:9" ht="12.75" customHeight="1" x14ac:dyDescent="0.3">
      <c r="B2" s="156"/>
      <c r="C2" s="156"/>
      <c r="D2" s="156"/>
      <c r="E2" s="155"/>
      <c r="F2" s="155"/>
    </row>
    <row r="3" spans="1:9" ht="14.25" customHeight="1" x14ac:dyDescent="0.3">
      <c r="B3" s="156" t="s">
        <v>0</v>
      </c>
      <c r="C3" s="156"/>
      <c r="D3" s="156"/>
      <c r="E3" s="155"/>
      <c r="F3" s="155"/>
    </row>
    <row r="4" spans="1:9" ht="24" customHeight="1" x14ac:dyDescent="0.4">
      <c r="A4" s="3" t="s">
        <v>174</v>
      </c>
      <c r="B4" s="156" t="s">
        <v>161</v>
      </c>
      <c r="C4" s="156"/>
      <c r="D4" s="156"/>
      <c r="E4" s="155"/>
      <c r="F4" s="155"/>
    </row>
    <row r="5" spans="1:9" ht="24" customHeight="1" x14ac:dyDescent="0.4">
      <c r="A5" s="153"/>
      <c r="B5" s="153"/>
      <c r="C5" s="153"/>
      <c r="D5" s="153"/>
      <c r="E5" s="153"/>
      <c r="F5" s="153"/>
    </row>
    <row r="6" spans="1:9" ht="24" customHeight="1" x14ac:dyDescent="0.4">
      <c r="A6" s="153"/>
      <c r="B6" s="153"/>
      <c r="C6" s="153"/>
      <c r="D6" s="153"/>
      <c r="E6" s="153"/>
      <c r="F6" s="153"/>
    </row>
    <row r="7" spans="1:9" ht="24" customHeight="1" x14ac:dyDescent="0.2">
      <c r="A7" s="158" t="s">
        <v>175</v>
      </c>
      <c r="B7" s="158"/>
      <c r="C7" s="158"/>
      <c r="D7" s="158"/>
      <c r="E7" s="158"/>
      <c r="F7" s="158"/>
    </row>
    <row r="8" spans="1:9" s="4" customFormat="1" ht="22.5" customHeight="1" x14ac:dyDescent="0.4">
      <c r="A8" s="159" t="s">
        <v>1</v>
      </c>
      <c r="B8" s="159"/>
      <c r="C8" s="159"/>
      <c r="D8" s="159"/>
      <c r="E8" s="160"/>
      <c r="F8" s="160"/>
      <c r="I8" s="5"/>
    </row>
    <row r="9" spans="1:9" s="6" customFormat="1" ht="18.75" customHeight="1" x14ac:dyDescent="0.4">
      <c r="A9" s="159" t="s">
        <v>142</v>
      </c>
      <c r="B9" s="159"/>
      <c r="C9" s="159"/>
      <c r="D9" s="159"/>
      <c r="E9" s="160"/>
      <c r="F9" s="160"/>
    </row>
    <row r="10" spans="1:9" s="7" customFormat="1" ht="17.25" customHeight="1" x14ac:dyDescent="0.2">
      <c r="A10" s="161" t="s">
        <v>2</v>
      </c>
      <c r="B10" s="161"/>
      <c r="C10" s="161"/>
      <c r="D10" s="161"/>
      <c r="E10" s="162"/>
      <c r="F10" s="162"/>
    </row>
    <row r="11" spans="1:9" s="6" customFormat="1" ht="30" customHeight="1" thickBot="1" x14ac:dyDescent="0.25">
      <c r="A11" s="163" t="s">
        <v>3</v>
      </c>
      <c r="B11" s="163"/>
      <c r="C11" s="163"/>
      <c r="D11" s="163"/>
      <c r="E11" s="164"/>
      <c r="F11" s="164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115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6">
        <v>3</v>
      </c>
      <c r="D13" s="16">
        <v>4</v>
      </c>
      <c r="E13" s="17">
        <v>5</v>
      </c>
      <c r="F13" s="18">
        <v>6</v>
      </c>
      <c r="I13" s="20"/>
    </row>
    <row r="14" spans="1:9" s="19" customFormat="1" ht="49.5" customHeight="1" x14ac:dyDescent="0.2">
      <c r="A14" s="165" t="s">
        <v>9</v>
      </c>
      <c r="B14" s="166"/>
      <c r="C14" s="166"/>
      <c r="D14" s="166"/>
      <c r="E14" s="167"/>
      <c r="F14" s="168"/>
      <c r="I14" s="20"/>
    </row>
    <row r="15" spans="1:9" s="12" customFormat="1" ht="26.25" customHeight="1" x14ac:dyDescent="0.2">
      <c r="A15" s="78" t="s">
        <v>72</v>
      </c>
      <c r="B15" s="85" t="s">
        <v>10</v>
      </c>
      <c r="C15" s="94" t="s">
        <v>150</v>
      </c>
      <c r="D15" s="95">
        <f>E15*G15</f>
        <v>141747.37</v>
      </c>
      <c r="E15" s="23">
        <f>F15*12</f>
        <v>43.32</v>
      </c>
      <c r="F15" s="24">
        <f>F26+F28</f>
        <v>3.61</v>
      </c>
      <c r="G15" s="12">
        <v>3272.1</v>
      </c>
      <c r="H15" s="12">
        <v>1.07</v>
      </c>
      <c r="I15" s="13">
        <v>2.2400000000000002</v>
      </c>
    </row>
    <row r="16" spans="1:9" s="12" customFormat="1" ht="27.75" customHeight="1" x14ac:dyDescent="0.2">
      <c r="A16" s="81" t="s">
        <v>11</v>
      </c>
      <c r="B16" s="82" t="s">
        <v>12</v>
      </c>
      <c r="C16" s="22"/>
      <c r="D16" s="95"/>
      <c r="E16" s="23"/>
      <c r="F16" s="24"/>
      <c r="I16" s="13"/>
    </row>
    <row r="17" spans="1:254" s="12" customFormat="1" ht="18" customHeight="1" x14ac:dyDescent="0.2">
      <c r="A17" s="81" t="s">
        <v>13</v>
      </c>
      <c r="B17" s="82" t="s">
        <v>12</v>
      </c>
      <c r="C17" s="22"/>
      <c r="D17" s="95"/>
      <c r="E17" s="23"/>
      <c r="F17" s="24"/>
      <c r="I17" s="13"/>
    </row>
    <row r="18" spans="1:254" s="12" customFormat="1" ht="122.25" customHeight="1" x14ac:dyDescent="0.2">
      <c r="A18" s="81" t="s">
        <v>119</v>
      </c>
      <c r="B18" s="82" t="s">
        <v>36</v>
      </c>
      <c r="C18" s="22"/>
      <c r="D18" s="95"/>
      <c r="E18" s="23"/>
      <c r="F18" s="24"/>
      <c r="I18" s="13"/>
    </row>
    <row r="19" spans="1:254" s="12" customFormat="1" ht="23.25" customHeight="1" x14ac:dyDescent="0.2">
      <c r="A19" s="81" t="s">
        <v>120</v>
      </c>
      <c r="B19" s="82" t="s">
        <v>12</v>
      </c>
      <c r="C19" s="39"/>
      <c r="D19" s="96"/>
      <c r="E19" s="40"/>
      <c r="F19" s="40"/>
      <c r="I19" s="13"/>
    </row>
    <row r="20" spans="1:254" s="12" customFormat="1" ht="15" x14ac:dyDescent="0.2">
      <c r="A20" s="81" t="s">
        <v>121</v>
      </c>
      <c r="B20" s="82" t="s">
        <v>12</v>
      </c>
      <c r="C20" s="39"/>
      <c r="D20" s="96"/>
      <c r="E20" s="40"/>
      <c r="F20" s="40"/>
      <c r="I20" s="13"/>
    </row>
    <row r="21" spans="1:254" s="12" customFormat="1" ht="25.5" x14ac:dyDescent="0.2">
      <c r="A21" s="141" t="s">
        <v>110</v>
      </c>
      <c r="B21" s="142" t="s">
        <v>18</v>
      </c>
      <c r="C21" s="147"/>
      <c r="D21" s="148"/>
      <c r="E21" s="149"/>
      <c r="F21" s="149"/>
      <c r="I21" s="13"/>
    </row>
    <row r="22" spans="1:254" s="12" customFormat="1" ht="18.75" x14ac:dyDescent="0.2">
      <c r="A22" s="141" t="s">
        <v>111</v>
      </c>
      <c r="B22" s="142" t="s">
        <v>24</v>
      </c>
      <c r="C22" s="21"/>
      <c r="D22" s="143"/>
      <c r="E22" s="21"/>
      <c r="F22" s="144"/>
    </row>
    <row r="23" spans="1:254" s="12" customFormat="1" ht="18.75" x14ac:dyDescent="0.2">
      <c r="A23" s="141" t="s">
        <v>171</v>
      </c>
      <c r="B23" s="142" t="s">
        <v>12</v>
      </c>
      <c r="C23" s="21"/>
      <c r="D23" s="143"/>
      <c r="E23" s="21"/>
      <c r="F23" s="144"/>
    </row>
    <row r="24" spans="1:254" s="12" customFormat="1" ht="18.75" x14ac:dyDescent="0.2">
      <c r="A24" s="141" t="s">
        <v>173</v>
      </c>
      <c r="B24" s="142" t="s">
        <v>12</v>
      </c>
      <c r="C24" s="21"/>
      <c r="D24" s="143"/>
      <c r="E24" s="21"/>
      <c r="F24" s="144"/>
    </row>
    <row r="25" spans="1:254" s="12" customFormat="1" ht="15" x14ac:dyDescent="0.2">
      <c r="A25" s="81" t="s">
        <v>112</v>
      </c>
      <c r="B25" s="82" t="s">
        <v>34</v>
      </c>
      <c r="C25" s="39"/>
      <c r="D25" s="96"/>
      <c r="E25" s="40"/>
      <c r="F25" s="40"/>
      <c r="I25" s="13"/>
    </row>
    <row r="26" spans="1:254" s="12" customFormat="1" ht="15" x14ac:dyDescent="0.2">
      <c r="A26" s="145" t="s">
        <v>70</v>
      </c>
      <c r="B26" s="146"/>
      <c r="C26" s="147"/>
      <c r="D26" s="148"/>
      <c r="E26" s="149"/>
      <c r="F26" s="24">
        <v>3.61</v>
      </c>
      <c r="G26" s="12">
        <v>3272.1</v>
      </c>
      <c r="I26" s="13"/>
    </row>
    <row r="27" spans="1:254" s="12" customFormat="1" ht="15" x14ac:dyDescent="0.2">
      <c r="A27" s="150" t="s">
        <v>67</v>
      </c>
      <c r="B27" s="146" t="s">
        <v>12</v>
      </c>
      <c r="C27" s="147"/>
      <c r="D27" s="148"/>
      <c r="E27" s="149"/>
      <c r="F27" s="151">
        <v>0</v>
      </c>
      <c r="G27" s="12">
        <v>3272.1</v>
      </c>
      <c r="I27" s="13"/>
    </row>
    <row r="28" spans="1:254" s="12" customFormat="1" ht="15" x14ac:dyDescent="0.2">
      <c r="A28" s="78" t="s">
        <v>70</v>
      </c>
      <c r="B28" s="79"/>
      <c r="C28" s="39"/>
      <c r="D28" s="96"/>
      <c r="E28" s="40"/>
      <c r="F28" s="24">
        <f>F27</f>
        <v>0</v>
      </c>
      <c r="G28" s="12">
        <v>3272.1</v>
      </c>
      <c r="I28" s="13"/>
    </row>
    <row r="29" spans="1:254" s="12" customFormat="1" ht="30" x14ac:dyDescent="0.2">
      <c r="A29" s="78" t="s">
        <v>14</v>
      </c>
      <c r="B29" s="83" t="s">
        <v>15</v>
      </c>
      <c r="C29" s="22" t="s">
        <v>116</v>
      </c>
      <c r="D29" s="95">
        <f>E29*G29</f>
        <v>78137.75</v>
      </c>
      <c r="E29" s="23">
        <f>F29*12</f>
        <v>23.88</v>
      </c>
      <c r="F29" s="24">
        <v>1.99</v>
      </c>
      <c r="G29" s="12">
        <v>3272.1</v>
      </c>
      <c r="H29" s="12">
        <v>1.07</v>
      </c>
      <c r="I29" s="13">
        <v>1.1399999999999999</v>
      </c>
    </row>
    <row r="30" spans="1:254" s="12" customFormat="1" ht="18.75" x14ac:dyDescent="0.2">
      <c r="A30" s="81" t="s">
        <v>98</v>
      </c>
      <c r="B30" s="82" t="s">
        <v>15</v>
      </c>
      <c r="C30" s="22"/>
      <c r="D30" s="95"/>
      <c r="E30" s="23"/>
      <c r="F30" s="24"/>
      <c r="G30" s="12">
        <v>3272.1</v>
      </c>
      <c r="H30" s="26"/>
      <c r="I30" s="27"/>
      <c r="J30" s="27"/>
      <c r="K30" s="27"/>
      <c r="L30" s="28"/>
      <c r="M30" s="27"/>
      <c r="N30" s="29"/>
      <c r="O30" s="25"/>
      <c r="P30" s="26"/>
      <c r="Q30" s="27"/>
      <c r="R30" s="27"/>
      <c r="S30" s="27"/>
      <c r="T30" s="28"/>
      <c r="U30" s="27"/>
      <c r="V30" s="29"/>
      <c r="W30" s="25"/>
      <c r="X30" s="26"/>
      <c r="Y30" s="27"/>
      <c r="Z30" s="27"/>
      <c r="AA30" s="27"/>
      <c r="AB30" s="28"/>
      <c r="AC30" s="27"/>
      <c r="AD30" s="29"/>
      <c r="AE30" s="25"/>
      <c r="AF30" s="26"/>
      <c r="AG30" s="27"/>
      <c r="AH30" s="27"/>
      <c r="AI30" s="27"/>
      <c r="AJ30" s="28"/>
      <c r="AK30" s="27"/>
      <c r="AL30" s="29"/>
      <c r="AM30" s="25"/>
      <c r="AN30" s="26"/>
      <c r="AO30" s="27"/>
      <c r="AP30" s="27"/>
      <c r="AQ30" s="27"/>
      <c r="AR30" s="28"/>
      <c r="AS30" s="27"/>
      <c r="AT30" s="29"/>
      <c r="AU30" s="25"/>
      <c r="AV30" s="26"/>
      <c r="AW30" s="27"/>
      <c r="AX30" s="27"/>
      <c r="AY30" s="27"/>
      <c r="AZ30" s="28"/>
      <c r="BA30" s="27"/>
      <c r="BB30" s="29"/>
      <c r="BC30" s="25"/>
      <c r="BD30" s="26"/>
      <c r="BE30" s="27"/>
      <c r="BF30" s="27"/>
      <c r="BG30" s="27"/>
      <c r="BH30" s="28"/>
      <c r="BI30" s="27"/>
      <c r="BJ30" s="29"/>
      <c r="BK30" s="25"/>
      <c r="BL30" s="26"/>
      <c r="BM30" s="27"/>
      <c r="BN30" s="27"/>
      <c r="BO30" s="30"/>
      <c r="BP30" s="31"/>
      <c r="BQ30" s="21"/>
      <c r="BR30" s="32"/>
      <c r="BS30" s="33"/>
      <c r="BT30" s="34"/>
      <c r="BU30" s="21"/>
      <c r="BV30" s="35"/>
      <c r="BW30" s="21"/>
      <c r="BX30" s="31"/>
      <c r="BY30" s="21"/>
      <c r="BZ30" s="32"/>
      <c r="CA30" s="33"/>
      <c r="CB30" s="34"/>
      <c r="CC30" s="21"/>
      <c r="CD30" s="35"/>
      <c r="CE30" s="21"/>
      <c r="CF30" s="31"/>
      <c r="CG30" s="21"/>
      <c r="CH30" s="32"/>
      <c r="CI30" s="33"/>
      <c r="CJ30" s="34"/>
      <c r="CK30" s="21"/>
      <c r="CL30" s="35"/>
      <c r="CM30" s="21"/>
      <c r="CN30" s="31"/>
      <c r="CO30" s="21"/>
      <c r="CP30" s="32"/>
      <c r="CQ30" s="33"/>
      <c r="CR30" s="34"/>
      <c r="CS30" s="21"/>
      <c r="CT30" s="35"/>
      <c r="CU30" s="21"/>
      <c r="CV30" s="31"/>
      <c r="CW30" s="21"/>
      <c r="CX30" s="32"/>
      <c r="CY30" s="33"/>
      <c r="CZ30" s="34"/>
      <c r="DA30" s="21"/>
      <c r="DB30" s="35"/>
      <c r="DC30" s="21"/>
      <c r="DD30" s="31"/>
      <c r="DE30" s="21"/>
      <c r="DF30" s="32"/>
      <c r="DG30" s="33"/>
      <c r="DH30" s="34"/>
      <c r="DI30" s="21"/>
      <c r="DJ30" s="35"/>
      <c r="DK30" s="21"/>
      <c r="DL30" s="31"/>
      <c r="DM30" s="21"/>
      <c r="DN30" s="32"/>
      <c r="DO30" s="33"/>
      <c r="DP30" s="34"/>
      <c r="DQ30" s="21"/>
      <c r="DR30" s="35"/>
      <c r="DS30" s="21"/>
      <c r="DT30" s="31"/>
      <c r="DU30" s="21"/>
      <c r="DV30" s="32"/>
      <c r="DW30" s="33"/>
      <c r="DX30" s="34"/>
      <c r="DY30" s="21"/>
      <c r="DZ30" s="35"/>
      <c r="EA30" s="21"/>
      <c r="EB30" s="31"/>
      <c r="EC30" s="21"/>
      <c r="ED30" s="32"/>
      <c r="EE30" s="33"/>
      <c r="EF30" s="34"/>
      <c r="EG30" s="21"/>
      <c r="EH30" s="35"/>
      <c r="EI30" s="21"/>
      <c r="EJ30" s="31"/>
      <c r="EK30" s="21"/>
      <c r="EL30" s="32"/>
      <c r="EM30" s="33"/>
      <c r="EN30" s="34"/>
      <c r="EO30" s="21"/>
      <c r="EP30" s="35"/>
      <c r="EQ30" s="21"/>
      <c r="ER30" s="31"/>
      <c r="ES30" s="21"/>
      <c r="ET30" s="32"/>
      <c r="EU30" s="33"/>
      <c r="EV30" s="34"/>
      <c r="EW30" s="21"/>
      <c r="EX30" s="35"/>
      <c r="EY30" s="21"/>
      <c r="EZ30" s="31"/>
      <c r="FA30" s="21"/>
      <c r="FB30" s="32"/>
      <c r="FC30" s="33"/>
      <c r="FD30" s="34"/>
      <c r="FE30" s="21"/>
      <c r="FF30" s="35"/>
      <c r="FG30" s="21"/>
      <c r="FH30" s="31"/>
      <c r="FI30" s="21"/>
      <c r="FJ30" s="32"/>
      <c r="FK30" s="33"/>
      <c r="FL30" s="34"/>
      <c r="FM30" s="21"/>
      <c r="FN30" s="35"/>
      <c r="FO30" s="21"/>
      <c r="FP30" s="31"/>
      <c r="FQ30" s="21"/>
      <c r="FR30" s="32"/>
      <c r="FS30" s="33"/>
      <c r="FT30" s="34"/>
      <c r="FU30" s="21"/>
      <c r="FV30" s="35"/>
      <c r="FW30" s="21"/>
      <c r="FX30" s="31"/>
      <c r="FY30" s="21"/>
      <c r="FZ30" s="32"/>
      <c r="GA30" s="33"/>
      <c r="GB30" s="34"/>
      <c r="GC30" s="21"/>
      <c r="GD30" s="35"/>
      <c r="GE30" s="21"/>
      <c r="GF30" s="31"/>
      <c r="GG30" s="21"/>
      <c r="GH30" s="32"/>
      <c r="GI30" s="33"/>
      <c r="GJ30" s="34"/>
      <c r="GK30" s="21"/>
      <c r="GL30" s="35"/>
      <c r="GM30" s="21"/>
      <c r="GN30" s="31"/>
      <c r="GO30" s="21"/>
      <c r="GP30" s="32"/>
      <c r="GQ30" s="33"/>
      <c r="GR30" s="34"/>
      <c r="GS30" s="21"/>
      <c r="GT30" s="35"/>
      <c r="GU30" s="21"/>
      <c r="GV30" s="31"/>
      <c r="GW30" s="21"/>
      <c r="GX30" s="32"/>
      <c r="GY30" s="33"/>
      <c r="GZ30" s="34"/>
      <c r="HA30" s="21"/>
      <c r="HB30" s="35"/>
      <c r="HC30" s="21"/>
      <c r="HD30" s="31"/>
      <c r="HE30" s="21"/>
      <c r="HF30" s="32"/>
      <c r="HG30" s="33"/>
      <c r="HH30" s="34"/>
      <c r="HI30" s="21"/>
      <c r="HJ30" s="35"/>
      <c r="HK30" s="21"/>
      <c r="HL30" s="31"/>
      <c r="HM30" s="21"/>
      <c r="HN30" s="32"/>
      <c r="HO30" s="33"/>
      <c r="HP30" s="34"/>
      <c r="HQ30" s="21"/>
      <c r="HR30" s="35"/>
      <c r="HS30" s="21"/>
      <c r="HT30" s="31"/>
      <c r="HU30" s="21"/>
      <c r="HV30" s="32"/>
      <c r="HW30" s="33"/>
      <c r="HX30" s="34"/>
      <c r="HY30" s="21"/>
      <c r="HZ30" s="35"/>
      <c r="IA30" s="21"/>
      <c r="IB30" s="31"/>
      <c r="IC30" s="21"/>
      <c r="ID30" s="32"/>
      <c r="IE30" s="33"/>
      <c r="IF30" s="34"/>
      <c r="IG30" s="21"/>
      <c r="IH30" s="35"/>
      <c r="II30" s="21"/>
      <c r="IJ30" s="31"/>
      <c r="IK30" s="21"/>
      <c r="IL30" s="32"/>
      <c r="IM30" s="33"/>
      <c r="IN30" s="34"/>
      <c r="IO30" s="21"/>
      <c r="IP30" s="35"/>
      <c r="IQ30" s="21"/>
      <c r="IR30" s="31"/>
      <c r="IS30" s="21"/>
      <c r="IT30" s="32"/>
    </row>
    <row r="31" spans="1:254" s="12" customFormat="1" ht="18.75" x14ac:dyDescent="0.2">
      <c r="A31" s="81" t="s">
        <v>122</v>
      </c>
      <c r="B31" s="82" t="s">
        <v>123</v>
      </c>
      <c r="C31" s="22"/>
      <c r="D31" s="95"/>
      <c r="E31" s="23"/>
      <c r="F31" s="24"/>
      <c r="G31" s="12">
        <v>3272.1</v>
      </c>
      <c r="H31" s="26"/>
      <c r="I31" s="27"/>
      <c r="J31" s="27"/>
      <c r="K31" s="27"/>
      <c r="L31" s="28"/>
      <c r="M31" s="27"/>
      <c r="N31" s="29"/>
      <c r="O31" s="25"/>
      <c r="P31" s="26"/>
      <c r="Q31" s="27"/>
      <c r="R31" s="27"/>
      <c r="S31" s="27"/>
      <c r="T31" s="28"/>
      <c r="U31" s="27"/>
      <c r="V31" s="29"/>
      <c r="W31" s="25"/>
      <c r="X31" s="26"/>
      <c r="Y31" s="27"/>
      <c r="Z31" s="27"/>
      <c r="AA31" s="27"/>
      <c r="AB31" s="28"/>
      <c r="AC31" s="27"/>
      <c r="AD31" s="29"/>
      <c r="AE31" s="25"/>
      <c r="AF31" s="26"/>
      <c r="AG31" s="27"/>
      <c r="AH31" s="27"/>
      <c r="AI31" s="27"/>
      <c r="AJ31" s="28"/>
      <c r="AK31" s="27"/>
      <c r="AL31" s="29"/>
      <c r="AM31" s="25"/>
      <c r="AN31" s="26"/>
      <c r="AO31" s="27"/>
      <c r="AP31" s="27"/>
      <c r="AQ31" s="27"/>
      <c r="AR31" s="28"/>
      <c r="AS31" s="27"/>
      <c r="AT31" s="29"/>
      <c r="AU31" s="25"/>
      <c r="AV31" s="26"/>
      <c r="AW31" s="27"/>
      <c r="AX31" s="27"/>
      <c r="AY31" s="27"/>
      <c r="AZ31" s="28"/>
      <c r="BA31" s="27"/>
      <c r="BB31" s="29"/>
      <c r="BC31" s="25"/>
      <c r="BD31" s="26"/>
      <c r="BE31" s="27"/>
      <c r="BF31" s="27"/>
      <c r="BG31" s="27"/>
      <c r="BH31" s="28"/>
      <c r="BI31" s="27"/>
      <c r="BJ31" s="29"/>
      <c r="BK31" s="25"/>
      <c r="BL31" s="26"/>
      <c r="BM31" s="27"/>
      <c r="BN31" s="27"/>
      <c r="BO31" s="30"/>
      <c r="BP31" s="31"/>
      <c r="BQ31" s="21"/>
      <c r="BR31" s="32"/>
      <c r="BS31" s="33"/>
      <c r="BT31" s="34"/>
      <c r="BU31" s="21"/>
      <c r="BV31" s="35"/>
      <c r="BW31" s="21"/>
      <c r="BX31" s="31"/>
      <c r="BY31" s="21"/>
      <c r="BZ31" s="32"/>
      <c r="CA31" s="33"/>
      <c r="CB31" s="34"/>
      <c r="CC31" s="21"/>
      <c r="CD31" s="35"/>
      <c r="CE31" s="21"/>
      <c r="CF31" s="31"/>
      <c r="CG31" s="21"/>
      <c r="CH31" s="32"/>
      <c r="CI31" s="33"/>
      <c r="CJ31" s="34"/>
      <c r="CK31" s="21"/>
      <c r="CL31" s="35"/>
      <c r="CM31" s="21"/>
      <c r="CN31" s="31"/>
      <c r="CO31" s="21"/>
      <c r="CP31" s="32"/>
      <c r="CQ31" s="33"/>
      <c r="CR31" s="34"/>
      <c r="CS31" s="21"/>
      <c r="CT31" s="35"/>
      <c r="CU31" s="21"/>
      <c r="CV31" s="31"/>
      <c r="CW31" s="21"/>
      <c r="CX31" s="32"/>
      <c r="CY31" s="33"/>
      <c r="CZ31" s="34"/>
      <c r="DA31" s="21"/>
      <c r="DB31" s="35"/>
      <c r="DC31" s="21"/>
      <c r="DD31" s="31"/>
      <c r="DE31" s="21"/>
      <c r="DF31" s="32"/>
      <c r="DG31" s="33"/>
      <c r="DH31" s="34"/>
      <c r="DI31" s="21"/>
      <c r="DJ31" s="35"/>
      <c r="DK31" s="21"/>
      <c r="DL31" s="31"/>
      <c r="DM31" s="21"/>
      <c r="DN31" s="32"/>
      <c r="DO31" s="33"/>
      <c r="DP31" s="34"/>
      <c r="DQ31" s="21"/>
      <c r="DR31" s="35"/>
      <c r="DS31" s="21"/>
      <c r="DT31" s="31"/>
      <c r="DU31" s="21"/>
      <c r="DV31" s="32"/>
      <c r="DW31" s="33"/>
      <c r="DX31" s="34"/>
      <c r="DY31" s="21"/>
      <c r="DZ31" s="35"/>
      <c r="EA31" s="21"/>
      <c r="EB31" s="31"/>
      <c r="EC31" s="21"/>
      <c r="ED31" s="32"/>
      <c r="EE31" s="33"/>
      <c r="EF31" s="34"/>
      <c r="EG31" s="21"/>
      <c r="EH31" s="35"/>
      <c r="EI31" s="21"/>
      <c r="EJ31" s="31"/>
      <c r="EK31" s="21"/>
      <c r="EL31" s="32"/>
      <c r="EM31" s="33"/>
      <c r="EN31" s="34"/>
      <c r="EO31" s="21"/>
      <c r="EP31" s="35"/>
      <c r="EQ31" s="21"/>
      <c r="ER31" s="31"/>
      <c r="ES31" s="21"/>
      <c r="ET31" s="32"/>
      <c r="EU31" s="33"/>
      <c r="EV31" s="34"/>
      <c r="EW31" s="21"/>
      <c r="EX31" s="35"/>
      <c r="EY31" s="21"/>
      <c r="EZ31" s="31"/>
      <c r="FA31" s="21"/>
      <c r="FB31" s="32"/>
      <c r="FC31" s="33"/>
      <c r="FD31" s="34"/>
      <c r="FE31" s="21"/>
      <c r="FF31" s="35"/>
      <c r="FG31" s="21"/>
      <c r="FH31" s="31"/>
      <c r="FI31" s="21"/>
      <c r="FJ31" s="32"/>
      <c r="FK31" s="33"/>
      <c r="FL31" s="34"/>
      <c r="FM31" s="21"/>
      <c r="FN31" s="35"/>
      <c r="FO31" s="21"/>
      <c r="FP31" s="31"/>
      <c r="FQ31" s="21"/>
      <c r="FR31" s="32"/>
      <c r="FS31" s="33"/>
      <c r="FT31" s="34"/>
      <c r="FU31" s="21"/>
      <c r="FV31" s="35"/>
      <c r="FW31" s="21"/>
      <c r="FX31" s="31"/>
      <c r="FY31" s="21"/>
      <c r="FZ31" s="32"/>
      <c r="GA31" s="33"/>
      <c r="GB31" s="34"/>
      <c r="GC31" s="21"/>
      <c r="GD31" s="35"/>
      <c r="GE31" s="21"/>
      <c r="GF31" s="31"/>
      <c r="GG31" s="21"/>
      <c r="GH31" s="32"/>
      <c r="GI31" s="33"/>
      <c r="GJ31" s="34"/>
      <c r="GK31" s="21"/>
      <c r="GL31" s="35"/>
      <c r="GM31" s="21"/>
      <c r="GN31" s="31"/>
      <c r="GO31" s="21"/>
      <c r="GP31" s="32"/>
      <c r="GQ31" s="33"/>
      <c r="GR31" s="34"/>
      <c r="GS31" s="21"/>
      <c r="GT31" s="35"/>
      <c r="GU31" s="21"/>
      <c r="GV31" s="31"/>
      <c r="GW31" s="21"/>
      <c r="GX31" s="32"/>
      <c r="GY31" s="33"/>
      <c r="GZ31" s="34"/>
      <c r="HA31" s="21"/>
      <c r="HB31" s="35"/>
      <c r="HC31" s="21"/>
      <c r="HD31" s="31"/>
      <c r="HE31" s="21"/>
      <c r="HF31" s="32"/>
      <c r="HG31" s="33"/>
      <c r="HH31" s="34"/>
      <c r="HI31" s="21"/>
      <c r="HJ31" s="35"/>
      <c r="HK31" s="21"/>
      <c r="HL31" s="31"/>
      <c r="HM31" s="21"/>
      <c r="HN31" s="32"/>
      <c r="HO31" s="33"/>
      <c r="HP31" s="34"/>
      <c r="HQ31" s="21"/>
      <c r="HR31" s="35"/>
      <c r="HS31" s="21"/>
      <c r="HT31" s="31"/>
      <c r="HU31" s="21"/>
      <c r="HV31" s="32"/>
      <c r="HW31" s="33"/>
      <c r="HX31" s="34"/>
      <c r="HY31" s="21"/>
      <c r="HZ31" s="35"/>
      <c r="IA31" s="21"/>
      <c r="IB31" s="31"/>
      <c r="IC31" s="21"/>
      <c r="ID31" s="32"/>
      <c r="IE31" s="33"/>
      <c r="IF31" s="34"/>
      <c r="IG31" s="21"/>
      <c r="IH31" s="35"/>
      <c r="II31" s="21"/>
      <c r="IJ31" s="31"/>
      <c r="IK31" s="21"/>
      <c r="IL31" s="32"/>
      <c r="IM31" s="33"/>
      <c r="IN31" s="34"/>
      <c r="IO31" s="21"/>
      <c r="IP31" s="35"/>
      <c r="IQ31" s="21"/>
      <c r="IR31" s="31"/>
      <c r="IS31" s="21"/>
      <c r="IT31" s="32"/>
    </row>
    <row r="32" spans="1:254" s="12" customFormat="1" ht="18.75" x14ac:dyDescent="0.2">
      <c r="A32" s="81" t="s">
        <v>91</v>
      </c>
      <c r="B32" s="82" t="s">
        <v>99</v>
      </c>
      <c r="C32" s="22"/>
      <c r="D32" s="95"/>
      <c r="E32" s="23"/>
      <c r="F32" s="24"/>
      <c r="G32" s="12">
        <v>3272.1</v>
      </c>
      <c r="H32" s="26"/>
      <c r="I32" s="27"/>
      <c r="J32" s="27"/>
      <c r="K32" s="27"/>
      <c r="L32" s="28"/>
      <c r="M32" s="27"/>
      <c r="N32" s="29"/>
      <c r="O32" s="25"/>
      <c r="P32" s="26"/>
      <c r="Q32" s="27"/>
      <c r="R32" s="27"/>
      <c r="S32" s="27"/>
      <c r="T32" s="28"/>
      <c r="U32" s="27"/>
      <c r="V32" s="29"/>
      <c r="W32" s="25"/>
      <c r="X32" s="26"/>
      <c r="Y32" s="27"/>
      <c r="Z32" s="27"/>
      <c r="AA32" s="27"/>
      <c r="AB32" s="28"/>
      <c r="AC32" s="27"/>
      <c r="AD32" s="29"/>
      <c r="AE32" s="25"/>
      <c r="AF32" s="26"/>
      <c r="AG32" s="27"/>
      <c r="AH32" s="27"/>
      <c r="AI32" s="27"/>
      <c r="AJ32" s="28"/>
      <c r="AK32" s="27"/>
      <c r="AL32" s="29"/>
      <c r="AM32" s="25"/>
      <c r="AN32" s="26"/>
      <c r="AO32" s="27"/>
      <c r="AP32" s="27"/>
      <c r="AQ32" s="27"/>
      <c r="AR32" s="28"/>
      <c r="AS32" s="27"/>
      <c r="AT32" s="29"/>
      <c r="AU32" s="25"/>
      <c r="AV32" s="26"/>
      <c r="AW32" s="27"/>
      <c r="AX32" s="27"/>
      <c r="AY32" s="27"/>
      <c r="AZ32" s="28"/>
      <c r="BA32" s="27"/>
      <c r="BB32" s="29"/>
      <c r="BC32" s="25"/>
      <c r="BD32" s="26"/>
      <c r="BE32" s="27"/>
      <c r="BF32" s="27"/>
      <c r="BG32" s="27"/>
      <c r="BH32" s="28"/>
      <c r="BI32" s="27"/>
      <c r="BJ32" s="29"/>
      <c r="BK32" s="25"/>
      <c r="BL32" s="26"/>
      <c r="BM32" s="27"/>
      <c r="BN32" s="27"/>
      <c r="BO32" s="30"/>
      <c r="BP32" s="31"/>
      <c r="BQ32" s="21"/>
      <c r="BR32" s="32"/>
      <c r="BS32" s="33"/>
      <c r="BT32" s="34"/>
      <c r="BU32" s="21"/>
      <c r="BV32" s="35"/>
      <c r="BW32" s="21"/>
      <c r="BX32" s="31"/>
      <c r="BY32" s="21"/>
      <c r="BZ32" s="32"/>
      <c r="CA32" s="33"/>
      <c r="CB32" s="34"/>
      <c r="CC32" s="21"/>
      <c r="CD32" s="35"/>
      <c r="CE32" s="21"/>
      <c r="CF32" s="31"/>
      <c r="CG32" s="21"/>
      <c r="CH32" s="32"/>
      <c r="CI32" s="33"/>
      <c r="CJ32" s="34"/>
      <c r="CK32" s="21"/>
      <c r="CL32" s="35"/>
      <c r="CM32" s="21"/>
      <c r="CN32" s="31"/>
      <c r="CO32" s="21"/>
      <c r="CP32" s="32"/>
      <c r="CQ32" s="33"/>
      <c r="CR32" s="34"/>
      <c r="CS32" s="21"/>
      <c r="CT32" s="35"/>
      <c r="CU32" s="21"/>
      <c r="CV32" s="31"/>
      <c r="CW32" s="21"/>
      <c r="CX32" s="32"/>
      <c r="CY32" s="33"/>
      <c r="CZ32" s="34"/>
      <c r="DA32" s="21"/>
      <c r="DB32" s="35"/>
      <c r="DC32" s="21"/>
      <c r="DD32" s="31"/>
      <c r="DE32" s="21"/>
      <c r="DF32" s="32"/>
      <c r="DG32" s="33"/>
      <c r="DH32" s="34"/>
      <c r="DI32" s="21"/>
      <c r="DJ32" s="35"/>
      <c r="DK32" s="21"/>
      <c r="DL32" s="31"/>
      <c r="DM32" s="21"/>
      <c r="DN32" s="32"/>
      <c r="DO32" s="33"/>
      <c r="DP32" s="34"/>
      <c r="DQ32" s="21"/>
      <c r="DR32" s="35"/>
      <c r="DS32" s="21"/>
      <c r="DT32" s="31"/>
      <c r="DU32" s="21"/>
      <c r="DV32" s="32"/>
      <c r="DW32" s="33"/>
      <c r="DX32" s="34"/>
      <c r="DY32" s="21"/>
      <c r="DZ32" s="35"/>
      <c r="EA32" s="21"/>
      <c r="EB32" s="31"/>
      <c r="EC32" s="21"/>
      <c r="ED32" s="32"/>
      <c r="EE32" s="33"/>
      <c r="EF32" s="34"/>
      <c r="EG32" s="21"/>
      <c r="EH32" s="35"/>
      <c r="EI32" s="21"/>
      <c r="EJ32" s="31"/>
      <c r="EK32" s="21"/>
      <c r="EL32" s="32"/>
      <c r="EM32" s="33"/>
      <c r="EN32" s="34"/>
      <c r="EO32" s="21"/>
      <c r="EP32" s="35"/>
      <c r="EQ32" s="21"/>
      <c r="ER32" s="31"/>
      <c r="ES32" s="21"/>
      <c r="ET32" s="32"/>
      <c r="EU32" s="33"/>
      <c r="EV32" s="34"/>
      <c r="EW32" s="21"/>
      <c r="EX32" s="35"/>
      <c r="EY32" s="21"/>
      <c r="EZ32" s="31"/>
      <c r="FA32" s="21"/>
      <c r="FB32" s="32"/>
      <c r="FC32" s="33"/>
      <c r="FD32" s="34"/>
      <c r="FE32" s="21"/>
      <c r="FF32" s="35"/>
      <c r="FG32" s="21"/>
      <c r="FH32" s="31"/>
      <c r="FI32" s="21"/>
      <c r="FJ32" s="32"/>
      <c r="FK32" s="33"/>
      <c r="FL32" s="34"/>
      <c r="FM32" s="21"/>
      <c r="FN32" s="35"/>
      <c r="FO32" s="21"/>
      <c r="FP32" s="31"/>
      <c r="FQ32" s="21"/>
      <c r="FR32" s="32"/>
      <c r="FS32" s="33"/>
      <c r="FT32" s="34"/>
      <c r="FU32" s="21"/>
      <c r="FV32" s="35"/>
      <c r="FW32" s="21"/>
      <c r="FX32" s="31"/>
      <c r="FY32" s="21"/>
      <c r="FZ32" s="32"/>
      <c r="GA32" s="33"/>
      <c r="GB32" s="34"/>
      <c r="GC32" s="21"/>
      <c r="GD32" s="35"/>
      <c r="GE32" s="21"/>
      <c r="GF32" s="31"/>
      <c r="GG32" s="21"/>
      <c r="GH32" s="32"/>
      <c r="GI32" s="33"/>
      <c r="GJ32" s="34"/>
      <c r="GK32" s="21"/>
      <c r="GL32" s="35"/>
      <c r="GM32" s="21"/>
      <c r="GN32" s="31"/>
      <c r="GO32" s="21"/>
      <c r="GP32" s="32"/>
      <c r="GQ32" s="33"/>
      <c r="GR32" s="34"/>
      <c r="GS32" s="21"/>
      <c r="GT32" s="35"/>
      <c r="GU32" s="21"/>
      <c r="GV32" s="31"/>
      <c r="GW32" s="21"/>
      <c r="GX32" s="32"/>
      <c r="GY32" s="33"/>
      <c r="GZ32" s="34"/>
      <c r="HA32" s="21"/>
      <c r="HB32" s="35"/>
      <c r="HC32" s="21"/>
      <c r="HD32" s="31"/>
      <c r="HE32" s="21"/>
      <c r="HF32" s="32"/>
      <c r="HG32" s="33"/>
      <c r="HH32" s="34"/>
      <c r="HI32" s="21"/>
      <c r="HJ32" s="35"/>
      <c r="HK32" s="21"/>
      <c r="HL32" s="31"/>
      <c r="HM32" s="21"/>
      <c r="HN32" s="32"/>
      <c r="HO32" s="33"/>
      <c r="HP32" s="34"/>
      <c r="HQ32" s="21"/>
      <c r="HR32" s="35"/>
      <c r="HS32" s="21"/>
      <c r="HT32" s="31"/>
      <c r="HU32" s="21"/>
      <c r="HV32" s="32"/>
      <c r="HW32" s="33"/>
      <c r="HX32" s="34"/>
      <c r="HY32" s="21"/>
      <c r="HZ32" s="35"/>
      <c r="IA32" s="21"/>
      <c r="IB32" s="31"/>
      <c r="IC32" s="21"/>
      <c r="ID32" s="32"/>
      <c r="IE32" s="33"/>
      <c r="IF32" s="34"/>
      <c r="IG32" s="21"/>
      <c r="IH32" s="35"/>
      <c r="II32" s="21"/>
      <c r="IJ32" s="31"/>
      <c r="IK32" s="21"/>
      <c r="IL32" s="32"/>
      <c r="IM32" s="33"/>
      <c r="IN32" s="34"/>
      <c r="IO32" s="21"/>
      <c r="IP32" s="35"/>
      <c r="IQ32" s="21"/>
      <c r="IR32" s="31"/>
      <c r="IS32" s="21"/>
      <c r="IT32" s="32"/>
    </row>
    <row r="33" spans="1:254" s="12" customFormat="1" ht="18.75" x14ac:dyDescent="0.2">
      <c r="A33" s="81" t="s">
        <v>16</v>
      </c>
      <c r="B33" s="82" t="s">
        <v>15</v>
      </c>
      <c r="C33" s="22"/>
      <c r="D33" s="95"/>
      <c r="E33" s="23"/>
      <c r="F33" s="24"/>
      <c r="G33" s="12">
        <v>3272.1</v>
      </c>
      <c r="H33" s="26"/>
      <c r="I33" s="27"/>
      <c r="J33" s="27"/>
      <c r="K33" s="27"/>
      <c r="L33" s="28"/>
      <c r="M33" s="27"/>
      <c r="N33" s="29"/>
      <c r="O33" s="25"/>
      <c r="P33" s="26"/>
      <c r="Q33" s="27"/>
      <c r="R33" s="27"/>
      <c r="S33" s="27"/>
      <c r="T33" s="28"/>
      <c r="U33" s="27"/>
      <c r="V33" s="29"/>
      <c r="W33" s="25"/>
      <c r="X33" s="26"/>
      <c r="Y33" s="27"/>
      <c r="Z33" s="27"/>
      <c r="AA33" s="27"/>
      <c r="AB33" s="28"/>
      <c r="AC33" s="27"/>
      <c r="AD33" s="29"/>
      <c r="AE33" s="25"/>
      <c r="AF33" s="26"/>
      <c r="AG33" s="27"/>
      <c r="AH33" s="27"/>
      <c r="AI33" s="27"/>
      <c r="AJ33" s="28"/>
      <c r="AK33" s="27"/>
      <c r="AL33" s="29"/>
      <c r="AM33" s="25"/>
      <c r="AN33" s="26"/>
      <c r="AO33" s="27"/>
      <c r="AP33" s="27"/>
      <c r="AQ33" s="27"/>
      <c r="AR33" s="28"/>
      <c r="AS33" s="27"/>
      <c r="AT33" s="29"/>
      <c r="AU33" s="25"/>
      <c r="AV33" s="26"/>
      <c r="AW33" s="27"/>
      <c r="AX33" s="27"/>
      <c r="AY33" s="27"/>
      <c r="AZ33" s="28"/>
      <c r="BA33" s="27"/>
      <c r="BB33" s="29"/>
      <c r="BC33" s="25"/>
      <c r="BD33" s="26"/>
      <c r="BE33" s="27"/>
      <c r="BF33" s="27"/>
      <c r="BG33" s="27"/>
      <c r="BH33" s="28"/>
      <c r="BI33" s="27"/>
      <c r="BJ33" s="29"/>
      <c r="BK33" s="25"/>
      <c r="BL33" s="26"/>
      <c r="BM33" s="27"/>
      <c r="BN33" s="27"/>
      <c r="BO33" s="30"/>
      <c r="BP33" s="31"/>
      <c r="BQ33" s="21"/>
      <c r="BR33" s="32"/>
      <c r="BS33" s="33"/>
      <c r="BT33" s="34"/>
      <c r="BU33" s="21"/>
      <c r="BV33" s="35"/>
      <c r="BW33" s="21"/>
      <c r="BX33" s="31"/>
      <c r="BY33" s="21"/>
      <c r="BZ33" s="32"/>
      <c r="CA33" s="33"/>
      <c r="CB33" s="34"/>
      <c r="CC33" s="21"/>
      <c r="CD33" s="35"/>
      <c r="CE33" s="21"/>
      <c r="CF33" s="31"/>
      <c r="CG33" s="21"/>
      <c r="CH33" s="32"/>
      <c r="CI33" s="33"/>
      <c r="CJ33" s="34"/>
      <c r="CK33" s="21"/>
      <c r="CL33" s="35"/>
      <c r="CM33" s="21"/>
      <c r="CN33" s="31"/>
      <c r="CO33" s="21"/>
      <c r="CP33" s="32"/>
      <c r="CQ33" s="33"/>
      <c r="CR33" s="34"/>
      <c r="CS33" s="21"/>
      <c r="CT33" s="35"/>
      <c r="CU33" s="21"/>
      <c r="CV33" s="31"/>
      <c r="CW33" s="21"/>
      <c r="CX33" s="32"/>
      <c r="CY33" s="33"/>
      <c r="CZ33" s="34"/>
      <c r="DA33" s="21"/>
      <c r="DB33" s="35"/>
      <c r="DC33" s="21"/>
      <c r="DD33" s="31"/>
      <c r="DE33" s="21"/>
      <c r="DF33" s="32"/>
      <c r="DG33" s="33"/>
      <c r="DH33" s="34"/>
      <c r="DI33" s="21"/>
      <c r="DJ33" s="35"/>
      <c r="DK33" s="21"/>
      <c r="DL33" s="31"/>
      <c r="DM33" s="21"/>
      <c r="DN33" s="32"/>
      <c r="DO33" s="33"/>
      <c r="DP33" s="34"/>
      <c r="DQ33" s="21"/>
      <c r="DR33" s="35"/>
      <c r="DS33" s="21"/>
      <c r="DT33" s="31"/>
      <c r="DU33" s="21"/>
      <c r="DV33" s="32"/>
      <c r="DW33" s="33"/>
      <c r="DX33" s="34"/>
      <c r="DY33" s="21"/>
      <c r="DZ33" s="35"/>
      <c r="EA33" s="21"/>
      <c r="EB33" s="31"/>
      <c r="EC33" s="21"/>
      <c r="ED33" s="32"/>
      <c r="EE33" s="33"/>
      <c r="EF33" s="34"/>
      <c r="EG33" s="21"/>
      <c r="EH33" s="35"/>
      <c r="EI33" s="21"/>
      <c r="EJ33" s="31"/>
      <c r="EK33" s="21"/>
      <c r="EL33" s="32"/>
      <c r="EM33" s="33"/>
      <c r="EN33" s="34"/>
      <c r="EO33" s="21"/>
      <c r="EP33" s="35"/>
      <c r="EQ33" s="21"/>
      <c r="ER33" s="31"/>
      <c r="ES33" s="21"/>
      <c r="ET33" s="32"/>
      <c r="EU33" s="33"/>
      <c r="EV33" s="34"/>
      <c r="EW33" s="21"/>
      <c r="EX33" s="35"/>
      <c r="EY33" s="21"/>
      <c r="EZ33" s="31"/>
      <c r="FA33" s="21"/>
      <c r="FB33" s="32"/>
      <c r="FC33" s="33"/>
      <c r="FD33" s="34"/>
      <c r="FE33" s="21"/>
      <c r="FF33" s="35"/>
      <c r="FG33" s="21"/>
      <c r="FH33" s="31"/>
      <c r="FI33" s="21"/>
      <c r="FJ33" s="32"/>
      <c r="FK33" s="33"/>
      <c r="FL33" s="34"/>
      <c r="FM33" s="21"/>
      <c r="FN33" s="35"/>
      <c r="FO33" s="21"/>
      <c r="FP33" s="31"/>
      <c r="FQ33" s="21"/>
      <c r="FR33" s="32"/>
      <c r="FS33" s="33"/>
      <c r="FT33" s="34"/>
      <c r="FU33" s="21"/>
      <c r="FV33" s="35"/>
      <c r="FW33" s="21"/>
      <c r="FX33" s="31"/>
      <c r="FY33" s="21"/>
      <c r="FZ33" s="32"/>
      <c r="GA33" s="33"/>
      <c r="GB33" s="34"/>
      <c r="GC33" s="21"/>
      <c r="GD33" s="35"/>
      <c r="GE33" s="21"/>
      <c r="GF33" s="31"/>
      <c r="GG33" s="21"/>
      <c r="GH33" s="32"/>
      <c r="GI33" s="33"/>
      <c r="GJ33" s="34"/>
      <c r="GK33" s="21"/>
      <c r="GL33" s="35"/>
      <c r="GM33" s="21"/>
      <c r="GN33" s="31"/>
      <c r="GO33" s="21"/>
      <c r="GP33" s="32"/>
      <c r="GQ33" s="33"/>
      <c r="GR33" s="34"/>
      <c r="GS33" s="21"/>
      <c r="GT33" s="35"/>
      <c r="GU33" s="21"/>
      <c r="GV33" s="31"/>
      <c r="GW33" s="21"/>
      <c r="GX33" s="32"/>
      <c r="GY33" s="33"/>
      <c r="GZ33" s="34"/>
      <c r="HA33" s="21"/>
      <c r="HB33" s="35"/>
      <c r="HC33" s="21"/>
      <c r="HD33" s="31"/>
      <c r="HE33" s="21"/>
      <c r="HF33" s="32"/>
      <c r="HG33" s="33"/>
      <c r="HH33" s="34"/>
      <c r="HI33" s="21"/>
      <c r="HJ33" s="35"/>
      <c r="HK33" s="21"/>
      <c r="HL33" s="31"/>
      <c r="HM33" s="21"/>
      <c r="HN33" s="32"/>
      <c r="HO33" s="33"/>
      <c r="HP33" s="34"/>
      <c r="HQ33" s="21"/>
      <c r="HR33" s="35"/>
      <c r="HS33" s="21"/>
      <c r="HT33" s="31"/>
      <c r="HU33" s="21"/>
      <c r="HV33" s="32"/>
      <c r="HW33" s="33"/>
      <c r="HX33" s="34"/>
      <c r="HY33" s="21"/>
      <c r="HZ33" s="35"/>
      <c r="IA33" s="21"/>
      <c r="IB33" s="31"/>
      <c r="IC33" s="21"/>
      <c r="ID33" s="32"/>
      <c r="IE33" s="33"/>
      <c r="IF33" s="34"/>
      <c r="IG33" s="21"/>
      <c r="IH33" s="35"/>
      <c r="II33" s="21"/>
      <c r="IJ33" s="31"/>
      <c r="IK33" s="21"/>
      <c r="IL33" s="32"/>
      <c r="IM33" s="33"/>
      <c r="IN33" s="34"/>
      <c r="IO33" s="21"/>
      <c r="IP33" s="35"/>
      <c r="IQ33" s="21"/>
      <c r="IR33" s="31"/>
      <c r="IS33" s="21"/>
      <c r="IT33" s="32"/>
    </row>
    <row r="34" spans="1:254" s="12" customFormat="1" ht="25.5" x14ac:dyDescent="0.2">
      <c r="A34" s="81" t="s">
        <v>17</v>
      </c>
      <c r="B34" s="82" t="s">
        <v>18</v>
      </c>
      <c r="C34" s="22"/>
      <c r="D34" s="95"/>
      <c r="E34" s="23"/>
      <c r="F34" s="24"/>
      <c r="G34" s="12">
        <v>3272.1</v>
      </c>
      <c r="H34" s="26"/>
      <c r="I34" s="27"/>
      <c r="J34" s="27"/>
      <c r="K34" s="27"/>
      <c r="L34" s="28"/>
      <c r="M34" s="27"/>
      <c r="N34" s="29"/>
      <c r="O34" s="25"/>
      <c r="P34" s="26"/>
      <c r="Q34" s="27"/>
      <c r="R34" s="27"/>
      <c r="S34" s="27"/>
      <c r="T34" s="28"/>
      <c r="U34" s="27"/>
      <c r="V34" s="29"/>
      <c r="W34" s="25"/>
      <c r="X34" s="26"/>
      <c r="Y34" s="27"/>
      <c r="Z34" s="27"/>
      <c r="AA34" s="27"/>
      <c r="AB34" s="28"/>
      <c r="AC34" s="27"/>
      <c r="AD34" s="29"/>
      <c r="AE34" s="25"/>
      <c r="AF34" s="26"/>
      <c r="AG34" s="27"/>
      <c r="AH34" s="27"/>
      <c r="AI34" s="27"/>
      <c r="AJ34" s="28"/>
      <c r="AK34" s="27"/>
      <c r="AL34" s="29"/>
      <c r="AM34" s="25"/>
      <c r="AN34" s="26"/>
      <c r="AO34" s="27"/>
      <c r="AP34" s="27"/>
      <c r="AQ34" s="27"/>
      <c r="AR34" s="28"/>
      <c r="AS34" s="27"/>
      <c r="AT34" s="29"/>
      <c r="AU34" s="25"/>
      <c r="AV34" s="26"/>
      <c r="AW34" s="27"/>
      <c r="AX34" s="27"/>
      <c r="AY34" s="27"/>
      <c r="AZ34" s="28"/>
      <c r="BA34" s="27"/>
      <c r="BB34" s="29"/>
      <c r="BC34" s="25"/>
      <c r="BD34" s="26"/>
      <c r="BE34" s="27"/>
      <c r="BF34" s="27"/>
      <c r="BG34" s="27"/>
      <c r="BH34" s="28"/>
      <c r="BI34" s="27"/>
      <c r="BJ34" s="29"/>
      <c r="BK34" s="25"/>
      <c r="BL34" s="26"/>
      <c r="BM34" s="27"/>
      <c r="BN34" s="27"/>
      <c r="BO34" s="30"/>
      <c r="BP34" s="31"/>
      <c r="BQ34" s="21"/>
      <c r="BR34" s="32"/>
      <c r="BS34" s="33"/>
      <c r="BT34" s="34"/>
      <c r="BU34" s="21"/>
      <c r="BV34" s="35"/>
      <c r="BW34" s="21"/>
      <c r="BX34" s="31"/>
      <c r="BY34" s="21"/>
      <c r="BZ34" s="32"/>
      <c r="CA34" s="33"/>
      <c r="CB34" s="34"/>
      <c r="CC34" s="21"/>
      <c r="CD34" s="35"/>
      <c r="CE34" s="21"/>
      <c r="CF34" s="31"/>
      <c r="CG34" s="21"/>
      <c r="CH34" s="32"/>
      <c r="CI34" s="33"/>
      <c r="CJ34" s="34"/>
      <c r="CK34" s="21"/>
      <c r="CL34" s="35"/>
      <c r="CM34" s="21"/>
      <c r="CN34" s="31"/>
      <c r="CO34" s="21"/>
      <c r="CP34" s="32"/>
      <c r="CQ34" s="33"/>
      <c r="CR34" s="34"/>
      <c r="CS34" s="21"/>
      <c r="CT34" s="35"/>
      <c r="CU34" s="21"/>
      <c r="CV34" s="31"/>
      <c r="CW34" s="21"/>
      <c r="CX34" s="32"/>
      <c r="CY34" s="33"/>
      <c r="CZ34" s="34"/>
      <c r="DA34" s="21"/>
      <c r="DB34" s="35"/>
      <c r="DC34" s="21"/>
      <c r="DD34" s="31"/>
      <c r="DE34" s="21"/>
      <c r="DF34" s="32"/>
      <c r="DG34" s="33"/>
      <c r="DH34" s="34"/>
      <c r="DI34" s="21"/>
      <c r="DJ34" s="35"/>
      <c r="DK34" s="21"/>
      <c r="DL34" s="31"/>
      <c r="DM34" s="21"/>
      <c r="DN34" s="32"/>
      <c r="DO34" s="33"/>
      <c r="DP34" s="34"/>
      <c r="DQ34" s="21"/>
      <c r="DR34" s="35"/>
      <c r="DS34" s="21"/>
      <c r="DT34" s="31"/>
      <c r="DU34" s="21"/>
      <c r="DV34" s="32"/>
      <c r="DW34" s="33"/>
      <c r="DX34" s="34"/>
      <c r="DY34" s="21"/>
      <c r="DZ34" s="35"/>
      <c r="EA34" s="21"/>
      <c r="EB34" s="31"/>
      <c r="EC34" s="21"/>
      <c r="ED34" s="32"/>
      <c r="EE34" s="33"/>
      <c r="EF34" s="34"/>
      <c r="EG34" s="21"/>
      <c r="EH34" s="35"/>
      <c r="EI34" s="21"/>
      <c r="EJ34" s="31"/>
      <c r="EK34" s="21"/>
      <c r="EL34" s="32"/>
      <c r="EM34" s="33"/>
      <c r="EN34" s="34"/>
      <c r="EO34" s="21"/>
      <c r="EP34" s="35"/>
      <c r="EQ34" s="21"/>
      <c r="ER34" s="31"/>
      <c r="ES34" s="21"/>
      <c r="ET34" s="32"/>
      <c r="EU34" s="33"/>
      <c r="EV34" s="34"/>
      <c r="EW34" s="21"/>
      <c r="EX34" s="35"/>
      <c r="EY34" s="21"/>
      <c r="EZ34" s="31"/>
      <c r="FA34" s="21"/>
      <c r="FB34" s="32"/>
      <c r="FC34" s="33"/>
      <c r="FD34" s="34"/>
      <c r="FE34" s="21"/>
      <c r="FF34" s="35"/>
      <c r="FG34" s="21"/>
      <c r="FH34" s="31"/>
      <c r="FI34" s="21"/>
      <c r="FJ34" s="32"/>
      <c r="FK34" s="33"/>
      <c r="FL34" s="34"/>
      <c r="FM34" s="21"/>
      <c r="FN34" s="35"/>
      <c r="FO34" s="21"/>
      <c r="FP34" s="31"/>
      <c r="FQ34" s="21"/>
      <c r="FR34" s="32"/>
      <c r="FS34" s="33"/>
      <c r="FT34" s="34"/>
      <c r="FU34" s="21"/>
      <c r="FV34" s="35"/>
      <c r="FW34" s="21"/>
      <c r="FX34" s="31"/>
      <c r="FY34" s="21"/>
      <c r="FZ34" s="32"/>
      <c r="GA34" s="33"/>
      <c r="GB34" s="34"/>
      <c r="GC34" s="21"/>
      <c r="GD34" s="35"/>
      <c r="GE34" s="21"/>
      <c r="GF34" s="31"/>
      <c r="GG34" s="21"/>
      <c r="GH34" s="32"/>
      <c r="GI34" s="33"/>
      <c r="GJ34" s="34"/>
      <c r="GK34" s="21"/>
      <c r="GL34" s="35"/>
      <c r="GM34" s="21"/>
      <c r="GN34" s="31"/>
      <c r="GO34" s="21"/>
      <c r="GP34" s="32"/>
      <c r="GQ34" s="33"/>
      <c r="GR34" s="34"/>
      <c r="GS34" s="21"/>
      <c r="GT34" s="35"/>
      <c r="GU34" s="21"/>
      <c r="GV34" s="31"/>
      <c r="GW34" s="21"/>
      <c r="GX34" s="32"/>
      <c r="GY34" s="33"/>
      <c r="GZ34" s="34"/>
      <c r="HA34" s="21"/>
      <c r="HB34" s="35"/>
      <c r="HC34" s="21"/>
      <c r="HD34" s="31"/>
      <c r="HE34" s="21"/>
      <c r="HF34" s="32"/>
      <c r="HG34" s="33"/>
      <c r="HH34" s="34"/>
      <c r="HI34" s="21"/>
      <c r="HJ34" s="35"/>
      <c r="HK34" s="21"/>
      <c r="HL34" s="31"/>
      <c r="HM34" s="21"/>
      <c r="HN34" s="32"/>
      <c r="HO34" s="33"/>
      <c r="HP34" s="34"/>
      <c r="HQ34" s="21"/>
      <c r="HR34" s="35"/>
      <c r="HS34" s="21"/>
      <c r="HT34" s="31"/>
      <c r="HU34" s="21"/>
      <c r="HV34" s="32"/>
      <c r="HW34" s="33"/>
      <c r="HX34" s="34"/>
      <c r="HY34" s="21"/>
      <c r="HZ34" s="35"/>
      <c r="IA34" s="21"/>
      <c r="IB34" s="31"/>
      <c r="IC34" s="21"/>
      <c r="ID34" s="32"/>
      <c r="IE34" s="33"/>
      <c r="IF34" s="34"/>
      <c r="IG34" s="21"/>
      <c r="IH34" s="35"/>
      <c r="II34" s="21"/>
      <c r="IJ34" s="31"/>
      <c r="IK34" s="21"/>
      <c r="IL34" s="32"/>
      <c r="IM34" s="33"/>
      <c r="IN34" s="34"/>
      <c r="IO34" s="21"/>
      <c r="IP34" s="35"/>
      <c r="IQ34" s="21"/>
      <c r="IR34" s="31"/>
      <c r="IS34" s="21"/>
      <c r="IT34" s="32"/>
    </row>
    <row r="35" spans="1:254" s="12" customFormat="1" ht="18.75" x14ac:dyDescent="0.2">
      <c r="A35" s="81" t="s">
        <v>19</v>
      </c>
      <c r="B35" s="82" t="s">
        <v>15</v>
      </c>
      <c r="C35" s="22"/>
      <c r="D35" s="95"/>
      <c r="E35" s="23"/>
      <c r="F35" s="24"/>
      <c r="G35" s="12">
        <v>3272.1</v>
      </c>
      <c r="H35" s="26"/>
      <c r="I35" s="27"/>
      <c r="J35" s="27"/>
      <c r="K35" s="27"/>
      <c r="L35" s="28"/>
      <c r="M35" s="27"/>
      <c r="N35" s="29"/>
      <c r="O35" s="25"/>
      <c r="P35" s="26"/>
      <c r="Q35" s="27"/>
      <c r="R35" s="27"/>
      <c r="S35" s="27"/>
      <c r="T35" s="28"/>
      <c r="U35" s="27"/>
      <c r="V35" s="29"/>
      <c r="W35" s="25"/>
      <c r="X35" s="26"/>
      <c r="Y35" s="27"/>
      <c r="Z35" s="27"/>
      <c r="AA35" s="27"/>
      <c r="AB35" s="28"/>
      <c r="AC35" s="27"/>
      <c r="AD35" s="29"/>
      <c r="AE35" s="25"/>
      <c r="AF35" s="26"/>
      <c r="AG35" s="27"/>
      <c r="AH35" s="27"/>
      <c r="AI35" s="27"/>
      <c r="AJ35" s="28"/>
      <c r="AK35" s="27"/>
      <c r="AL35" s="29"/>
      <c r="AM35" s="25"/>
      <c r="AN35" s="26"/>
      <c r="AO35" s="27"/>
      <c r="AP35" s="27"/>
      <c r="AQ35" s="27"/>
      <c r="AR35" s="28"/>
      <c r="AS35" s="27"/>
      <c r="AT35" s="29"/>
      <c r="AU35" s="25"/>
      <c r="AV35" s="26"/>
      <c r="AW35" s="27"/>
      <c r="AX35" s="27"/>
      <c r="AY35" s="27"/>
      <c r="AZ35" s="28"/>
      <c r="BA35" s="27"/>
      <c r="BB35" s="29"/>
      <c r="BC35" s="25"/>
      <c r="BD35" s="26"/>
      <c r="BE35" s="27"/>
      <c r="BF35" s="27"/>
      <c r="BG35" s="27"/>
      <c r="BH35" s="28"/>
      <c r="BI35" s="27"/>
      <c r="BJ35" s="29"/>
      <c r="BK35" s="25"/>
      <c r="BL35" s="26"/>
      <c r="BM35" s="27"/>
      <c r="BN35" s="27"/>
      <c r="BO35" s="30"/>
      <c r="BP35" s="31"/>
      <c r="BQ35" s="21"/>
      <c r="BR35" s="32"/>
      <c r="BS35" s="33"/>
      <c r="BT35" s="34"/>
      <c r="BU35" s="21"/>
      <c r="BV35" s="35"/>
      <c r="BW35" s="21"/>
      <c r="BX35" s="31"/>
      <c r="BY35" s="21"/>
      <c r="BZ35" s="32"/>
      <c r="CA35" s="33"/>
      <c r="CB35" s="34"/>
      <c r="CC35" s="21"/>
      <c r="CD35" s="35"/>
      <c r="CE35" s="21"/>
      <c r="CF35" s="31"/>
      <c r="CG35" s="21"/>
      <c r="CH35" s="32"/>
      <c r="CI35" s="33"/>
      <c r="CJ35" s="34"/>
      <c r="CK35" s="21"/>
      <c r="CL35" s="35"/>
      <c r="CM35" s="21"/>
      <c r="CN35" s="31"/>
      <c r="CO35" s="21"/>
      <c r="CP35" s="32"/>
      <c r="CQ35" s="33"/>
      <c r="CR35" s="34"/>
      <c r="CS35" s="21"/>
      <c r="CT35" s="35"/>
      <c r="CU35" s="21"/>
      <c r="CV35" s="31"/>
      <c r="CW35" s="21"/>
      <c r="CX35" s="32"/>
      <c r="CY35" s="33"/>
      <c r="CZ35" s="34"/>
      <c r="DA35" s="21"/>
      <c r="DB35" s="35"/>
      <c r="DC35" s="21"/>
      <c r="DD35" s="31"/>
      <c r="DE35" s="21"/>
      <c r="DF35" s="32"/>
      <c r="DG35" s="33"/>
      <c r="DH35" s="34"/>
      <c r="DI35" s="21"/>
      <c r="DJ35" s="35"/>
      <c r="DK35" s="21"/>
      <c r="DL35" s="31"/>
      <c r="DM35" s="21"/>
      <c r="DN35" s="32"/>
      <c r="DO35" s="33"/>
      <c r="DP35" s="34"/>
      <c r="DQ35" s="21"/>
      <c r="DR35" s="35"/>
      <c r="DS35" s="21"/>
      <c r="DT35" s="31"/>
      <c r="DU35" s="21"/>
      <c r="DV35" s="32"/>
      <c r="DW35" s="33"/>
      <c r="DX35" s="34"/>
      <c r="DY35" s="21"/>
      <c r="DZ35" s="35"/>
      <c r="EA35" s="21"/>
      <c r="EB35" s="31"/>
      <c r="EC35" s="21"/>
      <c r="ED35" s="32"/>
      <c r="EE35" s="33"/>
      <c r="EF35" s="34"/>
      <c r="EG35" s="21"/>
      <c r="EH35" s="35"/>
      <c r="EI35" s="21"/>
      <c r="EJ35" s="31"/>
      <c r="EK35" s="21"/>
      <c r="EL35" s="32"/>
      <c r="EM35" s="33"/>
      <c r="EN35" s="34"/>
      <c r="EO35" s="21"/>
      <c r="EP35" s="35"/>
      <c r="EQ35" s="21"/>
      <c r="ER35" s="31"/>
      <c r="ES35" s="21"/>
      <c r="ET35" s="32"/>
      <c r="EU35" s="33"/>
      <c r="EV35" s="34"/>
      <c r="EW35" s="21"/>
      <c r="EX35" s="35"/>
      <c r="EY35" s="21"/>
      <c r="EZ35" s="31"/>
      <c r="FA35" s="21"/>
      <c r="FB35" s="32"/>
      <c r="FC35" s="33"/>
      <c r="FD35" s="34"/>
      <c r="FE35" s="21"/>
      <c r="FF35" s="35"/>
      <c r="FG35" s="21"/>
      <c r="FH35" s="31"/>
      <c r="FI35" s="21"/>
      <c r="FJ35" s="32"/>
      <c r="FK35" s="33"/>
      <c r="FL35" s="34"/>
      <c r="FM35" s="21"/>
      <c r="FN35" s="35"/>
      <c r="FO35" s="21"/>
      <c r="FP35" s="31"/>
      <c r="FQ35" s="21"/>
      <c r="FR35" s="32"/>
      <c r="FS35" s="33"/>
      <c r="FT35" s="34"/>
      <c r="FU35" s="21"/>
      <c r="FV35" s="35"/>
      <c r="FW35" s="21"/>
      <c r="FX35" s="31"/>
      <c r="FY35" s="21"/>
      <c r="FZ35" s="32"/>
      <c r="GA35" s="33"/>
      <c r="GB35" s="34"/>
      <c r="GC35" s="21"/>
      <c r="GD35" s="35"/>
      <c r="GE35" s="21"/>
      <c r="GF35" s="31"/>
      <c r="GG35" s="21"/>
      <c r="GH35" s="32"/>
      <c r="GI35" s="33"/>
      <c r="GJ35" s="34"/>
      <c r="GK35" s="21"/>
      <c r="GL35" s="35"/>
      <c r="GM35" s="21"/>
      <c r="GN35" s="31"/>
      <c r="GO35" s="21"/>
      <c r="GP35" s="32"/>
      <c r="GQ35" s="33"/>
      <c r="GR35" s="34"/>
      <c r="GS35" s="21"/>
      <c r="GT35" s="35"/>
      <c r="GU35" s="21"/>
      <c r="GV35" s="31"/>
      <c r="GW35" s="21"/>
      <c r="GX35" s="32"/>
      <c r="GY35" s="33"/>
      <c r="GZ35" s="34"/>
      <c r="HA35" s="21"/>
      <c r="HB35" s="35"/>
      <c r="HC35" s="21"/>
      <c r="HD35" s="31"/>
      <c r="HE35" s="21"/>
      <c r="HF35" s="32"/>
      <c r="HG35" s="33"/>
      <c r="HH35" s="34"/>
      <c r="HI35" s="21"/>
      <c r="HJ35" s="35"/>
      <c r="HK35" s="21"/>
      <c r="HL35" s="31"/>
      <c r="HM35" s="21"/>
      <c r="HN35" s="32"/>
      <c r="HO35" s="33"/>
      <c r="HP35" s="34"/>
      <c r="HQ35" s="21"/>
      <c r="HR35" s="35"/>
      <c r="HS35" s="21"/>
      <c r="HT35" s="31"/>
      <c r="HU35" s="21"/>
      <c r="HV35" s="32"/>
      <c r="HW35" s="33"/>
      <c r="HX35" s="34"/>
      <c r="HY35" s="21"/>
      <c r="HZ35" s="35"/>
      <c r="IA35" s="21"/>
      <c r="IB35" s="31"/>
      <c r="IC35" s="21"/>
      <c r="ID35" s="32"/>
      <c r="IE35" s="33"/>
      <c r="IF35" s="34"/>
      <c r="IG35" s="21"/>
      <c r="IH35" s="35"/>
      <c r="II35" s="21"/>
      <c r="IJ35" s="31"/>
      <c r="IK35" s="21"/>
      <c r="IL35" s="32"/>
      <c r="IM35" s="33"/>
      <c r="IN35" s="34"/>
      <c r="IO35" s="21"/>
      <c r="IP35" s="35"/>
      <c r="IQ35" s="21"/>
      <c r="IR35" s="31"/>
      <c r="IS35" s="21"/>
      <c r="IT35" s="32"/>
    </row>
    <row r="36" spans="1:254" s="12" customFormat="1" ht="18.75" x14ac:dyDescent="0.2">
      <c r="A36" s="81" t="s">
        <v>20</v>
      </c>
      <c r="B36" s="82" t="s">
        <v>15</v>
      </c>
      <c r="C36" s="22"/>
      <c r="D36" s="95"/>
      <c r="E36" s="23"/>
      <c r="F36" s="24"/>
      <c r="G36" s="12">
        <v>3272.1</v>
      </c>
      <c r="H36" s="26"/>
      <c r="I36" s="27"/>
      <c r="J36" s="27"/>
      <c r="K36" s="27"/>
      <c r="L36" s="28"/>
      <c r="M36" s="27"/>
      <c r="N36" s="29"/>
      <c r="O36" s="25"/>
      <c r="P36" s="26"/>
      <c r="Q36" s="27"/>
      <c r="R36" s="27"/>
      <c r="S36" s="27"/>
      <c r="T36" s="28"/>
      <c r="U36" s="27"/>
      <c r="V36" s="29"/>
      <c r="W36" s="25"/>
      <c r="X36" s="26"/>
      <c r="Y36" s="27"/>
      <c r="Z36" s="27"/>
      <c r="AA36" s="27"/>
      <c r="AB36" s="28"/>
      <c r="AC36" s="27"/>
      <c r="AD36" s="29"/>
      <c r="AE36" s="25"/>
      <c r="AF36" s="26"/>
      <c r="AG36" s="27"/>
      <c r="AH36" s="27"/>
      <c r="AI36" s="27"/>
      <c r="AJ36" s="28"/>
      <c r="AK36" s="27"/>
      <c r="AL36" s="29"/>
      <c r="AM36" s="25"/>
      <c r="AN36" s="26"/>
      <c r="AO36" s="27"/>
      <c r="AP36" s="27"/>
      <c r="AQ36" s="27"/>
      <c r="AR36" s="28"/>
      <c r="AS36" s="27"/>
      <c r="AT36" s="29"/>
      <c r="AU36" s="25"/>
      <c r="AV36" s="26"/>
      <c r="AW36" s="27"/>
      <c r="AX36" s="27"/>
      <c r="AY36" s="27"/>
      <c r="AZ36" s="28"/>
      <c r="BA36" s="27"/>
      <c r="BB36" s="29"/>
      <c r="BC36" s="25"/>
      <c r="BD36" s="26"/>
      <c r="BE36" s="27"/>
      <c r="BF36" s="27"/>
      <c r="BG36" s="27"/>
      <c r="BH36" s="28"/>
      <c r="BI36" s="27"/>
      <c r="BJ36" s="29"/>
      <c r="BK36" s="25"/>
      <c r="BL36" s="26"/>
      <c r="BM36" s="27"/>
      <c r="BN36" s="27"/>
      <c r="BO36" s="30"/>
      <c r="BP36" s="31"/>
      <c r="BQ36" s="21"/>
      <c r="BR36" s="32"/>
      <c r="BS36" s="33"/>
      <c r="BT36" s="34"/>
      <c r="BU36" s="21"/>
      <c r="BV36" s="35"/>
      <c r="BW36" s="21"/>
      <c r="BX36" s="31"/>
      <c r="BY36" s="21"/>
      <c r="BZ36" s="32"/>
      <c r="CA36" s="33"/>
      <c r="CB36" s="34"/>
      <c r="CC36" s="21"/>
      <c r="CD36" s="35"/>
      <c r="CE36" s="21"/>
      <c r="CF36" s="31"/>
      <c r="CG36" s="21"/>
      <c r="CH36" s="32"/>
      <c r="CI36" s="33"/>
      <c r="CJ36" s="34"/>
      <c r="CK36" s="21"/>
      <c r="CL36" s="35"/>
      <c r="CM36" s="21"/>
      <c r="CN36" s="31"/>
      <c r="CO36" s="21"/>
      <c r="CP36" s="32"/>
      <c r="CQ36" s="33"/>
      <c r="CR36" s="34"/>
      <c r="CS36" s="21"/>
      <c r="CT36" s="35"/>
      <c r="CU36" s="21"/>
      <c r="CV36" s="31"/>
      <c r="CW36" s="21"/>
      <c r="CX36" s="32"/>
      <c r="CY36" s="33"/>
      <c r="CZ36" s="34"/>
      <c r="DA36" s="21"/>
      <c r="DB36" s="35"/>
      <c r="DC36" s="21"/>
      <c r="DD36" s="31"/>
      <c r="DE36" s="21"/>
      <c r="DF36" s="32"/>
      <c r="DG36" s="33"/>
      <c r="DH36" s="34"/>
      <c r="DI36" s="21"/>
      <c r="DJ36" s="35"/>
      <c r="DK36" s="21"/>
      <c r="DL36" s="31"/>
      <c r="DM36" s="21"/>
      <c r="DN36" s="32"/>
      <c r="DO36" s="33"/>
      <c r="DP36" s="34"/>
      <c r="DQ36" s="21"/>
      <c r="DR36" s="35"/>
      <c r="DS36" s="21"/>
      <c r="DT36" s="31"/>
      <c r="DU36" s="21"/>
      <c r="DV36" s="32"/>
      <c r="DW36" s="33"/>
      <c r="DX36" s="34"/>
      <c r="DY36" s="21"/>
      <c r="DZ36" s="35"/>
      <c r="EA36" s="21"/>
      <c r="EB36" s="31"/>
      <c r="EC36" s="21"/>
      <c r="ED36" s="32"/>
      <c r="EE36" s="33"/>
      <c r="EF36" s="34"/>
      <c r="EG36" s="21"/>
      <c r="EH36" s="35"/>
      <c r="EI36" s="21"/>
      <c r="EJ36" s="31"/>
      <c r="EK36" s="21"/>
      <c r="EL36" s="32"/>
      <c r="EM36" s="33"/>
      <c r="EN36" s="34"/>
      <c r="EO36" s="21"/>
      <c r="EP36" s="35"/>
      <c r="EQ36" s="21"/>
      <c r="ER36" s="31"/>
      <c r="ES36" s="21"/>
      <c r="ET36" s="32"/>
      <c r="EU36" s="33"/>
      <c r="EV36" s="34"/>
      <c r="EW36" s="21"/>
      <c r="EX36" s="35"/>
      <c r="EY36" s="21"/>
      <c r="EZ36" s="31"/>
      <c r="FA36" s="21"/>
      <c r="FB36" s="32"/>
      <c r="FC36" s="33"/>
      <c r="FD36" s="34"/>
      <c r="FE36" s="21"/>
      <c r="FF36" s="35"/>
      <c r="FG36" s="21"/>
      <c r="FH36" s="31"/>
      <c r="FI36" s="21"/>
      <c r="FJ36" s="32"/>
      <c r="FK36" s="33"/>
      <c r="FL36" s="34"/>
      <c r="FM36" s="21"/>
      <c r="FN36" s="35"/>
      <c r="FO36" s="21"/>
      <c r="FP36" s="31"/>
      <c r="FQ36" s="21"/>
      <c r="FR36" s="32"/>
      <c r="FS36" s="33"/>
      <c r="FT36" s="34"/>
      <c r="FU36" s="21"/>
      <c r="FV36" s="35"/>
      <c r="FW36" s="21"/>
      <c r="FX36" s="31"/>
      <c r="FY36" s="21"/>
      <c r="FZ36" s="32"/>
      <c r="GA36" s="33"/>
      <c r="GB36" s="34"/>
      <c r="GC36" s="21"/>
      <c r="GD36" s="35"/>
      <c r="GE36" s="21"/>
      <c r="GF36" s="31"/>
      <c r="GG36" s="21"/>
      <c r="GH36" s="32"/>
      <c r="GI36" s="33"/>
      <c r="GJ36" s="34"/>
      <c r="GK36" s="21"/>
      <c r="GL36" s="35"/>
      <c r="GM36" s="21"/>
      <c r="GN36" s="31"/>
      <c r="GO36" s="21"/>
      <c r="GP36" s="32"/>
      <c r="GQ36" s="33"/>
      <c r="GR36" s="34"/>
      <c r="GS36" s="21"/>
      <c r="GT36" s="35"/>
      <c r="GU36" s="21"/>
      <c r="GV36" s="31"/>
      <c r="GW36" s="21"/>
      <c r="GX36" s="32"/>
      <c r="GY36" s="33"/>
      <c r="GZ36" s="34"/>
      <c r="HA36" s="21"/>
      <c r="HB36" s="35"/>
      <c r="HC36" s="21"/>
      <c r="HD36" s="31"/>
      <c r="HE36" s="21"/>
      <c r="HF36" s="32"/>
      <c r="HG36" s="33"/>
      <c r="HH36" s="34"/>
      <c r="HI36" s="21"/>
      <c r="HJ36" s="35"/>
      <c r="HK36" s="21"/>
      <c r="HL36" s="31"/>
      <c r="HM36" s="21"/>
      <c r="HN36" s="32"/>
      <c r="HO36" s="33"/>
      <c r="HP36" s="34"/>
      <c r="HQ36" s="21"/>
      <c r="HR36" s="35"/>
      <c r="HS36" s="21"/>
      <c r="HT36" s="31"/>
      <c r="HU36" s="21"/>
      <c r="HV36" s="32"/>
      <c r="HW36" s="33"/>
      <c r="HX36" s="34"/>
      <c r="HY36" s="21"/>
      <c r="HZ36" s="35"/>
      <c r="IA36" s="21"/>
      <c r="IB36" s="31"/>
      <c r="IC36" s="21"/>
      <c r="ID36" s="32"/>
      <c r="IE36" s="33"/>
      <c r="IF36" s="34"/>
      <c r="IG36" s="21"/>
      <c r="IH36" s="35"/>
      <c r="II36" s="21"/>
      <c r="IJ36" s="31"/>
      <c r="IK36" s="21"/>
      <c r="IL36" s="32"/>
      <c r="IM36" s="33"/>
      <c r="IN36" s="34"/>
      <c r="IO36" s="21"/>
      <c r="IP36" s="35"/>
      <c r="IQ36" s="21"/>
      <c r="IR36" s="31"/>
      <c r="IS36" s="21"/>
      <c r="IT36" s="32"/>
    </row>
    <row r="37" spans="1:254" s="12" customFormat="1" ht="27.75" customHeight="1" x14ac:dyDescent="0.2">
      <c r="A37" s="81" t="s">
        <v>21</v>
      </c>
      <c r="B37" s="82" t="s">
        <v>22</v>
      </c>
      <c r="C37" s="22"/>
      <c r="D37" s="95"/>
      <c r="E37" s="23"/>
      <c r="F37" s="24"/>
      <c r="G37" s="12">
        <v>3272.1</v>
      </c>
      <c r="H37" s="26"/>
      <c r="I37" s="27"/>
      <c r="J37" s="27"/>
      <c r="K37" s="27"/>
      <c r="L37" s="28"/>
      <c r="M37" s="27"/>
      <c r="N37" s="29"/>
      <c r="O37" s="25"/>
      <c r="P37" s="26"/>
      <c r="Q37" s="27"/>
      <c r="R37" s="27"/>
      <c r="S37" s="27"/>
      <c r="T37" s="28"/>
      <c r="U37" s="27"/>
      <c r="V37" s="29"/>
      <c r="W37" s="25"/>
      <c r="X37" s="26"/>
      <c r="Y37" s="27"/>
      <c r="Z37" s="27"/>
      <c r="AA37" s="27"/>
      <c r="AB37" s="28"/>
      <c r="AC37" s="27"/>
      <c r="AD37" s="29"/>
      <c r="AE37" s="25"/>
      <c r="AF37" s="26"/>
      <c r="AG37" s="27"/>
      <c r="AH37" s="27"/>
      <c r="AI37" s="27"/>
      <c r="AJ37" s="28"/>
      <c r="AK37" s="27"/>
      <c r="AL37" s="29"/>
      <c r="AM37" s="25"/>
      <c r="AN37" s="26"/>
      <c r="AO37" s="27"/>
      <c r="AP37" s="27"/>
      <c r="AQ37" s="27"/>
      <c r="AR37" s="28"/>
      <c r="AS37" s="27"/>
      <c r="AT37" s="29"/>
      <c r="AU37" s="25"/>
      <c r="AV37" s="26"/>
      <c r="AW37" s="27"/>
      <c r="AX37" s="27"/>
      <c r="AY37" s="27"/>
      <c r="AZ37" s="28"/>
      <c r="BA37" s="27"/>
      <c r="BB37" s="29"/>
      <c r="BC37" s="25"/>
      <c r="BD37" s="26"/>
      <c r="BE37" s="27"/>
      <c r="BF37" s="27"/>
      <c r="BG37" s="27"/>
      <c r="BH37" s="28"/>
      <c r="BI37" s="27"/>
      <c r="BJ37" s="29"/>
      <c r="BK37" s="25"/>
      <c r="BL37" s="26"/>
      <c r="BM37" s="27"/>
      <c r="BN37" s="27"/>
      <c r="BO37" s="30"/>
      <c r="BP37" s="31"/>
      <c r="BQ37" s="21"/>
      <c r="BR37" s="32"/>
      <c r="BS37" s="33"/>
      <c r="BT37" s="34"/>
      <c r="BU37" s="21"/>
      <c r="BV37" s="35"/>
      <c r="BW37" s="21"/>
      <c r="BX37" s="31"/>
      <c r="BY37" s="21"/>
      <c r="BZ37" s="32"/>
      <c r="CA37" s="33"/>
      <c r="CB37" s="34"/>
      <c r="CC37" s="21"/>
      <c r="CD37" s="35"/>
      <c r="CE37" s="21"/>
      <c r="CF37" s="31"/>
      <c r="CG37" s="21"/>
      <c r="CH37" s="32"/>
      <c r="CI37" s="33"/>
      <c r="CJ37" s="34"/>
      <c r="CK37" s="21"/>
      <c r="CL37" s="35"/>
      <c r="CM37" s="21"/>
      <c r="CN37" s="31"/>
      <c r="CO37" s="21"/>
      <c r="CP37" s="32"/>
      <c r="CQ37" s="33"/>
      <c r="CR37" s="34"/>
      <c r="CS37" s="21"/>
      <c r="CT37" s="35"/>
      <c r="CU37" s="21"/>
      <c r="CV37" s="31"/>
      <c r="CW37" s="21"/>
      <c r="CX37" s="32"/>
      <c r="CY37" s="33"/>
      <c r="CZ37" s="34"/>
      <c r="DA37" s="21"/>
      <c r="DB37" s="35"/>
      <c r="DC37" s="21"/>
      <c r="DD37" s="31"/>
      <c r="DE37" s="21"/>
      <c r="DF37" s="32"/>
      <c r="DG37" s="33"/>
      <c r="DH37" s="34"/>
      <c r="DI37" s="21"/>
      <c r="DJ37" s="35"/>
      <c r="DK37" s="21"/>
      <c r="DL37" s="31"/>
      <c r="DM37" s="21"/>
      <c r="DN37" s="32"/>
      <c r="DO37" s="33"/>
      <c r="DP37" s="34"/>
      <c r="DQ37" s="21"/>
      <c r="DR37" s="35"/>
      <c r="DS37" s="21"/>
      <c r="DT37" s="31"/>
      <c r="DU37" s="21"/>
      <c r="DV37" s="32"/>
      <c r="DW37" s="33"/>
      <c r="DX37" s="34"/>
      <c r="DY37" s="21"/>
      <c r="DZ37" s="35"/>
      <c r="EA37" s="21"/>
      <c r="EB37" s="31"/>
      <c r="EC37" s="21"/>
      <c r="ED37" s="32"/>
      <c r="EE37" s="33"/>
      <c r="EF37" s="34"/>
      <c r="EG37" s="21"/>
      <c r="EH37" s="35"/>
      <c r="EI37" s="21"/>
      <c r="EJ37" s="31"/>
      <c r="EK37" s="21"/>
      <c r="EL37" s="32"/>
      <c r="EM37" s="33"/>
      <c r="EN37" s="34"/>
      <c r="EO37" s="21"/>
      <c r="EP37" s="35"/>
      <c r="EQ37" s="21"/>
      <c r="ER37" s="31"/>
      <c r="ES37" s="21"/>
      <c r="ET37" s="32"/>
      <c r="EU37" s="33"/>
      <c r="EV37" s="34"/>
      <c r="EW37" s="21"/>
      <c r="EX37" s="35"/>
      <c r="EY37" s="21"/>
      <c r="EZ37" s="31"/>
      <c r="FA37" s="21"/>
      <c r="FB37" s="32"/>
      <c r="FC37" s="33"/>
      <c r="FD37" s="34"/>
      <c r="FE37" s="21"/>
      <c r="FF37" s="35"/>
      <c r="FG37" s="21"/>
      <c r="FH37" s="31"/>
      <c r="FI37" s="21"/>
      <c r="FJ37" s="32"/>
      <c r="FK37" s="33"/>
      <c r="FL37" s="34"/>
      <c r="FM37" s="21"/>
      <c r="FN37" s="35"/>
      <c r="FO37" s="21"/>
      <c r="FP37" s="31"/>
      <c r="FQ37" s="21"/>
      <c r="FR37" s="32"/>
      <c r="FS37" s="33"/>
      <c r="FT37" s="34"/>
      <c r="FU37" s="21"/>
      <c r="FV37" s="35"/>
      <c r="FW37" s="21"/>
      <c r="FX37" s="31"/>
      <c r="FY37" s="21"/>
      <c r="FZ37" s="32"/>
      <c r="GA37" s="33"/>
      <c r="GB37" s="34"/>
      <c r="GC37" s="21"/>
      <c r="GD37" s="35"/>
      <c r="GE37" s="21"/>
      <c r="GF37" s="31"/>
      <c r="GG37" s="21"/>
      <c r="GH37" s="32"/>
      <c r="GI37" s="33"/>
      <c r="GJ37" s="34"/>
      <c r="GK37" s="21"/>
      <c r="GL37" s="35"/>
      <c r="GM37" s="21"/>
      <c r="GN37" s="31"/>
      <c r="GO37" s="21"/>
      <c r="GP37" s="32"/>
      <c r="GQ37" s="33"/>
      <c r="GR37" s="34"/>
      <c r="GS37" s="21"/>
      <c r="GT37" s="35"/>
      <c r="GU37" s="21"/>
      <c r="GV37" s="31"/>
      <c r="GW37" s="21"/>
      <c r="GX37" s="32"/>
      <c r="GY37" s="33"/>
      <c r="GZ37" s="34"/>
      <c r="HA37" s="21"/>
      <c r="HB37" s="35"/>
      <c r="HC37" s="21"/>
      <c r="HD37" s="31"/>
      <c r="HE37" s="21"/>
      <c r="HF37" s="32"/>
      <c r="HG37" s="33"/>
      <c r="HH37" s="34"/>
      <c r="HI37" s="21"/>
      <c r="HJ37" s="35"/>
      <c r="HK37" s="21"/>
      <c r="HL37" s="31"/>
      <c r="HM37" s="21"/>
      <c r="HN37" s="32"/>
      <c r="HO37" s="33"/>
      <c r="HP37" s="34"/>
      <c r="HQ37" s="21"/>
      <c r="HR37" s="35"/>
      <c r="HS37" s="21"/>
      <c r="HT37" s="31"/>
      <c r="HU37" s="21"/>
      <c r="HV37" s="32"/>
      <c r="HW37" s="33"/>
      <c r="HX37" s="34"/>
      <c r="HY37" s="21"/>
      <c r="HZ37" s="35"/>
      <c r="IA37" s="21"/>
      <c r="IB37" s="31"/>
      <c r="IC37" s="21"/>
      <c r="ID37" s="32"/>
      <c r="IE37" s="33"/>
      <c r="IF37" s="34"/>
      <c r="IG37" s="21"/>
      <c r="IH37" s="35"/>
      <c r="II37" s="21"/>
      <c r="IJ37" s="31"/>
      <c r="IK37" s="21"/>
      <c r="IL37" s="32"/>
      <c r="IM37" s="33"/>
      <c r="IN37" s="34"/>
      <c r="IO37" s="21"/>
      <c r="IP37" s="35"/>
      <c r="IQ37" s="21"/>
      <c r="IR37" s="31"/>
      <c r="IS37" s="21"/>
      <c r="IT37" s="32"/>
    </row>
    <row r="38" spans="1:254" s="12" customFormat="1" ht="32.25" customHeight="1" x14ac:dyDescent="0.2">
      <c r="A38" s="81" t="s">
        <v>92</v>
      </c>
      <c r="B38" s="82" t="s">
        <v>18</v>
      </c>
      <c r="C38" s="22"/>
      <c r="D38" s="95"/>
      <c r="E38" s="23"/>
      <c r="F38" s="24"/>
      <c r="G38" s="12">
        <v>3272.1</v>
      </c>
      <c r="H38" s="26"/>
      <c r="I38" s="27"/>
      <c r="J38" s="27"/>
      <c r="K38" s="27"/>
      <c r="L38" s="28"/>
      <c r="M38" s="27"/>
      <c r="N38" s="29"/>
      <c r="O38" s="25"/>
      <c r="P38" s="26"/>
      <c r="Q38" s="27"/>
      <c r="R38" s="27"/>
      <c r="S38" s="27"/>
      <c r="T38" s="28"/>
      <c r="U38" s="27"/>
      <c r="V38" s="29"/>
      <c r="W38" s="25"/>
      <c r="X38" s="26"/>
      <c r="Y38" s="27"/>
      <c r="Z38" s="27"/>
      <c r="AA38" s="27"/>
      <c r="AB38" s="28"/>
      <c r="AC38" s="27"/>
      <c r="AD38" s="29"/>
      <c r="AE38" s="25"/>
      <c r="AF38" s="26"/>
      <c r="AG38" s="27"/>
      <c r="AH38" s="27"/>
      <c r="AI38" s="27"/>
      <c r="AJ38" s="28"/>
      <c r="AK38" s="27"/>
      <c r="AL38" s="29"/>
      <c r="AM38" s="25"/>
      <c r="AN38" s="26"/>
      <c r="AO38" s="27"/>
      <c r="AP38" s="27"/>
      <c r="AQ38" s="27"/>
      <c r="AR38" s="28"/>
      <c r="AS38" s="27"/>
      <c r="AT38" s="29"/>
      <c r="AU38" s="25"/>
      <c r="AV38" s="26"/>
      <c r="AW38" s="27"/>
      <c r="AX38" s="27"/>
      <c r="AY38" s="27"/>
      <c r="AZ38" s="28"/>
      <c r="BA38" s="27"/>
      <c r="BB38" s="29"/>
      <c r="BC38" s="25"/>
      <c r="BD38" s="26"/>
      <c r="BE38" s="27"/>
      <c r="BF38" s="27"/>
      <c r="BG38" s="27"/>
      <c r="BH38" s="28"/>
      <c r="BI38" s="27"/>
      <c r="BJ38" s="29"/>
      <c r="BK38" s="25"/>
      <c r="BL38" s="26"/>
      <c r="BM38" s="27"/>
      <c r="BN38" s="27"/>
      <c r="BO38" s="30"/>
      <c r="BP38" s="31"/>
      <c r="BQ38" s="21"/>
      <c r="BR38" s="32"/>
      <c r="BS38" s="33"/>
      <c r="BT38" s="34"/>
      <c r="BU38" s="21"/>
      <c r="BV38" s="35"/>
      <c r="BW38" s="21"/>
      <c r="BX38" s="31"/>
      <c r="BY38" s="21"/>
      <c r="BZ38" s="32"/>
      <c r="CA38" s="33"/>
      <c r="CB38" s="34"/>
      <c r="CC38" s="21"/>
      <c r="CD38" s="35"/>
      <c r="CE38" s="21"/>
      <c r="CF38" s="31"/>
      <c r="CG38" s="21"/>
      <c r="CH38" s="32"/>
      <c r="CI38" s="33"/>
      <c r="CJ38" s="34"/>
      <c r="CK38" s="21"/>
      <c r="CL38" s="35"/>
      <c r="CM38" s="21"/>
      <c r="CN38" s="31"/>
      <c r="CO38" s="21"/>
      <c r="CP38" s="32"/>
      <c r="CQ38" s="33"/>
      <c r="CR38" s="34"/>
      <c r="CS38" s="21"/>
      <c r="CT38" s="35"/>
      <c r="CU38" s="21"/>
      <c r="CV38" s="31"/>
      <c r="CW38" s="21"/>
      <c r="CX38" s="32"/>
      <c r="CY38" s="33"/>
      <c r="CZ38" s="34"/>
      <c r="DA38" s="21"/>
      <c r="DB38" s="35"/>
      <c r="DC38" s="21"/>
      <c r="DD38" s="31"/>
      <c r="DE38" s="21"/>
      <c r="DF38" s="32"/>
      <c r="DG38" s="33"/>
      <c r="DH38" s="34"/>
      <c r="DI38" s="21"/>
      <c r="DJ38" s="35"/>
      <c r="DK38" s="21"/>
      <c r="DL38" s="31"/>
      <c r="DM38" s="21"/>
      <c r="DN38" s="32"/>
      <c r="DO38" s="33"/>
      <c r="DP38" s="34"/>
      <c r="DQ38" s="21"/>
      <c r="DR38" s="35"/>
      <c r="DS38" s="21"/>
      <c r="DT38" s="31"/>
      <c r="DU38" s="21"/>
      <c r="DV38" s="32"/>
      <c r="DW38" s="33"/>
      <c r="DX38" s="34"/>
      <c r="DY38" s="21"/>
      <c r="DZ38" s="35"/>
      <c r="EA38" s="21"/>
      <c r="EB38" s="31"/>
      <c r="EC38" s="21"/>
      <c r="ED38" s="32"/>
      <c r="EE38" s="33"/>
      <c r="EF38" s="34"/>
      <c r="EG38" s="21"/>
      <c r="EH38" s="35"/>
      <c r="EI38" s="21"/>
      <c r="EJ38" s="31"/>
      <c r="EK38" s="21"/>
      <c r="EL38" s="32"/>
      <c r="EM38" s="33"/>
      <c r="EN38" s="34"/>
      <c r="EO38" s="21"/>
      <c r="EP38" s="35"/>
      <c r="EQ38" s="21"/>
      <c r="ER38" s="31"/>
      <c r="ES38" s="21"/>
      <c r="ET38" s="32"/>
      <c r="EU38" s="33"/>
      <c r="EV38" s="34"/>
      <c r="EW38" s="21"/>
      <c r="EX38" s="35"/>
      <c r="EY38" s="21"/>
      <c r="EZ38" s="31"/>
      <c r="FA38" s="21"/>
      <c r="FB38" s="32"/>
      <c r="FC38" s="33"/>
      <c r="FD38" s="34"/>
      <c r="FE38" s="21"/>
      <c r="FF38" s="35"/>
      <c r="FG38" s="21"/>
      <c r="FH38" s="31"/>
      <c r="FI38" s="21"/>
      <c r="FJ38" s="32"/>
      <c r="FK38" s="33"/>
      <c r="FL38" s="34"/>
      <c r="FM38" s="21"/>
      <c r="FN38" s="35"/>
      <c r="FO38" s="21"/>
      <c r="FP38" s="31"/>
      <c r="FQ38" s="21"/>
      <c r="FR38" s="32"/>
      <c r="FS38" s="33"/>
      <c r="FT38" s="34"/>
      <c r="FU38" s="21"/>
      <c r="FV38" s="35"/>
      <c r="FW38" s="21"/>
      <c r="FX38" s="31"/>
      <c r="FY38" s="21"/>
      <c r="FZ38" s="32"/>
      <c r="GA38" s="33"/>
      <c r="GB38" s="34"/>
      <c r="GC38" s="21"/>
      <c r="GD38" s="35"/>
      <c r="GE38" s="21"/>
      <c r="GF38" s="31"/>
      <c r="GG38" s="21"/>
      <c r="GH38" s="32"/>
      <c r="GI38" s="33"/>
      <c r="GJ38" s="34"/>
      <c r="GK38" s="21"/>
      <c r="GL38" s="35"/>
      <c r="GM38" s="21"/>
      <c r="GN38" s="31"/>
      <c r="GO38" s="21"/>
      <c r="GP38" s="32"/>
      <c r="GQ38" s="33"/>
      <c r="GR38" s="34"/>
      <c r="GS38" s="21"/>
      <c r="GT38" s="35"/>
      <c r="GU38" s="21"/>
      <c r="GV38" s="31"/>
      <c r="GW38" s="21"/>
      <c r="GX38" s="32"/>
      <c r="GY38" s="33"/>
      <c r="GZ38" s="34"/>
      <c r="HA38" s="21"/>
      <c r="HB38" s="35"/>
      <c r="HC38" s="21"/>
      <c r="HD38" s="31"/>
      <c r="HE38" s="21"/>
      <c r="HF38" s="32"/>
      <c r="HG38" s="33"/>
      <c r="HH38" s="34"/>
      <c r="HI38" s="21"/>
      <c r="HJ38" s="35"/>
      <c r="HK38" s="21"/>
      <c r="HL38" s="31"/>
      <c r="HM38" s="21"/>
      <c r="HN38" s="32"/>
      <c r="HO38" s="33"/>
      <c r="HP38" s="34"/>
      <c r="HQ38" s="21"/>
      <c r="HR38" s="35"/>
      <c r="HS38" s="21"/>
      <c r="HT38" s="31"/>
      <c r="HU38" s="21"/>
      <c r="HV38" s="32"/>
      <c r="HW38" s="33"/>
      <c r="HX38" s="34"/>
      <c r="HY38" s="21"/>
      <c r="HZ38" s="35"/>
      <c r="IA38" s="21"/>
      <c r="IB38" s="31"/>
      <c r="IC38" s="21"/>
      <c r="ID38" s="32"/>
      <c r="IE38" s="33"/>
      <c r="IF38" s="34"/>
      <c r="IG38" s="21"/>
      <c r="IH38" s="35"/>
      <c r="II38" s="21"/>
      <c r="IJ38" s="31"/>
      <c r="IK38" s="21"/>
      <c r="IL38" s="32"/>
      <c r="IM38" s="33"/>
      <c r="IN38" s="34"/>
      <c r="IO38" s="21"/>
      <c r="IP38" s="35"/>
      <c r="IQ38" s="21"/>
      <c r="IR38" s="31"/>
      <c r="IS38" s="21"/>
      <c r="IT38" s="32"/>
    </row>
    <row r="39" spans="1:254" s="12" customFormat="1" ht="28.5" customHeight="1" x14ac:dyDescent="0.2">
      <c r="A39" s="81" t="s">
        <v>93</v>
      </c>
      <c r="B39" s="82" t="s">
        <v>15</v>
      </c>
      <c r="C39" s="22"/>
      <c r="D39" s="95"/>
      <c r="E39" s="23"/>
      <c r="F39" s="24"/>
      <c r="G39" s="12">
        <v>3272.1</v>
      </c>
      <c r="H39" s="26"/>
      <c r="I39" s="27"/>
      <c r="J39" s="27"/>
      <c r="K39" s="27"/>
      <c r="L39" s="28"/>
      <c r="M39" s="27"/>
      <c r="N39" s="29"/>
      <c r="O39" s="25"/>
      <c r="P39" s="26"/>
      <c r="Q39" s="27"/>
      <c r="R39" s="27"/>
      <c r="S39" s="27"/>
      <c r="T39" s="28"/>
      <c r="U39" s="27"/>
      <c r="V39" s="29"/>
      <c r="W39" s="25"/>
      <c r="X39" s="26"/>
      <c r="Y39" s="27"/>
      <c r="Z39" s="27"/>
      <c r="AA39" s="27"/>
      <c r="AB39" s="28"/>
      <c r="AC39" s="27"/>
      <c r="AD39" s="29"/>
      <c r="AE39" s="25"/>
      <c r="AF39" s="26"/>
      <c r="AG39" s="27"/>
      <c r="AH39" s="27"/>
      <c r="AI39" s="27"/>
      <c r="AJ39" s="28"/>
      <c r="AK39" s="27"/>
      <c r="AL39" s="29"/>
      <c r="AM39" s="25"/>
      <c r="AN39" s="26"/>
      <c r="AO39" s="27"/>
      <c r="AP39" s="27"/>
      <c r="AQ39" s="27"/>
      <c r="AR39" s="28"/>
      <c r="AS39" s="27"/>
      <c r="AT39" s="29"/>
      <c r="AU39" s="25"/>
      <c r="AV39" s="26"/>
      <c r="AW39" s="27"/>
      <c r="AX39" s="27"/>
      <c r="AY39" s="27"/>
      <c r="AZ39" s="28"/>
      <c r="BA39" s="27"/>
      <c r="BB39" s="29"/>
      <c r="BC39" s="25"/>
      <c r="BD39" s="26"/>
      <c r="BE39" s="27"/>
      <c r="BF39" s="27"/>
      <c r="BG39" s="27"/>
      <c r="BH39" s="28"/>
      <c r="BI39" s="27"/>
      <c r="BJ39" s="29"/>
      <c r="BK39" s="25"/>
      <c r="BL39" s="26"/>
      <c r="BM39" s="27"/>
      <c r="BN39" s="27"/>
      <c r="BO39" s="30"/>
      <c r="BP39" s="31"/>
      <c r="BQ39" s="21"/>
      <c r="BR39" s="32"/>
      <c r="BS39" s="36"/>
      <c r="BT39" s="37"/>
      <c r="BU39" s="21"/>
      <c r="BV39" s="35"/>
      <c r="BW39" s="21"/>
      <c r="BX39" s="31"/>
      <c r="BY39" s="21"/>
      <c r="BZ39" s="32"/>
      <c r="CA39" s="36"/>
      <c r="CB39" s="37"/>
      <c r="CC39" s="21"/>
      <c r="CD39" s="35"/>
      <c r="CE39" s="21"/>
      <c r="CF39" s="31"/>
      <c r="CG39" s="21"/>
      <c r="CH39" s="32"/>
      <c r="CI39" s="36"/>
      <c r="CJ39" s="37"/>
      <c r="CK39" s="21"/>
      <c r="CL39" s="35"/>
      <c r="CM39" s="21"/>
      <c r="CN39" s="31"/>
      <c r="CO39" s="21"/>
      <c r="CP39" s="32"/>
      <c r="CQ39" s="36"/>
      <c r="CR39" s="37"/>
      <c r="CS39" s="21"/>
      <c r="CT39" s="35"/>
      <c r="CU39" s="21"/>
      <c r="CV39" s="31"/>
      <c r="CW39" s="21"/>
      <c r="CX39" s="32"/>
      <c r="CY39" s="36"/>
      <c r="CZ39" s="37"/>
      <c r="DA39" s="21"/>
      <c r="DB39" s="35"/>
      <c r="DC39" s="21"/>
      <c r="DD39" s="31"/>
      <c r="DE39" s="21"/>
      <c r="DF39" s="32"/>
      <c r="DG39" s="36"/>
      <c r="DH39" s="37"/>
      <c r="DI39" s="21"/>
      <c r="DJ39" s="35"/>
      <c r="DK39" s="21"/>
      <c r="DL39" s="31"/>
      <c r="DM39" s="21"/>
      <c r="DN39" s="32"/>
      <c r="DO39" s="36"/>
      <c r="DP39" s="37"/>
      <c r="DQ39" s="21"/>
      <c r="DR39" s="35"/>
      <c r="DS39" s="21"/>
      <c r="DT39" s="31"/>
      <c r="DU39" s="21"/>
      <c r="DV39" s="32"/>
      <c r="DW39" s="36"/>
      <c r="DX39" s="37"/>
      <c r="DY39" s="21"/>
      <c r="DZ39" s="35"/>
      <c r="EA39" s="21"/>
      <c r="EB39" s="31"/>
      <c r="EC39" s="21"/>
      <c r="ED39" s="32"/>
      <c r="EE39" s="36"/>
      <c r="EF39" s="37"/>
      <c r="EG39" s="21"/>
      <c r="EH39" s="35"/>
      <c r="EI39" s="21"/>
      <c r="EJ39" s="31"/>
      <c r="EK39" s="21"/>
      <c r="EL39" s="32"/>
      <c r="EM39" s="36"/>
      <c r="EN39" s="37"/>
      <c r="EO39" s="21"/>
      <c r="EP39" s="35"/>
      <c r="EQ39" s="21"/>
      <c r="ER39" s="31"/>
      <c r="ES39" s="21"/>
      <c r="ET39" s="32"/>
      <c r="EU39" s="36"/>
      <c r="EV39" s="37"/>
      <c r="EW39" s="21"/>
      <c r="EX39" s="35"/>
      <c r="EY39" s="21"/>
      <c r="EZ39" s="31"/>
      <c r="FA39" s="21"/>
      <c r="FB39" s="32"/>
      <c r="FC39" s="36"/>
      <c r="FD39" s="37"/>
      <c r="FE39" s="21"/>
      <c r="FF39" s="35"/>
      <c r="FG39" s="21"/>
      <c r="FH39" s="31"/>
      <c r="FI39" s="21"/>
      <c r="FJ39" s="32"/>
      <c r="FK39" s="36"/>
      <c r="FL39" s="37"/>
      <c r="FM39" s="21"/>
      <c r="FN39" s="35"/>
      <c r="FO39" s="21"/>
      <c r="FP39" s="31"/>
      <c r="FQ39" s="21"/>
      <c r="FR39" s="32"/>
      <c r="FS39" s="36"/>
      <c r="FT39" s="37"/>
      <c r="FU39" s="21"/>
      <c r="FV39" s="35"/>
      <c r="FW39" s="21"/>
      <c r="FX39" s="31"/>
      <c r="FY39" s="21"/>
      <c r="FZ39" s="32"/>
      <c r="GA39" s="36"/>
      <c r="GB39" s="37"/>
      <c r="GC39" s="21"/>
      <c r="GD39" s="35"/>
      <c r="GE39" s="21"/>
      <c r="GF39" s="31"/>
      <c r="GG39" s="21"/>
      <c r="GH39" s="32"/>
      <c r="GI39" s="36"/>
      <c r="GJ39" s="37"/>
      <c r="GK39" s="21"/>
      <c r="GL39" s="35"/>
      <c r="GM39" s="21"/>
      <c r="GN39" s="31"/>
      <c r="GO39" s="21"/>
      <c r="GP39" s="32"/>
      <c r="GQ39" s="36"/>
      <c r="GR39" s="37"/>
      <c r="GS39" s="21"/>
      <c r="GT39" s="35"/>
      <c r="GU39" s="21"/>
      <c r="GV39" s="31"/>
      <c r="GW39" s="21"/>
      <c r="GX39" s="32"/>
      <c r="GY39" s="36"/>
      <c r="GZ39" s="37"/>
      <c r="HA39" s="21"/>
      <c r="HB39" s="35"/>
      <c r="HC39" s="21"/>
      <c r="HD39" s="31"/>
      <c r="HE39" s="21"/>
      <c r="HF39" s="32"/>
      <c r="HG39" s="36"/>
      <c r="HH39" s="37"/>
      <c r="HI39" s="21"/>
      <c r="HJ39" s="35"/>
      <c r="HK39" s="21"/>
      <c r="HL39" s="31"/>
      <c r="HM39" s="21"/>
      <c r="HN39" s="32"/>
      <c r="HO39" s="36"/>
      <c r="HP39" s="37"/>
      <c r="HQ39" s="21"/>
      <c r="HR39" s="35"/>
      <c r="HS39" s="21"/>
      <c r="HT39" s="31"/>
      <c r="HU39" s="21"/>
      <c r="HV39" s="32"/>
      <c r="HW39" s="36"/>
      <c r="HX39" s="37"/>
      <c r="HY39" s="21"/>
      <c r="HZ39" s="35"/>
      <c r="IA39" s="21"/>
      <c r="IB39" s="31"/>
      <c r="IC39" s="21"/>
      <c r="ID39" s="32"/>
      <c r="IE39" s="36"/>
      <c r="IF39" s="37"/>
      <c r="IG39" s="21"/>
      <c r="IH39" s="35"/>
      <c r="II39" s="21"/>
      <c r="IJ39" s="31"/>
      <c r="IK39" s="21"/>
      <c r="IL39" s="32"/>
      <c r="IM39" s="36"/>
      <c r="IN39" s="37"/>
      <c r="IO39" s="21"/>
      <c r="IP39" s="35"/>
      <c r="IQ39" s="21"/>
      <c r="IR39" s="31"/>
      <c r="IS39" s="21"/>
      <c r="IT39" s="32"/>
    </row>
    <row r="40" spans="1:254" s="38" customFormat="1" ht="21.75" customHeight="1" x14ac:dyDescent="0.2">
      <c r="A40" s="84" t="s">
        <v>23</v>
      </c>
      <c r="B40" s="85" t="s">
        <v>24</v>
      </c>
      <c r="C40" s="22" t="s">
        <v>150</v>
      </c>
      <c r="D40" s="95">
        <f>E40*G40</f>
        <v>35338.68</v>
      </c>
      <c r="E40" s="23">
        <f>F40*12</f>
        <v>10.8</v>
      </c>
      <c r="F40" s="24">
        <v>0.9</v>
      </c>
      <c r="G40" s="12">
        <v>3272.1</v>
      </c>
      <c r="H40" s="12">
        <v>1.07</v>
      </c>
      <c r="I40" s="13">
        <v>0.6</v>
      </c>
    </row>
    <row r="41" spans="1:254" s="12" customFormat="1" ht="16.5" customHeight="1" x14ac:dyDescent="0.2">
      <c r="A41" s="84" t="s">
        <v>113</v>
      </c>
      <c r="B41" s="85" t="s">
        <v>25</v>
      </c>
      <c r="C41" s="22" t="s">
        <v>150</v>
      </c>
      <c r="D41" s="95">
        <f>E41*G41</f>
        <v>115047.03999999999</v>
      </c>
      <c r="E41" s="23">
        <f>F41*12</f>
        <v>35.159999999999997</v>
      </c>
      <c r="F41" s="24">
        <v>2.93</v>
      </c>
      <c r="G41" s="12">
        <v>3272.1</v>
      </c>
      <c r="H41" s="12">
        <v>1.07</v>
      </c>
      <c r="I41" s="13">
        <v>1.94</v>
      </c>
    </row>
    <row r="42" spans="1:254" s="12" customFormat="1" ht="21" customHeight="1" x14ac:dyDescent="0.2">
      <c r="A42" s="84" t="s">
        <v>114</v>
      </c>
      <c r="B42" s="85" t="s">
        <v>15</v>
      </c>
      <c r="C42" s="22" t="s">
        <v>117</v>
      </c>
      <c r="D42" s="95">
        <f>E42*G42</f>
        <v>51044.76</v>
      </c>
      <c r="E42" s="23">
        <f>F42*12</f>
        <v>15.6</v>
      </c>
      <c r="F42" s="24">
        <v>1.3</v>
      </c>
      <c r="G42" s="12">
        <v>3272.1</v>
      </c>
      <c r="H42" s="12">
        <v>1.07</v>
      </c>
      <c r="I42" s="13">
        <v>0.87</v>
      </c>
    </row>
    <row r="43" spans="1:254" s="12" customFormat="1" ht="54.75" customHeight="1" x14ac:dyDescent="0.2">
      <c r="A43" s="84" t="s">
        <v>100</v>
      </c>
      <c r="B43" s="85" t="s">
        <v>34</v>
      </c>
      <c r="C43" s="22" t="s">
        <v>117</v>
      </c>
      <c r="D43" s="95">
        <f>3407.5*1.105*1.1*1.086</f>
        <v>4498.01</v>
      </c>
      <c r="E43" s="23">
        <f>D43/G43</f>
        <v>1.37</v>
      </c>
      <c r="F43" s="24">
        <f>E43/12</f>
        <v>0.11</v>
      </c>
      <c r="G43" s="12">
        <v>3272.1</v>
      </c>
      <c r="I43" s="13"/>
    </row>
    <row r="44" spans="1:254" s="12" customFormat="1" ht="20.25" customHeight="1" x14ac:dyDescent="0.2">
      <c r="A44" s="84" t="s">
        <v>143</v>
      </c>
      <c r="B44" s="85" t="s">
        <v>15</v>
      </c>
      <c r="C44" s="22" t="s">
        <v>151</v>
      </c>
      <c r="D44" s="95">
        <f>E44*G44</f>
        <v>59683.1</v>
      </c>
      <c r="E44" s="23">
        <f>F44*12</f>
        <v>18.239999999999998</v>
      </c>
      <c r="F44" s="24">
        <v>1.52</v>
      </c>
      <c r="G44" s="12">
        <v>3272.1</v>
      </c>
      <c r="H44" s="12">
        <v>1.07</v>
      </c>
      <c r="I44" s="13">
        <v>1.01</v>
      </c>
    </row>
    <row r="45" spans="1:254" s="12" customFormat="1" ht="20.25" customHeight="1" x14ac:dyDescent="0.2">
      <c r="A45" s="81" t="s">
        <v>101</v>
      </c>
      <c r="B45" s="82" t="s">
        <v>36</v>
      </c>
      <c r="C45" s="22"/>
      <c r="D45" s="95"/>
      <c r="E45" s="23"/>
      <c r="F45" s="24"/>
      <c r="G45" s="12">
        <v>3272.1</v>
      </c>
      <c r="I45" s="13"/>
    </row>
    <row r="46" spans="1:254" s="12" customFormat="1" ht="20.25" customHeight="1" x14ac:dyDescent="0.2">
      <c r="A46" s="81" t="s">
        <v>102</v>
      </c>
      <c r="B46" s="82" t="s">
        <v>34</v>
      </c>
      <c r="C46" s="22"/>
      <c r="D46" s="95"/>
      <c r="E46" s="23"/>
      <c r="F46" s="24"/>
      <c r="G46" s="12">
        <v>3272.1</v>
      </c>
      <c r="I46" s="13"/>
    </row>
    <row r="47" spans="1:254" s="12" customFormat="1" ht="20.25" customHeight="1" x14ac:dyDescent="0.2">
      <c r="A47" s="81" t="s">
        <v>75</v>
      </c>
      <c r="B47" s="82" t="s">
        <v>76</v>
      </c>
      <c r="C47" s="22"/>
      <c r="D47" s="95"/>
      <c r="E47" s="23"/>
      <c r="F47" s="24"/>
      <c r="G47" s="12">
        <v>3272.1</v>
      </c>
      <c r="I47" s="13"/>
    </row>
    <row r="48" spans="1:254" s="12" customFormat="1" ht="20.25" customHeight="1" x14ac:dyDescent="0.2">
      <c r="A48" s="81" t="s">
        <v>105</v>
      </c>
      <c r="B48" s="82" t="s">
        <v>103</v>
      </c>
      <c r="C48" s="22"/>
      <c r="D48" s="95"/>
      <c r="E48" s="23"/>
      <c r="F48" s="24"/>
      <c r="G48" s="12">
        <v>3272.1</v>
      </c>
      <c r="I48" s="13"/>
    </row>
    <row r="49" spans="1:9" s="12" customFormat="1" ht="20.25" customHeight="1" x14ac:dyDescent="0.2">
      <c r="A49" s="81" t="s">
        <v>104</v>
      </c>
      <c r="B49" s="82" t="s">
        <v>76</v>
      </c>
      <c r="C49" s="22"/>
      <c r="D49" s="95"/>
      <c r="E49" s="23"/>
      <c r="F49" s="24"/>
      <c r="G49" s="12">
        <v>3272.1</v>
      </c>
      <c r="I49" s="13"/>
    </row>
    <row r="50" spans="1:9" s="12" customFormat="1" ht="28.5" x14ac:dyDescent="0.2">
      <c r="A50" s="84" t="s">
        <v>144</v>
      </c>
      <c r="B50" s="86" t="s">
        <v>26</v>
      </c>
      <c r="C50" s="22" t="s">
        <v>77</v>
      </c>
      <c r="D50" s="95">
        <f>(116617.64*1.086)+1000</f>
        <v>127646.76</v>
      </c>
      <c r="E50" s="23">
        <f>D50/G50</f>
        <v>39.01</v>
      </c>
      <c r="F50" s="24">
        <f>E50/12</f>
        <v>3.25</v>
      </c>
      <c r="G50" s="12">
        <v>3272.1</v>
      </c>
      <c r="H50" s="12">
        <v>1.07</v>
      </c>
      <c r="I50" s="13">
        <v>2.14</v>
      </c>
    </row>
    <row r="51" spans="1:9" s="12" customFormat="1" ht="29.25" customHeight="1" x14ac:dyDescent="0.2">
      <c r="A51" s="72" t="s">
        <v>78</v>
      </c>
      <c r="B51" s="93" t="s">
        <v>26</v>
      </c>
      <c r="C51" s="22"/>
      <c r="D51" s="95"/>
      <c r="E51" s="23"/>
      <c r="F51" s="24"/>
      <c r="G51" s="12">
        <v>3272.1</v>
      </c>
      <c r="I51" s="13"/>
    </row>
    <row r="52" spans="1:9" s="12" customFormat="1" ht="23.25" customHeight="1" x14ac:dyDescent="0.2">
      <c r="A52" s="72" t="s">
        <v>124</v>
      </c>
      <c r="B52" s="93" t="s">
        <v>90</v>
      </c>
      <c r="C52" s="22"/>
      <c r="D52" s="95"/>
      <c r="E52" s="23"/>
      <c r="F52" s="24"/>
      <c r="G52" s="12">
        <v>3272.1</v>
      </c>
      <c r="I52" s="13"/>
    </row>
    <row r="53" spans="1:9" s="12" customFormat="1" ht="17.25" customHeight="1" x14ac:dyDescent="0.2">
      <c r="A53" s="72" t="s">
        <v>79</v>
      </c>
      <c r="B53" s="93" t="s">
        <v>12</v>
      </c>
      <c r="C53" s="22"/>
      <c r="D53" s="95"/>
      <c r="E53" s="23"/>
      <c r="F53" s="24"/>
      <c r="G53" s="12">
        <v>3272.1</v>
      </c>
      <c r="I53" s="13"/>
    </row>
    <row r="54" spans="1:9" s="12" customFormat="1" ht="28.5" customHeight="1" x14ac:dyDescent="0.2">
      <c r="A54" s="72" t="s">
        <v>80</v>
      </c>
      <c r="B54" s="93" t="s">
        <v>34</v>
      </c>
      <c r="C54" s="22"/>
      <c r="D54" s="95"/>
      <c r="E54" s="23"/>
      <c r="F54" s="24"/>
      <c r="G54" s="12">
        <v>3272.1</v>
      </c>
      <c r="I54" s="13"/>
    </row>
    <row r="55" spans="1:9" s="12" customFormat="1" ht="21.75" customHeight="1" x14ac:dyDescent="0.2">
      <c r="A55" s="72" t="s">
        <v>145</v>
      </c>
      <c r="B55" s="93" t="s">
        <v>34</v>
      </c>
      <c r="C55" s="39" t="s">
        <v>77</v>
      </c>
      <c r="D55" s="95"/>
      <c r="E55" s="23"/>
      <c r="F55" s="24"/>
      <c r="G55" s="12">
        <v>3272.1</v>
      </c>
      <c r="I55" s="13"/>
    </row>
    <row r="56" spans="1:9" s="19" customFormat="1" ht="36" customHeight="1" x14ac:dyDescent="0.2">
      <c r="A56" s="84" t="s">
        <v>106</v>
      </c>
      <c r="B56" s="85" t="s">
        <v>10</v>
      </c>
      <c r="C56" s="22" t="s">
        <v>118</v>
      </c>
      <c r="D56" s="95">
        <v>2439.9899999999998</v>
      </c>
      <c r="E56" s="23">
        <f>D56/G56</f>
        <v>0.75</v>
      </c>
      <c r="F56" s="24">
        <f>E56/12+0.01</f>
        <v>7.0000000000000007E-2</v>
      </c>
      <c r="G56" s="12">
        <v>3272.1</v>
      </c>
      <c r="H56" s="12">
        <v>1.07</v>
      </c>
      <c r="I56" s="13">
        <v>0.04</v>
      </c>
    </row>
    <row r="57" spans="1:9" s="19" customFormat="1" ht="30.75" customHeight="1" x14ac:dyDescent="0.2">
      <c r="A57" s="84" t="s">
        <v>107</v>
      </c>
      <c r="B57" s="85" t="s">
        <v>10</v>
      </c>
      <c r="C57" s="22" t="s">
        <v>118</v>
      </c>
      <c r="D57" s="95">
        <v>15405.72</v>
      </c>
      <c r="E57" s="23">
        <f>D57/G57</f>
        <v>4.71</v>
      </c>
      <c r="F57" s="24">
        <f>E57/12</f>
        <v>0.39</v>
      </c>
      <c r="G57" s="12">
        <v>3272.1</v>
      </c>
      <c r="H57" s="12">
        <v>1.07</v>
      </c>
      <c r="I57" s="13">
        <v>0.26</v>
      </c>
    </row>
    <row r="58" spans="1:9" s="19" customFormat="1" ht="30" x14ac:dyDescent="0.2">
      <c r="A58" s="84" t="s">
        <v>27</v>
      </c>
      <c r="B58" s="85"/>
      <c r="C58" s="22" t="s">
        <v>152</v>
      </c>
      <c r="D58" s="95">
        <f>E58*G58</f>
        <v>8638.34</v>
      </c>
      <c r="E58" s="23">
        <f>F58*12</f>
        <v>2.64</v>
      </c>
      <c r="F58" s="24">
        <v>0.22</v>
      </c>
      <c r="G58" s="12">
        <v>3272.1</v>
      </c>
      <c r="H58" s="12">
        <v>1.07</v>
      </c>
      <c r="I58" s="13">
        <v>0.14000000000000001</v>
      </c>
    </row>
    <row r="59" spans="1:9" s="19" customFormat="1" ht="25.5" x14ac:dyDescent="0.2">
      <c r="A59" s="72" t="s">
        <v>81</v>
      </c>
      <c r="B59" s="73" t="s">
        <v>68</v>
      </c>
      <c r="C59" s="22"/>
      <c r="D59" s="95"/>
      <c r="E59" s="23"/>
      <c r="F59" s="24"/>
      <c r="G59" s="12">
        <v>3272.1</v>
      </c>
      <c r="H59" s="12"/>
      <c r="I59" s="13"/>
    </row>
    <row r="60" spans="1:9" s="19" customFormat="1" ht="26.25" customHeight="1" x14ac:dyDescent="0.2">
      <c r="A60" s="72" t="s">
        <v>83</v>
      </c>
      <c r="B60" s="73" t="s">
        <v>68</v>
      </c>
      <c r="C60" s="22"/>
      <c r="D60" s="95"/>
      <c r="E60" s="23"/>
      <c r="F60" s="24"/>
      <c r="G60" s="12">
        <v>3272.1</v>
      </c>
      <c r="H60" s="12"/>
      <c r="I60" s="13"/>
    </row>
    <row r="61" spans="1:9" s="19" customFormat="1" ht="15" x14ac:dyDescent="0.2">
      <c r="A61" s="72" t="s">
        <v>82</v>
      </c>
      <c r="B61" s="73" t="s">
        <v>12</v>
      </c>
      <c r="C61" s="22"/>
      <c r="D61" s="95"/>
      <c r="E61" s="23"/>
      <c r="F61" s="24"/>
      <c r="G61" s="12">
        <v>3272.1</v>
      </c>
      <c r="H61" s="12"/>
      <c r="I61" s="13"/>
    </row>
    <row r="62" spans="1:9" s="19" customFormat="1" ht="24" customHeight="1" x14ac:dyDescent="0.2">
      <c r="A62" s="72" t="s">
        <v>84</v>
      </c>
      <c r="B62" s="73" t="s">
        <v>68</v>
      </c>
      <c r="C62" s="22"/>
      <c r="D62" s="95"/>
      <c r="E62" s="23"/>
      <c r="F62" s="24"/>
      <c r="G62" s="12">
        <v>3272.1</v>
      </c>
      <c r="H62" s="12"/>
      <c r="I62" s="13"/>
    </row>
    <row r="63" spans="1:9" s="19" customFormat="1" ht="27.75" customHeight="1" x14ac:dyDescent="0.2">
      <c r="A63" s="72" t="s">
        <v>85</v>
      </c>
      <c r="B63" s="73" t="s">
        <v>68</v>
      </c>
      <c r="C63" s="22"/>
      <c r="D63" s="95"/>
      <c r="E63" s="23"/>
      <c r="F63" s="24"/>
      <c r="G63" s="12">
        <v>3272.1</v>
      </c>
      <c r="H63" s="12"/>
      <c r="I63" s="13"/>
    </row>
    <row r="64" spans="1:9" s="19" customFormat="1" ht="15" x14ac:dyDescent="0.2">
      <c r="A64" s="72" t="s">
        <v>86</v>
      </c>
      <c r="B64" s="73" t="s">
        <v>68</v>
      </c>
      <c r="C64" s="22"/>
      <c r="D64" s="95"/>
      <c r="E64" s="23"/>
      <c r="F64" s="24"/>
      <c r="G64" s="12">
        <v>3272.1</v>
      </c>
      <c r="H64" s="12"/>
      <c r="I64" s="13"/>
    </row>
    <row r="65" spans="1:9" s="19" customFormat="1" ht="30.75" customHeight="1" x14ac:dyDescent="0.2">
      <c r="A65" s="72" t="s">
        <v>87</v>
      </c>
      <c r="B65" s="73" t="s">
        <v>68</v>
      </c>
      <c r="C65" s="22"/>
      <c r="D65" s="95"/>
      <c r="E65" s="23"/>
      <c r="F65" s="24"/>
      <c r="G65" s="12">
        <v>3272.1</v>
      </c>
      <c r="H65" s="12"/>
      <c r="I65" s="13"/>
    </row>
    <row r="66" spans="1:9" s="19" customFormat="1" ht="25.5" customHeight="1" x14ac:dyDescent="0.2">
      <c r="A66" s="72" t="s">
        <v>88</v>
      </c>
      <c r="B66" s="73" t="s">
        <v>68</v>
      </c>
      <c r="C66" s="22"/>
      <c r="D66" s="95"/>
      <c r="E66" s="23"/>
      <c r="F66" s="24"/>
      <c r="G66" s="12">
        <v>3272.1</v>
      </c>
      <c r="H66" s="12"/>
      <c r="I66" s="13"/>
    </row>
    <row r="67" spans="1:9" s="19" customFormat="1" ht="25.5" customHeight="1" x14ac:dyDescent="0.2">
      <c r="A67" s="72" t="s">
        <v>89</v>
      </c>
      <c r="B67" s="73" t="s">
        <v>68</v>
      </c>
      <c r="C67" s="22"/>
      <c r="D67" s="95"/>
      <c r="E67" s="23"/>
      <c r="F67" s="24"/>
      <c r="G67" s="12">
        <v>3272.1</v>
      </c>
      <c r="H67" s="12"/>
      <c r="I67" s="13"/>
    </row>
    <row r="68" spans="1:9" s="12" customFormat="1" ht="18" customHeight="1" x14ac:dyDescent="0.2">
      <c r="A68" s="84" t="s">
        <v>28</v>
      </c>
      <c r="B68" s="85" t="s">
        <v>29</v>
      </c>
      <c r="C68" s="22" t="s">
        <v>153</v>
      </c>
      <c r="D68" s="95">
        <f>E68*G68</f>
        <v>3141.22</v>
      </c>
      <c r="E68" s="23">
        <f>12*F68</f>
        <v>0.96</v>
      </c>
      <c r="F68" s="24">
        <v>0.08</v>
      </c>
      <c r="G68" s="12">
        <v>3272.1</v>
      </c>
      <c r="H68" s="12">
        <v>1.07</v>
      </c>
      <c r="I68" s="13">
        <v>0.03</v>
      </c>
    </row>
    <row r="69" spans="1:9" s="12" customFormat="1" ht="20.25" customHeight="1" x14ac:dyDescent="0.2">
      <c r="A69" s="84" t="s">
        <v>30</v>
      </c>
      <c r="B69" s="87" t="s">
        <v>31</v>
      </c>
      <c r="C69" s="42" t="s">
        <v>153</v>
      </c>
      <c r="D69" s="95">
        <f>E69*G69</f>
        <v>1963.26</v>
      </c>
      <c r="E69" s="23">
        <f>12*F69</f>
        <v>0.6</v>
      </c>
      <c r="F69" s="24">
        <v>0.05</v>
      </c>
      <c r="G69" s="12">
        <v>3272.1</v>
      </c>
      <c r="H69" s="12">
        <v>1.07</v>
      </c>
      <c r="I69" s="13">
        <v>0.02</v>
      </c>
    </row>
    <row r="70" spans="1:9" s="38" customFormat="1" ht="30" customHeight="1" x14ac:dyDescent="0.2">
      <c r="A70" s="84" t="s">
        <v>32</v>
      </c>
      <c r="B70" s="85"/>
      <c r="C70" s="42" t="s">
        <v>148</v>
      </c>
      <c r="D70" s="95">
        <v>3535</v>
      </c>
      <c r="E70" s="23">
        <f>D70/G70</f>
        <v>1.08</v>
      </c>
      <c r="F70" s="24">
        <f>E70/12</f>
        <v>0.09</v>
      </c>
      <c r="G70" s="12">
        <v>3272.1</v>
      </c>
      <c r="H70" s="12">
        <v>1.07</v>
      </c>
      <c r="I70" s="13">
        <v>0.03</v>
      </c>
    </row>
    <row r="71" spans="1:9" s="38" customFormat="1" ht="21" customHeight="1" x14ac:dyDescent="0.2">
      <c r="A71" s="84" t="s">
        <v>33</v>
      </c>
      <c r="B71" s="85"/>
      <c r="C71" s="23" t="s">
        <v>154</v>
      </c>
      <c r="D71" s="97">
        <f>SUM(D72:D86)</f>
        <v>27786.36</v>
      </c>
      <c r="E71" s="23">
        <f>D71/G71</f>
        <v>8.49</v>
      </c>
      <c r="F71" s="24">
        <f>E71/12</f>
        <v>0.71</v>
      </c>
      <c r="G71" s="12">
        <v>3272.1</v>
      </c>
      <c r="H71" s="12">
        <v>1.07</v>
      </c>
      <c r="I71" s="13">
        <v>0.8</v>
      </c>
    </row>
    <row r="72" spans="1:9" s="19" customFormat="1" ht="23.25" customHeight="1" x14ac:dyDescent="0.2">
      <c r="A72" s="88" t="s">
        <v>73</v>
      </c>
      <c r="B72" s="77" t="s">
        <v>34</v>
      </c>
      <c r="C72" s="45"/>
      <c r="D72" s="98">
        <v>873.77</v>
      </c>
      <c r="E72" s="46"/>
      <c r="F72" s="47"/>
      <c r="G72" s="12">
        <v>3272.1</v>
      </c>
      <c r="H72" s="12">
        <v>1.07</v>
      </c>
      <c r="I72" s="13">
        <v>0</v>
      </c>
    </row>
    <row r="73" spans="1:9" s="19" customFormat="1" ht="23.25" customHeight="1" x14ac:dyDescent="0.2">
      <c r="A73" s="88" t="s">
        <v>35</v>
      </c>
      <c r="B73" s="77" t="s">
        <v>36</v>
      </c>
      <c r="C73" s="45"/>
      <c r="D73" s="98">
        <v>1097.78</v>
      </c>
      <c r="E73" s="46"/>
      <c r="F73" s="47"/>
      <c r="G73" s="12">
        <v>3272.1</v>
      </c>
      <c r="H73" s="12">
        <v>1.07</v>
      </c>
      <c r="I73" s="13">
        <v>0.01</v>
      </c>
    </row>
    <row r="74" spans="1:9" s="19" customFormat="1" ht="24.75" customHeight="1" x14ac:dyDescent="0.2">
      <c r="A74" s="88" t="s">
        <v>69</v>
      </c>
      <c r="B74" s="89" t="s">
        <v>34</v>
      </c>
      <c r="C74" s="45"/>
      <c r="D74" s="98">
        <v>1956.15</v>
      </c>
      <c r="E74" s="46"/>
      <c r="F74" s="47"/>
      <c r="G74" s="12">
        <v>3272.1</v>
      </c>
      <c r="H74" s="12">
        <v>1.07</v>
      </c>
      <c r="I74" s="13">
        <v>0.02</v>
      </c>
    </row>
    <row r="75" spans="1:9" s="19" customFormat="1" ht="18" customHeight="1" x14ac:dyDescent="0.2">
      <c r="A75" s="88" t="s">
        <v>37</v>
      </c>
      <c r="B75" s="77" t="s">
        <v>34</v>
      </c>
      <c r="C75" s="45"/>
      <c r="D75" s="98">
        <v>2092</v>
      </c>
      <c r="E75" s="46"/>
      <c r="F75" s="47"/>
      <c r="G75" s="12">
        <v>3272.1</v>
      </c>
      <c r="H75" s="12"/>
      <c r="I75" s="13"/>
    </row>
    <row r="76" spans="1:9" s="76" customFormat="1" ht="18" customHeight="1" x14ac:dyDescent="0.2">
      <c r="A76" s="88" t="s">
        <v>38</v>
      </c>
      <c r="B76" s="77" t="s">
        <v>34</v>
      </c>
      <c r="C76" s="50"/>
      <c r="D76" s="99">
        <v>6995.08</v>
      </c>
      <c r="E76" s="46"/>
      <c r="F76" s="47"/>
      <c r="G76" s="12">
        <v>3272.1</v>
      </c>
      <c r="H76" s="74"/>
      <c r="I76" s="75"/>
    </row>
    <row r="77" spans="1:9" s="19" customFormat="1" ht="19.5" customHeight="1" x14ac:dyDescent="0.2">
      <c r="A77" s="88" t="s">
        <v>39</v>
      </c>
      <c r="B77" s="77" t="s">
        <v>34</v>
      </c>
      <c r="C77" s="45"/>
      <c r="D77" s="98">
        <v>1097.78</v>
      </c>
      <c r="E77" s="46"/>
      <c r="F77" s="47"/>
      <c r="G77" s="12">
        <v>3272.1</v>
      </c>
      <c r="H77" s="12">
        <v>1.07</v>
      </c>
      <c r="I77" s="13">
        <v>0.03</v>
      </c>
    </row>
    <row r="78" spans="1:9" s="19" customFormat="1" ht="17.25" customHeight="1" x14ac:dyDescent="0.2">
      <c r="A78" s="88" t="s">
        <v>40</v>
      </c>
      <c r="B78" s="77" t="s">
        <v>34</v>
      </c>
      <c r="C78" s="45"/>
      <c r="D78" s="98">
        <v>1045.98</v>
      </c>
      <c r="E78" s="46"/>
      <c r="F78" s="47"/>
      <c r="G78" s="12">
        <v>3272.1</v>
      </c>
      <c r="H78" s="12">
        <v>1.07</v>
      </c>
      <c r="I78" s="13">
        <v>0.12</v>
      </c>
    </row>
    <row r="79" spans="1:9" s="19" customFormat="1" ht="18" customHeight="1" x14ac:dyDescent="0.2">
      <c r="A79" s="88" t="s">
        <v>41</v>
      </c>
      <c r="B79" s="77" t="s">
        <v>36</v>
      </c>
      <c r="C79" s="45"/>
      <c r="D79" s="98">
        <v>0</v>
      </c>
      <c r="E79" s="46"/>
      <c r="F79" s="47"/>
      <c r="G79" s="12">
        <v>3272.1</v>
      </c>
      <c r="H79" s="12">
        <v>1.07</v>
      </c>
      <c r="I79" s="13">
        <v>0.02</v>
      </c>
    </row>
    <row r="80" spans="1:9" s="19" customFormat="1" ht="27" customHeight="1" x14ac:dyDescent="0.2">
      <c r="A80" s="137" t="s">
        <v>172</v>
      </c>
      <c r="B80" s="138" t="s">
        <v>34</v>
      </c>
      <c r="C80" s="46"/>
      <c r="D80" s="98">
        <v>764.43</v>
      </c>
      <c r="E80" s="139"/>
      <c r="F80" s="140"/>
      <c r="G80" s="12"/>
    </row>
    <row r="81" spans="1:9" s="19" customFormat="1" ht="29.25" customHeight="1" x14ac:dyDescent="0.2">
      <c r="A81" s="88" t="s">
        <v>42</v>
      </c>
      <c r="B81" s="77" t="s">
        <v>34</v>
      </c>
      <c r="C81" s="45"/>
      <c r="D81" s="98">
        <v>4142.7299999999996</v>
      </c>
      <c r="E81" s="46"/>
      <c r="F81" s="47"/>
      <c r="G81" s="12">
        <v>3272.1</v>
      </c>
      <c r="H81" s="12">
        <v>1.07</v>
      </c>
      <c r="I81" s="13">
        <v>0.02</v>
      </c>
    </row>
    <row r="82" spans="1:9" s="19" customFormat="1" ht="31.5" customHeight="1" x14ac:dyDescent="0.2">
      <c r="A82" s="88" t="s">
        <v>74</v>
      </c>
      <c r="B82" s="77" t="s">
        <v>34</v>
      </c>
      <c r="C82" s="45"/>
      <c r="D82" s="98">
        <v>7720.66</v>
      </c>
      <c r="E82" s="46"/>
      <c r="F82" s="47"/>
      <c r="G82" s="12">
        <v>3272.1</v>
      </c>
      <c r="H82" s="12">
        <v>1.07</v>
      </c>
      <c r="I82" s="13">
        <v>7.0000000000000007E-2</v>
      </c>
    </row>
    <row r="83" spans="1:9" s="19" customFormat="1" ht="29.25" customHeight="1" x14ac:dyDescent="0.2">
      <c r="A83" s="88" t="s">
        <v>146</v>
      </c>
      <c r="B83" s="89" t="s">
        <v>49</v>
      </c>
      <c r="C83" s="49"/>
      <c r="D83" s="98">
        <v>0</v>
      </c>
      <c r="E83" s="46"/>
      <c r="F83" s="47"/>
      <c r="G83" s="12">
        <v>3272.1</v>
      </c>
      <c r="H83" s="12">
        <v>1.07</v>
      </c>
      <c r="I83" s="13">
        <v>0</v>
      </c>
    </row>
    <row r="84" spans="1:9" s="19" customFormat="1" ht="29.25" customHeight="1" x14ac:dyDescent="0.2">
      <c r="A84" s="88" t="s">
        <v>147</v>
      </c>
      <c r="B84" s="89" t="s">
        <v>49</v>
      </c>
      <c r="C84" s="49"/>
      <c r="D84" s="98">
        <v>0</v>
      </c>
      <c r="E84" s="46"/>
      <c r="F84" s="47"/>
      <c r="G84" s="12">
        <v>3272.1</v>
      </c>
      <c r="H84" s="12"/>
      <c r="I84" s="13"/>
    </row>
    <row r="85" spans="1:9" s="19" customFormat="1" ht="21" customHeight="1" x14ac:dyDescent="0.2">
      <c r="A85" s="72" t="s">
        <v>126</v>
      </c>
      <c r="B85" s="73" t="s">
        <v>34</v>
      </c>
      <c r="C85" s="45"/>
      <c r="D85" s="98">
        <v>0</v>
      </c>
      <c r="E85" s="46"/>
      <c r="F85" s="47"/>
      <c r="G85" s="12">
        <v>3272.1</v>
      </c>
      <c r="H85" s="12"/>
      <c r="I85" s="13"/>
    </row>
    <row r="86" spans="1:9" s="19" customFormat="1" ht="21" customHeight="1" x14ac:dyDescent="0.2">
      <c r="A86" s="88" t="s">
        <v>127</v>
      </c>
      <c r="B86" s="73" t="s">
        <v>34</v>
      </c>
      <c r="C86" s="50"/>
      <c r="D86" s="99">
        <v>0</v>
      </c>
      <c r="E86" s="46"/>
      <c r="F86" s="47"/>
      <c r="G86" s="12">
        <v>3272.1</v>
      </c>
      <c r="H86" s="12">
        <v>1.07</v>
      </c>
      <c r="I86" s="13">
        <v>7.0000000000000007E-2</v>
      </c>
    </row>
    <row r="87" spans="1:9" s="38" customFormat="1" ht="30" x14ac:dyDescent="0.2">
      <c r="A87" s="84" t="s">
        <v>43</v>
      </c>
      <c r="B87" s="85"/>
      <c r="C87" s="23" t="s">
        <v>155</v>
      </c>
      <c r="D87" s="97">
        <f>SUM(D88:D96)</f>
        <v>21067.78</v>
      </c>
      <c r="E87" s="23">
        <f>D87/G87</f>
        <v>6.44</v>
      </c>
      <c r="F87" s="24">
        <f>E87/12</f>
        <v>0.54</v>
      </c>
      <c r="G87" s="12">
        <v>3272.1</v>
      </c>
      <c r="H87" s="12">
        <v>1.07</v>
      </c>
      <c r="I87" s="13">
        <v>0.89</v>
      </c>
    </row>
    <row r="88" spans="1:9" s="19" customFormat="1" ht="18" customHeight="1" x14ac:dyDescent="0.2">
      <c r="A88" s="88" t="s">
        <v>44</v>
      </c>
      <c r="B88" s="77" t="s">
        <v>45</v>
      </c>
      <c r="C88" s="45"/>
      <c r="D88" s="98">
        <v>3137.99</v>
      </c>
      <c r="E88" s="46"/>
      <c r="F88" s="47"/>
      <c r="G88" s="12">
        <v>3272.1</v>
      </c>
      <c r="H88" s="12">
        <v>1.07</v>
      </c>
      <c r="I88" s="13">
        <v>0.05</v>
      </c>
    </row>
    <row r="89" spans="1:9" s="19" customFormat="1" ht="31.5" customHeight="1" x14ac:dyDescent="0.2">
      <c r="A89" s="88" t="s">
        <v>46</v>
      </c>
      <c r="B89" s="89" t="s">
        <v>34</v>
      </c>
      <c r="C89" s="45"/>
      <c r="D89" s="98">
        <v>2092.02</v>
      </c>
      <c r="E89" s="46"/>
      <c r="F89" s="47"/>
      <c r="G89" s="12">
        <v>3272.1</v>
      </c>
      <c r="H89" s="12">
        <v>1.07</v>
      </c>
      <c r="I89" s="13">
        <v>0.03</v>
      </c>
    </row>
    <row r="90" spans="1:9" s="19" customFormat="1" ht="21" customHeight="1" x14ac:dyDescent="0.2">
      <c r="A90" s="88" t="s">
        <v>48</v>
      </c>
      <c r="B90" s="89" t="s">
        <v>34</v>
      </c>
      <c r="C90" s="45"/>
      <c r="D90" s="98">
        <v>2195.4899999999998</v>
      </c>
      <c r="E90" s="46"/>
      <c r="F90" s="47"/>
      <c r="G90" s="12">
        <v>3272.1</v>
      </c>
      <c r="H90" s="12">
        <v>1.07</v>
      </c>
      <c r="I90" s="13">
        <v>0</v>
      </c>
    </row>
    <row r="91" spans="1:9" s="19" customFormat="1" ht="28.5" customHeight="1" x14ac:dyDescent="0.2">
      <c r="A91" s="88" t="s">
        <v>50</v>
      </c>
      <c r="B91" s="77" t="s">
        <v>51</v>
      </c>
      <c r="C91" s="45"/>
      <c r="D91" s="98">
        <v>0</v>
      </c>
      <c r="E91" s="46"/>
      <c r="F91" s="47"/>
      <c r="G91" s="12">
        <v>3272.1</v>
      </c>
      <c r="H91" s="12">
        <v>1.07</v>
      </c>
      <c r="I91" s="13">
        <v>0.03</v>
      </c>
    </row>
    <row r="92" spans="1:9" s="19" customFormat="1" ht="24" customHeight="1" x14ac:dyDescent="0.2">
      <c r="A92" s="88" t="s">
        <v>108</v>
      </c>
      <c r="B92" s="77" t="s">
        <v>10</v>
      </c>
      <c r="C92" s="45"/>
      <c r="D92" s="98">
        <v>7440.48</v>
      </c>
      <c r="E92" s="46"/>
      <c r="F92" s="47"/>
      <c r="G92" s="12">
        <v>3272.1</v>
      </c>
      <c r="H92" s="12">
        <v>1.07</v>
      </c>
      <c r="I92" s="13">
        <v>0</v>
      </c>
    </row>
    <row r="93" spans="1:9" s="19" customFormat="1" ht="33" customHeight="1" x14ac:dyDescent="0.2">
      <c r="A93" s="88" t="s">
        <v>109</v>
      </c>
      <c r="B93" s="89" t="s">
        <v>34</v>
      </c>
      <c r="C93" s="45"/>
      <c r="D93" s="98">
        <v>6201.8</v>
      </c>
      <c r="E93" s="46"/>
      <c r="F93" s="47"/>
      <c r="G93" s="12">
        <v>3272.1</v>
      </c>
      <c r="H93" s="12">
        <v>1.07</v>
      </c>
      <c r="I93" s="13">
        <v>0</v>
      </c>
    </row>
    <row r="94" spans="1:9" s="19" customFormat="1" ht="26.25" customHeight="1" x14ac:dyDescent="0.2">
      <c r="A94" s="88" t="s">
        <v>125</v>
      </c>
      <c r="B94" s="89" t="s">
        <v>47</v>
      </c>
      <c r="C94" s="45"/>
      <c r="D94" s="98">
        <v>0</v>
      </c>
      <c r="E94" s="46"/>
      <c r="F94" s="47"/>
      <c r="G94" s="12">
        <v>3272.1</v>
      </c>
      <c r="H94" s="12">
        <v>1.07</v>
      </c>
      <c r="I94" s="13">
        <v>0</v>
      </c>
    </row>
    <row r="95" spans="1:9" s="19" customFormat="1" ht="18.75" customHeight="1" x14ac:dyDescent="0.2">
      <c r="A95" s="72" t="s">
        <v>128</v>
      </c>
      <c r="B95" s="89" t="s">
        <v>49</v>
      </c>
      <c r="C95" s="45"/>
      <c r="D95" s="98">
        <v>0</v>
      </c>
      <c r="E95" s="46"/>
      <c r="F95" s="47"/>
      <c r="G95" s="12">
        <v>3272.1</v>
      </c>
      <c r="H95" s="12">
        <v>1.07</v>
      </c>
      <c r="I95" s="13">
        <v>0</v>
      </c>
    </row>
    <row r="96" spans="1:9" s="19" customFormat="1" ht="22.5" customHeight="1" x14ac:dyDescent="0.2">
      <c r="A96" s="88" t="s">
        <v>129</v>
      </c>
      <c r="B96" s="89" t="s">
        <v>34</v>
      </c>
      <c r="C96" s="45"/>
      <c r="D96" s="98">
        <v>0</v>
      </c>
      <c r="E96" s="46"/>
      <c r="F96" s="47"/>
      <c r="G96" s="12">
        <v>3272.1</v>
      </c>
      <c r="H96" s="12">
        <v>1.07</v>
      </c>
      <c r="I96" s="13">
        <v>0.25</v>
      </c>
    </row>
    <row r="97" spans="1:9" s="19" customFormat="1" ht="30" x14ac:dyDescent="0.2">
      <c r="A97" s="84" t="s">
        <v>52</v>
      </c>
      <c r="B97" s="77"/>
      <c r="C97" s="23" t="s">
        <v>156</v>
      </c>
      <c r="D97" s="97">
        <f>SUM(D98:D101)</f>
        <v>0</v>
      </c>
      <c r="E97" s="23">
        <f>D97/G97</f>
        <v>0</v>
      </c>
      <c r="F97" s="24">
        <f>E97/12</f>
        <v>0</v>
      </c>
      <c r="G97" s="12">
        <v>3272.1</v>
      </c>
      <c r="H97" s="12">
        <v>1.07</v>
      </c>
      <c r="I97" s="13">
        <v>0.37</v>
      </c>
    </row>
    <row r="98" spans="1:9" s="19" customFormat="1" ht="15" x14ac:dyDescent="0.2">
      <c r="A98" s="88" t="s">
        <v>130</v>
      </c>
      <c r="B98" s="77" t="s">
        <v>34</v>
      </c>
      <c r="C98" s="46"/>
      <c r="D98" s="99">
        <v>0</v>
      </c>
      <c r="E98" s="46"/>
      <c r="F98" s="47"/>
      <c r="G98" s="12">
        <v>3272.1</v>
      </c>
      <c r="H98" s="12">
        <v>1.07</v>
      </c>
      <c r="I98" s="13">
        <v>0.1</v>
      </c>
    </row>
    <row r="99" spans="1:9" s="19" customFormat="1" ht="15" x14ac:dyDescent="0.2">
      <c r="A99" s="72" t="s">
        <v>131</v>
      </c>
      <c r="B99" s="89" t="s">
        <v>49</v>
      </c>
      <c r="C99" s="45"/>
      <c r="D99" s="98">
        <v>0</v>
      </c>
      <c r="E99" s="46"/>
      <c r="F99" s="47"/>
      <c r="G99" s="12">
        <v>3272.1</v>
      </c>
      <c r="H99" s="12">
        <v>1.07</v>
      </c>
      <c r="I99" s="13">
        <v>0.25</v>
      </c>
    </row>
    <row r="100" spans="1:9" s="19" customFormat="1" ht="28.5" customHeight="1" x14ac:dyDescent="0.2">
      <c r="A100" s="88" t="s">
        <v>132</v>
      </c>
      <c r="B100" s="89" t="s">
        <v>47</v>
      </c>
      <c r="C100" s="49"/>
      <c r="D100" s="111">
        <v>0</v>
      </c>
      <c r="E100" s="48"/>
      <c r="F100" s="80"/>
      <c r="G100" s="12">
        <v>3272.1</v>
      </c>
      <c r="H100" s="12"/>
      <c r="I100" s="13"/>
    </row>
    <row r="101" spans="1:9" s="19" customFormat="1" ht="28.5" customHeight="1" x14ac:dyDescent="0.2">
      <c r="A101" s="88" t="s">
        <v>133</v>
      </c>
      <c r="B101" s="89" t="s">
        <v>49</v>
      </c>
      <c r="C101" s="49"/>
      <c r="D101" s="111">
        <v>0</v>
      </c>
      <c r="E101" s="48"/>
      <c r="F101" s="80"/>
      <c r="G101" s="12">
        <v>3272.1</v>
      </c>
      <c r="H101" s="12"/>
      <c r="I101" s="13"/>
    </row>
    <row r="102" spans="1:9" s="19" customFormat="1" ht="15" x14ac:dyDescent="0.2">
      <c r="A102" s="84" t="s">
        <v>134</v>
      </c>
      <c r="B102" s="77"/>
      <c r="C102" s="23" t="s">
        <v>157</v>
      </c>
      <c r="D102" s="97">
        <f>SUM(D103:D108)</f>
        <v>16751.240000000002</v>
      </c>
      <c r="E102" s="23">
        <f>D102/G102</f>
        <v>5.12</v>
      </c>
      <c r="F102" s="24">
        <f>E102/12</f>
        <v>0.43</v>
      </c>
      <c r="G102" s="12">
        <v>3272.1</v>
      </c>
      <c r="H102" s="12">
        <v>1.07</v>
      </c>
      <c r="I102" s="13">
        <v>0.2</v>
      </c>
    </row>
    <row r="103" spans="1:9" s="19" customFormat="1" ht="21.75" customHeight="1" x14ac:dyDescent="0.2">
      <c r="A103" s="88" t="s">
        <v>53</v>
      </c>
      <c r="B103" s="77" t="s">
        <v>10</v>
      </c>
      <c r="C103" s="45"/>
      <c r="D103" s="98">
        <v>1457.88</v>
      </c>
      <c r="E103" s="46"/>
      <c r="F103" s="47"/>
      <c r="G103" s="12">
        <v>3272.1</v>
      </c>
      <c r="H103" s="12">
        <v>1.07</v>
      </c>
      <c r="I103" s="13">
        <v>0.02</v>
      </c>
    </row>
    <row r="104" spans="1:9" s="19" customFormat="1" ht="43.5" customHeight="1" x14ac:dyDescent="0.2">
      <c r="A104" s="88" t="s">
        <v>94</v>
      </c>
      <c r="B104" s="77" t="s">
        <v>34</v>
      </c>
      <c r="C104" s="45"/>
      <c r="D104" s="98">
        <v>7532.19</v>
      </c>
      <c r="E104" s="46"/>
      <c r="F104" s="47"/>
      <c r="G104" s="12">
        <v>3272.1</v>
      </c>
      <c r="H104" s="12">
        <v>1.07</v>
      </c>
      <c r="I104" s="13">
        <v>0.13</v>
      </c>
    </row>
    <row r="105" spans="1:9" s="19" customFormat="1" ht="39" customHeight="1" x14ac:dyDescent="0.2">
      <c r="A105" s="88" t="s">
        <v>95</v>
      </c>
      <c r="B105" s="77" t="s">
        <v>34</v>
      </c>
      <c r="C105" s="45"/>
      <c r="D105" s="98">
        <v>1093.4000000000001</v>
      </c>
      <c r="E105" s="46"/>
      <c r="F105" s="47"/>
      <c r="G105" s="12">
        <v>3272.1</v>
      </c>
      <c r="H105" s="12">
        <v>1.07</v>
      </c>
      <c r="I105" s="13">
        <v>0.02</v>
      </c>
    </row>
    <row r="106" spans="1:9" s="19" customFormat="1" ht="25.5" x14ac:dyDescent="0.2">
      <c r="A106" s="88" t="s">
        <v>55</v>
      </c>
      <c r="B106" s="77" t="s">
        <v>18</v>
      </c>
      <c r="C106" s="45"/>
      <c r="D106" s="98">
        <v>1834.61</v>
      </c>
      <c r="E106" s="46"/>
      <c r="F106" s="47"/>
      <c r="G106" s="12">
        <v>3272.1</v>
      </c>
      <c r="H106" s="12">
        <v>1.07</v>
      </c>
      <c r="I106" s="13">
        <v>0.03</v>
      </c>
    </row>
    <row r="107" spans="1:9" s="19" customFormat="1" ht="22.5" customHeight="1" x14ac:dyDescent="0.2">
      <c r="A107" s="88" t="s">
        <v>54</v>
      </c>
      <c r="B107" s="89" t="s">
        <v>56</v>
      </c>
      <c r="C107" s="49"/>
      <c r="D107" s="111">
        <v>4833.16</v>
      </c>
      <c r="E107" s="48"/>
      <c r="F107" s="80"/>
      <c r="G107" s="12">
        <v>3272.1</v>
      </c>
      <c r="H107" s="12"/>
      <c r="I107" s="13"/>
    </row>
    <row r="108" spans="1:9" s="19" customFormat="1" ht="56.25" customHeight="1" x14ac:dyDescent="0.2">
      <c r="A108" s="88" t="s">
        <v>96</v>
      </c>
      <c r="B108" s="89" t="s">
        <v>68</v>
      </c>
      <c r="C108" s="49"/>
      <c r="D108" s="111">
        <v>0</v>
      </c>
      <c r="E108" s="48"/>
      <c r="F108" s="80"/>
      <c r="G108" s="12">
        <v>3272.1</v>
      </c>
      <c r="H108" s="12"/>
      <c r="I108" s="13"/>
    </row>
    <row r="109" spans="1:9" s="19" customFormat="1" ht="15" x14ac:dyDescent="0.2">
      <c r="A109" s="84" t="s">
        <v>57</v>
      </c>
      <c r="B109" s="77"/>
      <c r="C109" s="23" t="s">
        <v>158</v>
      </c>
      <c r="D109" s="97">
        <f>D110</f>
        <v>1311.87</v>
      </c>
      <c r="E109" s="23">
        <f>D109/G109</f>
        <v>0.4</v>
      </c>
      <c r="F109" s="24">
        <f>E109/12</f>
        <v>0.03</v>
      </c>
      <c r="G109" s="12">
        <v>3272.1</v>
      </c>
      <c r="H109" s="12">
        <v>1.07</v>
      </c>
      <c r="I109" s="13">
        <v>0.11</v>
      </c>
    </row>
    <row r="110" spans="1:9" s="19" customFormat="1" ht="21" customHeight="1" x14ac:dyDescent="0.2">
      <c r="A110" s="88" t="s">
        <v>58</v>
      </c>
      <c r="B110" s="77" t="s">
        <v>34</v>
      </c>
      <c r="C110" s="45"/>
      <c r="D110" s="98">
        <v>1311.87</v>
      </c>
      <c r="E110" s="46"/>
      <c r="F110" s="47"/>
      <c r="G110" s="12">
        <v>3272.1</v>
      </c>
      <c r="H110" s="12">
        <v>1.07</v>
      </c>
      <c r="I110" s="13">
        <v>0.02</v>
      </c>
    </row>
    <row r="111" spans="1:9" s="12" customFormat="1" ht="15" x14ac:dyDescent="0.2">
      <c r="A111" s="84" t="s">
        <v>59</v>
      </c>
      <c r="B111" s="85"/>
      <c r="C111" s="23" t="s">
        <v>159</v>
      </c>
      <c r="D111" s="97">
        <f>D112+D113</f>
        <v>13000</v>
      </c>
      <c r="E111" s="23">
        <f>D111/G111</f>
        <v>3.97</v>
      </c>
      <c r="F111" s="24">
        <f>E111/12</f>
        <v>0.33</v>
      </c>
      <c r="G111" s="12">
        <v>3272.1</v>
      </c>
      <c r="H111" s="12">
        <v>1.07</v>
      </c>
      <c r="I111" s="13">
        <v>0.03</v>
      </c>
    </row>
    <row r="112" spans="1:9" s="19" customFormat="1" ht="45" customHeight="1" x14ac:dyDescent="0.2">
      <c r="A112" s="72" t="s">
        <v>97</v>
      </c>
      <c r="B112" s="89" t="s">
        <v>36</v>
      </c>
      <c r="C112" s="45"/>
      <c r="D112" s="98">
        <v>13000</v>
      </c>
      <c r="E112" s="46"/>
      <c r="F112" s="47"/>
      <c r="G112" s="12">
        <v>3272.1</v>
      </c>
      <c r="H112" s="12">
        <v>1.07</v>
      </c>
      <c r="I112" s="13">
        <v>0.03</v>
      </c>
    </row>
    <row r="113" spans="1:9" s="19" customFormat="1" ht="21" customHeight="1" x14ac:dyDescent="0.2">
      <c r="A113" s="72" t="s">
        <v>176</v>
      </c>
      <c r="B113" s="89" t="s">
        <v>68</v>
      </c>
      <c r="C113" s="45"/>
      <c r="D113" s="98">
        <v>0</v>
      </c>
      <c r="E113" s="46"/>
      <c r="F113" s="47"/>
      <c r="G113" s="12">
        <v>3272.1</v>
      </c>
      <c r="H113" s="12">
        <v>1.07</v>
      </c>
      <c r="I113" s="13">
        <v>0</v>
      </c>
    </row>
    <row r="114" spans="1:9" s="12" customFormat="1" ht="15" x14ac:dyDescent="0.2">
      <c r="A114" s="84" t="s">
        <v>60</v>
      </c>
      <c r="B114" s="85"/>
      <c r="C114" s="23" t="s">
        <v>153</v>
      </c>
      <c r="D114" s="97">
        <f>D115+D116+D117+D118</f>
        <v>4373.6099999999997</v>
      </c>
      <c r="E114" s="23">
        <f>D114/G114</f>
        <v>1.34</v>
      </c>
      <c r="F114" s="24">
        <f>E114/12</f>
        <v>0.11</v>
      </c>
      <c r="G114" s="12">
        <v>3272.1</v>
      </c>
      <c r="H114" s="12">
        <v>1.07</v>
      </c>
      <c r="I114" s="13">
        <v>0.06</v>
      </c>
    </row>
    <row r="115" spans="1:9" s="19" customFormat="1" ht="15" x14ac:dyDescent="0.2">
      <c r="A115" s="88" t="s">
        <v>71</v>
      </c>
      <c r="B115" s="77" t="s">
        <v>45</v>
      </c>
      <c r="C115" s="45"/>
      <c r="D115" s="98">
        <v>1457.82</v>
      </c>
      <c r="E115" s="46"/>
      <c r="F115" s="47"/>
      <c r="G115" s="12">
        <v>3272.1</v>
      </c>
      <c r="H115" s="12">
        <v>1.07</v>
      </c>
      <c r="I115" s="13">
        <v>0.02</v>
      </c>
    </row>
    <row r="116" spans="1:9" s="19" customFormat="1" ht="21.75" customHeight="1" x14ac:dyDescent="0.2">
      <c r="A116" s="88" t="s">
        <v>162</v>
      </c>
      <c r="B116" s="77" t="s">
        <v>45</v>
      </c>
      <c r="C116" s="45"/>
      <c r="D116" s="98">
        <v>2915.79</v>
      </c>
      <c r="E116" s="46"/>
      <c r="F116" s="47"/>
      <c r="G116" s="12">
        <v>3272.1</v>
      </c>
      <c r="H116" s="12">
        <v>1.07</v>
      </c>
      <c r="I116" s="13">
        <v>0.04</v>
      </c>
    </row>
    <row r="117" spans="1:9" s="19" customFormat="1" ht="28.5" customHeight="1" x14ac:dyDescent="0.2">
      <c r="A117" s="88" t="s">
        <v>61</v>
      </c>
      <c r="B117" s="77" t="s">
        <v>34</v>
      </c>
      <c r="C117" s="45"/>
      <c r="D117" s="98">
        <v>0</v>
      </c>
      <c r="E117" s="46"/>
      <c r="F117" s="47"/>
      <c r="G117" s="12">
        <v>3272.1</v>
      </c>
      <c r="H117" s="12">
        <v>1.07</v>
      </c>
      <c r="I117" s="13">
        <v>0</v>
      </c>
    </row>
    <row r="118" spans="1:9" s="19" customFormat="1" ht="18.75" customHeight="1" x14ac:dyDescent="0.2">
      <c r="A118" s="88" t="s">
        <v>149</v>
      </c>
      <c r="B118" s="89" t="s">
        <v>45</v>
      </c>
      <c r="C118" s="105"/>
      <c r="D118" s="112">
        <v>0</v>
      </c>
      <c r="E118" s="106"/>
      <c r="F118" s="107"/>
      <c r="G118" s="12"/>
      <c r="H118" s="12"/>
      <c r="I118" s="13"/>
    </row>
    <row r="119" spans="1:9" s="12" customFormat="1" ht="138.75" customHeight="1" x14ac:dyDescent="0.2">
      <c r="A119" s="84" t="s">
        <v>182</v>
      </c>
      <c r="B119" s="85" t="s">
        <v>18</v>
      </c>
      <c r="C119" s="43"/>
      <c r="D119" s="113">
        <v>30000</v>
      </c>
      <c r="E119" s="43">
        <f>D119/G119</f>
        <v>9.17</v>
      </c>
      <c r="F119" s="44">
        <f>E119/12</f>
        <v>0.76</v>
      </c>
      <c r="G119" s="12">
        <v>3272.1</v>
      </c>
      <c r="H119" s="12">
        <v>1.07</v>
      </c>
      <c r="I119" s="13">
        <v>1.03</v>
      </c>
    </row>
    <row r="120" spans="1:9" s="135" customFormat="1" ht="18.75" x14ac:dyDescent="0.2">
      <c r="A120" s="152" t="s">
        <v>178</v>
      </c>
      <c r="B120" s="85" t="s">
        <v>10</v>
      </c>
      <c r="C120" s="43"/>
      <c r="D120" s="113">
        <f>2963.56+4062.77</f>
        <v>7026.33</v>
      </c>
      <c r="E120" s="134">
        <f>D120/G120</f>
        <v>2.15</v>
      </c>
      <c r="F120" s="134">
        <f>E120/12</f>
        <v>0.18</v>
      </c>
      <c r="G120" s="12">
        <v>3272.1</v>
      </c>
    </row>
    <row r="121" spans="1:9" s="135" customFormat="1" ht="18.75" x14ac:dyDescent="0.2">
      <c r="A121" s="152" t="s">
        <v>179</v>
      </c>
      <c r="B121" s="85" t="s">
        <v>10</v>
      </c>
      <c r="C121" s="43"/>
      <c r="D121" s="113">
        <f>(2963.56+6727.06)</f>
        <v>9690.6200000000008</v>
      </c>
      <c r="E121" s="134">
        <f t="shared" ref="E121:E123" si="0">D121/G121</f>
        <v>2.96</v>
      </c>
      <c r="F121" s="134">
        <f t="shared" ref="F121:F123" si="1">E121/12</f>
        <v>0.25</v>
      </c>
      <c r="G121" s="12">
        <v>3272.1</v>
      </c>
    </row>
    <row r="122" spans="1:9" s="135" customFormat="1" ht="18.75" x14ac:dyDescent="0.2">
      <c r="A122" s="152" t="s">
        <v>180</v>
      </c>
      <c r="B122" s="85" t="s">
        <v>10</v>
      </c>
      <c r="C122" s="43"/>
      <c r="D122" s="113">
        <v>67172.429999999993</v>
      </c>
      <c r="E122" s="134">
        <f t="shared" si="0"/>
        <v>20.53</v>
      </c>
      <c r="F122" s="134">
        <f t="shared" si="1"/>
        <v>1.71</v>
      </c>
      <c r="G122" s="12">
        <v>3272.1</v>
      </c>
    </row>
    <row r="123" spans="1:9" s="135" customFormat="1" ht="19.5" thickBot="1" x14ac:dyDescent="0.25">
      <c r="A123" s="152" t="s">
        <v>181</v>
      </c>
      <c r="B123" s="85" t="s">
        <v>10</v>
      </c>
      <c r="C123" s="42"/>
      <c r="D123" s="113">
        <v>10228.870000000001</v>
      </c>
      <c r="E123" s="134">
        <f t="shared" si="0"/>
        <v>3.13</v>
      </c>
      <c r="F123" s="134">
        <f t="shared" si="1"/>
        <v>0.26</v>
      </c>
      <c r="G123" s="12">
        <v>3272.1</v>
      </c>
    </row>
    <row r="124" spans="1:9" s="56" customFormat="1" ht="28.5" customHeight="1" thickBot="1" x14ac:dyDescent="0.25">
      <c r="A124" s="91" t="s">
        <v>63</v>
      </c>
      <c r="B124" s="55" t="s">
        <v>15</v>
      </c>
      <c r="C124" s="54"/>
      <c r="D124" s="109">
        <f>E124*G124</f>
        <v>72414.77</v>
      </c>
      <c r="E124" s="110">
        <f>12*F124</f>
        <v>24.72</v>
      </c>
      <c r="F124" s="108">
        <v>2.06</v>
      </c>
      <c r="G124" s="12">
        <f>3272.1-342.7</f>
        <v>2929.4</v>
      </c>
      <c r="I124" s="57"/>
    </row>
    <row r="125" spans="1:9" s="12" customFormat="1" ht="23.25" customHeight="1" thickBot="1" x14ac:dyDescent="0.45">
      <c r="A125" s="90" t="s">
        <v>62</v>
      </c>
      <c r="B125" s="92"/>
      <c r="C125" s="53"/>
      <c r="D125" s="100">
        <f>D119+D114+D111+D109+D102+D97+D87+D71+D70+D69+D68+D58+D57+D56+D50+D44+D43+D42+D41+D40+D29+D15+D124+D55+D123+D122+D121+D120</f>
        <v>929090.88</v>
      </c>
      <c r="E125" s="100">
        <f>E119+E114+E111+E109+E102+E97+E87+E71+E70+E69+E68+E58+E57+E56+E50+E44+E43+E42+E41+E40+E29+E15+E124+E55+E123+E122+E121+E120</f>
        <v>286.54000000000002</v>
      </c>
      <c r="F125" s="100">
        <f>F119+F114+F111+F109+F102+F97+F87+F71+F70+F69+F68+F58+F57+F56+F50+F44+F43+F42+F41+F40+F29+F15+F124+F55+F123+F122+F121+F120</f>
        <v>23.88</v>
      </c>
      <c r="G125" s="12">
        <v>3272.1</v>
      </c>
      <c r="I125" s="13"/>
    </row>
    <row r="126" spans="1:9" s="12" customFormat="1" ht="23.25" customHeight="1" thickBot="1" x14ac:dyDescent="0.45">
      <c r="A126" s="114"/>
      <c r="B126" s="115"/>
      <c r="C126" s="116"/>
      <c r="D126" s="117"/>
      <c r="E126" s="117"/>
      <c r="F126" s="117"/>
      <c r="I126" s="13"/>
    </row>
    <row r="127" spans="1:9" s="122" customFormat="1" ht="38.25" thickBot="1" x14ac:dyDescent="0.25">
      <c r="A127" s="91" t="s">
        <v>164</v>
      </c>
      <c r="B127" s="119"/>
      <c r="C127" s="120"/>
      <c r="D127" s="121">
        <f>SUM(D128:D130)</f>
        <v>74936.78</v>
      </c>
      <c r="E127" s="121">
        <f>SUM(E128:E130)</f>
        <v>22.9</v>
      </c>
      <c r="F127" s="121">
        <f>SUM(F128:F130)</f>
        <v>1.91</v>
      </c>
      <c r="G127" s="122">
        <v>3272.1</v>
      </c>
      <c r="I127" s="123"/>
    </row>
    <row r="128" spans="1:9" s="51" customFormat="1" ht="15" x14ac:dyDescent="0.2">
      <c r="A128" s="72" t="s">
        <v>183</v>
      </c>
      <c r="B128" s="73"/>
      <c r="C128" s="50"/>
      <c r="D128" s="99">
        <v>22090.86</v>
      </c>
      <c r="E128" s="50">
        <f t="shared" ref="E128:E130" si="2">D128/G128</f>
        <v>6.75</v>
      </c>
      <c r="F128" s="41">
        <f t="shared" ref="F128:F130" si="3">E128/12</f>
        <v>0.56000000000000005</v>
      </c>
      <c r="G128" s="12">
        <v>3272.1</v>
      </c>
      <c r="I128" s="52"/>
    </row>
    <row r="129" spans="1:9" s="51" customFormat="1" ht="15" x14ac:dyDescent="0.2">
      <c r="A129" s="72" t="s">
        <v>184</v>
      </c>
      <c r="B129" s="73"/>
      <c r="C129" s="50"/>
      <c r="D129" s="99">
        <v>46992.3</v>
      </c>
      <c r="E129" s="50">
        <f t="shared" si="2"/>
        <v>14.36</v>
      </c>
      <c r="F129" s="41">
        <f t="shared" si="3"/>
        <v>1.2</v>
      </c>
      <c r="G129" s="12">
        <v>3272.1</v>
      </c>
      <c r="I129" s="52"/>
    </row>
    <row r="130" spans="1:9" s="51" customFormat="1" ht="15" x14ac:dyDescent="0.2">
      <c r="A130" s="72" t="s">
        <v>185</v>
      </c>
      <c r="B130" s="73"/>
      <c r="C130" s="50"/>
      <c r="D130" s="99">
        <v>5853.62</v>
      </c>
      <c r="E130" s="50">
        <f t="shared" si="2"/>
        <v>1.79</v>
      </c>
      <c r="F130" s="41">
        <f t="shared" si="3"/>
        <v>0.15</v>
      </c>
      <c r="G130" s="12">
        <v>3272.1</v>
      </c>
      <c r="I130" s="52"/>
    </row>
    <row r="131" spans="1:9" s="51" customFormat="1" ht="22.5" customHeight="1" thickBot="1" x14ac:dyDescent="0.25">
      <c r="A131" s="102"/>
      <c r="B131" s="103"/>
      <c r="C131" s="104"/>
      <c r="D131" s="118"/>
      <c r="E131" s="104"/>
      <c r="F131" s="104"/>
      <c r="G131" s="12"/>
      <c r="I131" s="52"/>
    </row>
    <row r="132" spans="1:9" s="68" customFormat="1" ht="19.5" thickBot="1" x14ac:dyDescent="0.25">
      <c r="A132" s="65" t="s">
        <v>64</v>
      </c>
      <c r="B132" s="66"/>
      <c r="C132" s="67"/>
      <c r="D132" s="101">
        <f>D125+D127</f>
        <v>1004027.66</v>
      </c>
      <c r="E132" s="101">
        <f>E125+E127</f>
        <v>309.44</v>
      </c>
      <c r="F132" s="101">
        <f>F125+F127</f>
        <v>25.79</v>
      </c>
      <c r="I132" s="69"/>
    </row>
    <row r="133" spans="1:9" s="56" customFormat="1" ht="19.5" x14ac:dyDescent="0.2">
      <c r="A133" s="61"/>
      <c r="B133" s="62"/>
      <c r="C133" s="63"/>
      <c r="D133" s="63"/>
      <c r="E133" s="63"/>
      <c r="F133" s="64"/>
      <c r="I133" s="57"/>
    </row>
    <row r="134" spans="1:9" s="56" customFormat="1" ht="19.5" x14ac:dyDescent="0.2">
      <c r="A134" s="157" t="s">
        <v>65</v>
      </c>
      <c r="B134" s="157"/>
      <c r="C134" s="157"/>
      <c r="D134" s="157"/>
      <c r="E134" s="63"/>
      <c r="F134" s="64"/>
      <c r="I134" s="57"/>
    </row>
    <row r="135" spans="1:9" s="56" customFormat="1" ht="19.5" x14ac:dyDescent="0.2">
      <c r="A135" s="59"/>
      <c r="B135" s="59"/>
      <c r="C135" s="59"/>
      <c r="D135" s="59"/>
      <c r="E135" s="63"/>
      <c r="F135" s="64"/>
      <c r="I135" s="57"/>
    </row>
    <row r="136" spans="1:9" s="56" customFormat="1" ht="19.5" x14ac:dyDescent="0.2">
      <c r="A136" s="58" t="s">
        <v>66</v>
      </c>
      <c r="B136" s="59"/>
      <c r="C136" s="59"/>
      <c r="D136" s="59"/>
      <c r="E136" s="63"/>
      <c r="F136" s="64"/>
      <c r="I136" s="57"/>
    </row>
    <row r="137" spans="1:9" s="56" customFormat="1" ht="19.5" x14ac:dyDescent="0.2">
      <c r="A137" s="61"/>
      <c r="B137" s="62"/>
      <c r="C137" s="63"/>
      <c r="D137" s="63"/>
      <c r="E137" s="63"/>
      <c r="F137" s="64"/>
      <c r="I137" s="57"/>
    </row>
    <row r="138" spans="1:9" s="59" customFormat="1" x14ac:dyDescent="0.2">
      <c r="F138" s="70"/>
      <c r="I138" s="60"/>
    </row>
    <row r="139" spans="1:9" s="59" customFormat="1" x14ac:dyDescent="0.2">
      <c r="F139" s="70"/>
      <c r="I139" s="60"/>
    </row>
    <row r="140" spans="1:9" s="59" customFormat="1" x14ac:dyDescent="0.2">
      <c r="F140" s="70"/>
      <c r="I140" s="60"/>
    </row>
    <row r="141" spans="1:9" s="59" customFormat="1" x14ac:dyDescent="0.2">
      <c r="F141" s="70"/>
      <c r="I141" s="60"/>
    </row>
    <row r="142" spans="1:9" s="59" customFormat="1" x14ac:dyDescent="0.2">
      <c r="F142" s="70"/>
      <c r="I142" s="60"/>
    </row>
    <row r="143" spans="1:9" s="59" customFormat="1" x14ac:dyDescent="0.2">
      <c r="F143" s="70"/>
      <c r="I143" s="60"/>
    </row>
    <row r="144" spans="1:9" s="59" customFormat="1" x14ac:dyDescent="0.2">
      <c r="F144" s="70"/>
      <c r="I144" s="60"/>
    </row>
    <row r="145" spans="6:9" s="59" customFormat="1" x14ac:dyDescent="0.2">
      <c r="F145" s="70"/>
      <c r="I145" s="60"/>
    </row>
    <row r="146" spans="6:9" s="59" customFormat="1" x14ac:dyDescent="0.2">
      <c r="F146" s="70"/>
      <c r="I146" s="60"/>
    </row>
    <row r="147" spans="6:9" s="59" customFormat="1" x14ac:dyDescent="0.2">
      <c r="F147" s="70"/>
      <c r="I147" s="60"/>
    </row>
    <row r="148" spans="6:9" s="59" customFormat="1" x14ac:dyDescent="0.2">
      <c r="F148" s="70"/>
      <c r="I148" s="60"/>
    </row>
    <row r="149" spans="6:9" s="59" customFormat="1" x14ac:dyDescent="0.2">
      <c r="F149" s="70"/>
      <c r="I149" s="60"/>
    </row>
    <row r="150" spans="6:9" s="59" customFormat="1" x14ac:dyDescent="0.2">
      <c r="F150" s="70"/>
      <c r="I150" s="60"/>
    </row>
    <row r="151" spans="6:9" s="59" customFormat="1" x14ac:dyDescent="0.2">
      <c r="F151" s="70"/>
      <c r="I151" s="60"/>
    </row>
    <row r="152" spans="6:9" s="59" customFormat="1" x14ac:dyDescent="0.2">
      <c r="F152" s="70"/>
      <c r="I152" s="60"/>
    </row>
    <row r="153" spans="6:9" s="59" customFormat="1" x14ac:dyDescent="0.2">
      <c r="F153" s="70"/>
      <c r="I153" s="60"/>
    </row>
    <row r="154" spans="6:9" s="59" customFormat="1" x14ac:dyDescent="0.2">
      <c r="F154" s="70"/>
      <c r="I154" s="60"/>
    </row>
    <row r="155" spans="6:9" s="59" customFormat="1" x14ac:dyDescent="0.2">
      <c r="F155" s="70"/>
      <c r="I155" s="60"/>
    </row>
  </sheetData>
  <mergeCells count="13">
    <mergeCell ref="A134:D134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colBreaks count="1" manualBreakCount="1">
    <brk id="6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2017-04-03T05:58:36Z</cp:lastPrinted>
  <dcterms:created xsi:type="dcterms:W3CDTF">2014-01-21T11:05:44Z</dcterms:created>
  <dcterms:modified xsi:type="dcterms:W3CDTF">2017-05-03T10:33:52Z</dcterms:modified>
</cp:coreProperties>
</file>