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3"/>
  </bookViews>
  <sheets>
    <sheet name="проект 1 290 Пост. " sheetId="1" r:id="rId1"/>
    <sheet name="по заявлению" sheetId="2" r:id="rId2"/>
    <sheet name="по заявлению (2)" sheetId="3" r:id="rId3"/>
    <sheet name="по голосованию" sheetId="4" r:id="rId4"/>
  </sheets>
  <definedNames>
    <definedName name="_xlnm.Print_Area" localSheetId="3">'по голосованию'!$A$1:$F$138</definedName>
    <definedName name="_xlnm.Print_Area" localSheetId="1">'по заявлению'!$A$1:$F$144</definedName>
    <definedName name="_xlnm.Print_Area" localSheetId="2">'по заявлению (2)'!$A$1:$F$141</definedName>
    <definedName name="_xlnm.Print_Area" localSheetId="0">'проект 1 290 Пост. '!$A$1:$F$151</definedName>
  </definedNames>
  <calcPr fullCalcOnLoad="1" fullPrecision="0"/>
</workbook>
</file>

<file path=xl/sharedStrings.xml><?xml version="1.0" encoding="utf-8"?>
<sst xmlns="http://schemas.openxmlformats.org/spreadsheetml/2006/main" count="971" uniqueCount="185">
  <si>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</si>
  <si>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</si>
  <si>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</si>
  <si>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</si>
  <si>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</si>
  <si>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</si>
  <si>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</si>
  <si>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</si>
  <si>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</si>
  <si>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</si>
  <si>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</si>
  <si>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</si>
  <si>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</si>
  <si>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</si>
  <si>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</si>
  <si>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</si>
  <si>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</si>
  <si>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</si>
  <si>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</si>
  <si>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</si>
  <si>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</si>
  <si>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</si>
  <si>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</si>
  <si>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</si>
  <si>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</si>
  <si>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</si>
  <si>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</si>
  <si>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</si>
  <si>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</si>
  <si>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</si>
  <si>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</si>
  <si>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</si>
  <si>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</si>
  <si>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</si>
  <si>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</si>
  <si>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</si>
  <si>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</si>
  <si>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</si>
  <si>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</si>
  <si>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</si>
  <si>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1 ра в год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</si>
  <si>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</si>
  <si>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</si>
  <si>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</si>
  <si>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</si>
  <si>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</si>
  <si>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</si>
  <si>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</si>
  <si>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</si>
  <si>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</si>
  <si>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</si>
  <si>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</si>
  <si>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очистка кровли от снега и скалывание сосулек</t>
  </si>
  <si>
    <t>(многоквартирный дом с газовыми плитами )</t>
  </si>
  <si>
    <t>ВСЕГО: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</si>
  <si>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</si>
  <si>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</si>
  <si>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</si>
  <si>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договорная и претензионно-исковая работа, взыскание задолженности по ЖКУ</t>
  </si>
  <si>
    <t>ведение технической документации</t>
  </si>
  <si>
    <t>очистка урн от мусора</t>
  </si>
  <si>
    <t>постоянно</t>
  </si>
  <si>
    <t>очистка от снега и наледи козырьков подъездов</t>
  </si>
  <si>
    <t>замена насоса ГВС (резерв)</t>
  </si>
  <si>
    <t>1 раз в 3 года</t>
  </si>
  <si>
    <t>Сбор, вывоз и утилизация ТБО руб/м2</t>
  </si>
  <si>
    <t>Управление многоквартирным домом, всего в т.ч.</t>
  </si>
  <si>
    <t>Итого:</t>
  </si>
  <si>
    <t>гидравлическое испытание элеваторных узлов и запорной арматуры</t>
  </si>
  <si>
    <t>отключение системы отопления c переводом системы ГВС на летнюю схему</t>
  </si>
  <si>
    <t>подключение системы отопления с регулировкой и перевод системы ГВС на зимнюю схему</t>
  </si>
  <si>
    <t>объем работ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</si>
  <si>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</si>
  <si>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</si>
  <si>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</si>
  <si>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</si>
  <si>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</si>
  <si>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</si>
  <si>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учет работ по капремонту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</si>
  <si>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</si>
  <si>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</si>
  <si>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</si>
  <si>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</si>
  <si>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</si>
  <si>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</si>
  <si>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</si>
  <si>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</si>
  <si>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</si>
  <si>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</si>
  <si>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</si>
  <si>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</si>
  <si>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</si>
  <si>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</si>
  <si>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</si>
  <si>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</si>
  <si>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</si>
  <si>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</si>
  <si>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1 шт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</si>
  <si>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</si>
  <si>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</si>
  <si>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</si>
  <si>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</si>
  <si>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</si>
  <si>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</si>
  <si>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</si>
  <si>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</si>
  <si>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</si>
  <si>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работа по очистке водяного подогревателя для удаления накипи-коррозийных отложений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</si>
  <si>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</si>
  <si>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</si>
  <si>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</si>
  <si>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</si>
  <si>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</si>
  <si>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</si>
  <si>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</si>
  <si>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</si>
  <si>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восстановление общедомового уличного освещения</t>
  </si>
  <si>
    <t>замена трансформатора тока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</si>
  <si>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</si>
  <si>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</si>
  <si>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</si>
  <si>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Содержание  лестничных клеток</t>
  </si>
  <si>
    <t xml:space="preserve">ревизия задвижек отопления </t>
  </si>
  <si>
    <t>замена неисправных контрольно-измерительных прибоов (манометров, термометров и т.д)</t>
  </si>
  <si>
    <t>Ремонт балконных плит - 15 м2</t>
  </si>
  <si>
    <t>Ремонт межпанельных швов - 100 п.м.</t>
  </si>
  <si>
    <t>Ремонт карнизных швов - 8 п.м.</t>
  </si>
  <si>
    <t>Замена окон в подъездах на пластиковые - 20 шт.</t>
  </si>
  <si>
    <t>Замена почтовых ящиков - 80 шт.</t>
  </si>
  <si>
    <t>Демонтаж кладовок - 25 м2. Вывоз мусора - 4 м3</t>
  </si>
  <si>
    <t>Смена трубопроводов СТС по тех подвалу диам. 57 мм - 45 мп</t>
  </si>
  <si>
    <t>Установка фильтра на ввод ХВС диам. 80 мм - 1 шт.</t>
  </si>
  <si>
    <t>Перенос ТСП на границу балансовой принадлежности</t>
  </si>
  <si>
    <t>по адресу: ул.Ленинского Комсомола, д.22 (S жилые + нежилые = 3486,1 м2, S придом.тер = 4130,8 м2)</t>
  </si>
  <si>
    <t>2 пробы</t>
  </si>
  <si>
    <t>3486,1 м2</t>
  </si>
  <si>
    <t>4130,8 м2</t>
  </si>
  <si>
    <t>Приложение № 3</t>
  </si>
  <si>
    <t xml:space="preserve">от _____________ 2016 г </t>
  </si>
  <si>
    <t>273 м2</t>
  </si>
  <si>
    <t>388 м</t>
  </si>
  <si>
    <t>871,2 м2</t>
  </si>
  <si>
    <t>2150 м</t>
  </si>
  <si>
    <t>610 м</t>
  </si>
  <si>
    <t>315 м</t>
  </si>
  <si>
    <t>430 м</t>
  </si>
  <si>
    <t>272 м</t>
  </si>
  <si>
    <t>64 канала</t>
  </si>
  <si>
    <t>947,7 м2</t>
  </si>
  <si>
    <t>Установка электронного регулятора температуры на ВВП</t>
  </si>
  <si>
    <t>Погодное регулирование системы отопления (ориентировочная стоимость)</t>
  </si>
  <si>
    <t>Предлагаемый перечень работ по текущему ремонту                                       (на выбор собственников)</t>
  </si>
  <si>
    <t>Устройство мягкой кровли - 100 м2. Установка водоотбойников - 80мп</t>
  </si>
  <si>
    <t>Косметический ремонт подъездов №2, 3 (2 шт.)</t>
  </si>
  <si>
    <t>Ремонт крылец подъездов - 4 шт.</t>
  </si>
  <si>
    <t>Ремонт подъездных входов - 4 шт.</t>
  </si>
  <si>
    <t>Смена задвижек на элеваторном узле СТС (рассечная) Ду 80 мм - 1 шт.</t>
  </si>
  <si>
    <t>Смена задвижки на ХВС на ВВП Ду 80 - 1 шт.; Ду 50 мм - 1 шт.</t>
  </si>
  <si>
    <t>Смена задвижки на СТС Ду 50 мм - 2 шт.</t>
  </si>
  <si>
    <t>Установка задвижек на ввод СТС Ду 80 - 2 шт.</t>
  </si>
  <si>
    <t>Установка обратного клапана на ввод ХВС (общ.) Ду 80 мм - 1 шт.</t>
  </si>
  <si>
    <t>Смена шаровых кранов на СТС Ду 25 мм - 2 шт.; Ду 15 мм - 3 шт.</t>
  </si>
  <si>
    <t>Ремонт освещения подвала</t>
  </si>
  <si>
    <t>рассмотрение обращений граждан</t>
  </si>
  <si>
    <t>Техническое диагностирование внутридомового газового оборудования (ВГДО)</t>
  </si>
  <si>
    <t>объем теплоносителя на наполнение системы теплоснабжения (договор с ТПК)</t>
  </si>
  <si>
    <t>информационное сообщение (ГИС ЖКХ)</t>
  </si>
  <si>
    <t>2017 - 2018 гг.</t>
  </si>
  <si>
    <t>(стоимость услуг  увеличена на 8,6 % в соответствии с уровнем инфляции 2016 г.)</t>
  </si>
  <si>
    <t>Поверка общедомового  прибора учета теплоэнергии</t>
  </si>
  <si>
    <t xml:space="preserve"> дезинфекция вентканалов</t>
  </si>
  <si>
    <t>прочистка вентиляционных каналов кв. 6,22,77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</si>
  <si>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подъездных козырьков)</t>
    </r>
  </si>
  <si>
    <t>Проект 1 с учетом поверки общедомового прибора учета теплоэнергии.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</si>
  <si>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</si>
  <si>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</si>
  <si>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</si>
  <si>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</si>
  <si>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(без содержания лестничных клеток)</t>
  </si>
  <si>
    <t xml:space="preserve"> Содержание  лестничных клеток</t>
  </si>
  <si>
    <t>ВСЕГО ( с содержанием  лестничных клеток)</t>
  </si>
  <si>
    <t>ревизия задвижек отопления на СТС Ду 50 мм - 2 шт. (рассечная) Ду 80 мм - 1 шт.</t>
  </si>
  <si>
    <t>ревизия задвижек ГВС на ХВС на ВВП Ду 80 - 1 шт.; Ду 50 мм - 1 шт.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</si>
  <si>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подъездных козырьков, замена трансформатора тока, прочистка канализационных выпусков до стены здания, прочистка вентиляционных каналов кв. 6,22,77, дезинфекция вентканалов, работа по очистке водяного подогревателя для удаления накипи-коррозийных отложений)</t>
    </r>
  </si>
  <si>
    <t>Установка водоотбойников - 80мп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</si>
</sst>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10"/>
      <color indexed="1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18" fillId="24" borderId="19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24" fillId="24" borderId="20" xfId="0" applyNumberFormat="1" applyFont="1" applyFill="1" applyBorder="1" applyAlignment="1">
      <alignment horizontal="center" vertical="center" wrapText="1"/>
    </xf>
    <xf numFmtId="2" fontId="24" fillId="24" borderId="21" xfId="0" applyNumberFormat="1" applyFont="1" applyFill="1" applyBorder="1" applyAlignment="1">
      <alignment horizontal="center" vertical="center" wrapText="1"/>
    </xf>
    <xf numFmtId="2" fontId="24" fillId="24" borderId="22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2" fontId="24" fillId="24" borderId="19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2" fontId="23" fillId="24" borderId="0" xfId="0" applyNumberFormat="1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24" fillId="24" borderId="24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2" fontId="24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5" fillId="25" borderId="0" xfId="0" applyFont="1" applyFill="1" applyAlignment="1">
      <alignment horizontal="center"/>
    </xf>
    <xf numFmtId="2" fontId="0" fillId="24" borderId="21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/>
    </xf>
    <xf numFmtId="2" fontId="19" fillId="24" borderId="0" xfId="0" applyNumberFormat="1" applyFont="1" applyFill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2" fontId="19" fillId="24" borderId="11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0" fontId="24" fillId="24" borderId="23" xfId="0" applyFont="1" applyFill="1" applyBorder="1" applyAlignment="1">
      <alignment horizontal="left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24" fillId="24" borderId="21" xfId="0" applyNumberFormat="1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0" fillId="24" borderId="25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9" fillId="24" borderId="20" xfId="0" applyNumberFormat="1" applyFont="1" applyFill="1" applyBorder="1" applyAlignment="1">
      <alignment horizontal="center"/>
    </xf>
    <xf numFmtId="4" fontId="19" fillId="24" borderId="11" xfId="0" applyNumberFormat="1" applyFont="1" applyFill="1" applyBorder="1" applyAlignment="1">
      <alignment horizontal="center" vertical="center" wrapText="1"/>
    </xf>
    <xf numFmtId="4" fontId="0" fillId="24" borderId="0" xfId="0" applyNumberFormat="1" applyFill="1" applyAlignment="1">
      <alignment horizontal="center" vertical="center"/>
    </xf>
    <xf numFmtId="4" fontId="24" fillId="24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/>
    </xf>
    <xf numFmtId="2" fontId="24" fillId="24" borderId="27" xfId="0" applyNumberFormat="1" applyFont="1" applyFill="1" applyBorder="1" applyAlignment="1">
      <alignment horizontal="center" vertical="center" wrapText="1"/>
    </xf>
    <xf numFmtId="4" fontId="24" fillId="24" borderId="18" xfId="0" applyNumberFormat="1" applyFont="1" applyFill="1" applyBorder="1" applyAlignment="1">
      <alignment horizontal="left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4" fontId="24" fillId="24" borderId="19" xfId="0" applyNumberFormat="1" applyFont="1" applyFill="1" applyBorder="1" applyAlignment="1">
      <alignment horizontal="center" vertical="center" wrapText="1"/>
    </xf>
    <xf numFmtId="4" fontId="0" fillId="24" borderId="21" xfId="0" applyNumberFormat="1" applyFont="1" applyFill="1" applyBorder="1" applyAlignment="1">
      <alignment horizontal="center" vertical="center" wrapText="1"/>
    </xf>
    <xf numFmtId="4" fontId="24" fillId="24" borderId="25" xfId="0" applyNumberFormat="1" applyFont="1" applyFill="1" applyBorder="1" applyAlignment="1">
      <alignment horizontal="center" vertical="center" wrapText="1"/>
    </xf>
    <xf numFmtId="4" fontId="24" fillId="24" borderId="24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9" fillId="24" borderId="19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24" fillId="24" borderId="28" xfId="0" applyFont="1" applyFill="1" applyBorder="1" applyAlignment="1">
      <alignment horizontal="left" vertical="center" wrapText="1"/>
    </xf>
    <xf numFmtId="0" fontId="24" fillId="24" borderId="29" xfId="0" applyFont="1" applyFill="1" applyBorder="1" applyAlignment="1">
      <alignment horizontal="center" vertical="center" wrapText="1"/>
    </xf>
    <xf numFmtId="2" fontId="24" fillId="24" borderId="14" xfId="0" applyNumberFormat="1" applyFont="1" applyFill="1" applyBorder="1" applyAlignment="1">
      <alignment horizontal="center" vertical="center" wrapText="1"/>
    </xf>
    <xf numFmtId="4" fontId="24" fillId="24" borderId="14" xfId="0" applyNumberFormat="1" applyFont="1" applyFill="1" applyBorder="1" applyAlignment="1">
      <alignment horizontal="center" vertical="center" wrapText="1"/>
    </xf>
    <xf numFmtId="2" fontId="24" fillId="24" borderId="29" xfId="0" applyNumberFormat="1" applyFont="1" applyFill="1" applyBorder="1" applyAlignment="1">
      <alignment horizontal="center" vertical="center" wrapText="1"/>
    </xf>
    <xf numFmtId="2" fontId="24" fillId="24" borderId="17" xfId="0" applyNumberFormat="1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left" vertical="center" wrapText="1"/>
    </xf>
    <xf numFmtId="0" fontId="24" fillId="24" borderId="31" xfId="0" applyFont="1" applyFill="1" applyBorder="1" applyAlignment="1">
      <alignment horizontal="center" vertical="center" wrapText="1"/>
    </xf>
    <xf numFmtId="2" fontId="24" fillId="24" borderId="31" xfId="0" applyNumberFormat="1" applyFont="1" applyFill="1" applyBorder="1" applyAlignment="1">
      <alignment horizontal="center" vertical="center" wrapText="1"/>
    </xf>
    <xf numFmtId="4" fontId="24" fillId="24" borderId="31" xfId="0" applyNumberFormat="1" applyFont="1" applyFill="1" applyBorder="1" applyAlignment="1">
      <alignment horizontal="center" vertical="center" wrapText="1"/>
    </xf>
    <xf numFmtId="2" fontId="24" fillId="24" borderId="32" xfId="0" applyNumberFormat="1" applyFont="1" applyFill="1" applyBorder="1" applyAlignment="1">
      <alignment horizontal="center" vertical="center" wrapText="1"/>
    </xf>
    <xf numFmtId="4" fontId="19" fillId="24" borderId="12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/>
    </xf>
    <xf numFmtId="4" fontId="23" fillId="24" borderId="12" xfId="0" applyNumberFormat="1" applyFont="1" applyFill="1" applyBorder="1" applyAlignment="1">
      <alignment horizontal="center" vertical="center"/>
    </xf>
    <xf numFmtId="2" fontId="23" fillId="24" borderId="12" xfId="0" applyNumberFormat="1" applyFont="1" applyFill="1" applyBorder="1" applyAlignment="1">
      <alignment horizontal="center" vertical="center"/>
    </xf>
    <xf numFmtId="2" fontId="18" fillId="0" borderId="24" xfId="0" applyNumberFormat="1" applyFont="1" applyFill="1" applyBorder="1" applyAlignment="1">
      <alignment horizontal="center" vertical="center" wrapText="1"/>
    </xf>
    <xf numFmtId="4" fontId="18" fillId="0" borderId="2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left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2" fontId="24" fillId="0" borderId="21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2" fontId="24" fillId="0" borderId="20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5" fillId="24" borderId="0" xfId="0" applyFont="1" applyFill="1" applyAlignment="1">
      <alignment horizontal="center"/>
    </xf>
    <xf numFmtId="2" fontId="19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5" fillId="24" borderId="0" xfId="0" applyFont="1" applyFill="1" applyAlignment="1">
      <alignment horizontal="center"/>
    </xf>
    <xf numFmtId="0" fontId="19" fillId="24" borderId="19" xfId="0" applyFont="1" applyFill="1" applyBorder="1" applyAlignment="1">
      <alignment horizontal="left" vertical="center" wrapText="1"/>
    </xf>
    <xf numFmtId="4" fontId="24" fillId="25" borderId="19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4" fontId="23" fillId="24" borderId="33" xfId="0" applyNumberFormat="1" applyFont="1" applyFill="1" applyBorder="1" applyAlignment="1">
      <alignment horizontal="center" vertical="center"/>
    </xf>
    <xf numFmtId="4" fontId="23" fillId="24" borderId="1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5" fillId="24" borderId="0" xfId="0" applyFont="1" applyFill="1" applyAlignment="1">
      <alignment horizont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5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5" xfId="0" applyNumberFormat="1" applyFont="1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5" fillId="24" borderId="0" xfId="0" applyFont="1" applyFill="1" applyAlignment="1">
      <alignment horizontal="center"/>
    </xf>
    <xf numFmtId="0" fontId="19" fillId="24" borderId="0" xfId="0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center" vertical="center" wrapText="1"/>
    </xf>
    <xf numFmtId="4" fontId="19" fillId="24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7"/>
  <sheetViews>
    <sheetView zoomScalePageLayoutView="0" workbookViewId="0" topLeftCell="A55">
      <selection activeCell="F66" sqref="F66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12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2" hidden="1" customWidth="1"/>
    <col min="9" max="11" width="15.375" style="1" customWidth="1"/>
    <col min="12" max="16384" width="9.125" style="1" customWidth="1"/>
  </cols>
  <sheetData>
    <row r="1" spans="1:6" ht="16.5" customHeight="1">
      <c r="A1" s="169" t="s">
        <v>137</v>
      </c>
      <c r="B1" s="170"/>
      <c r="C1" s="170"/>
      <c r="D1" s="170"/>
      <c r="E1" s="170"/>
      <c r="F1" s="170"/>
    </row>
    <row r="2" spans="2:6" ht="12.75" customHeight="1">
      <c r="B2" s="171"/>
      <c r="C2" s="171"/>
      <c r="D2" s="171"/>
      <c r="E2" s="170"/>
      <c r="F2" s="170"/>
    </row>
    <row r="3" spans="2:6" ht="14.25" customHeight="1">
      <c r="B3" s="171" t="s">
        <v>0</v>
      </c>
      <c r="C3" s="171"/>
      <c r="D3" s="171"/>
      <c r="E3" s="170"/>
      <c r="F3" s="170"/>
    </row>
    <row r="4" spans="1:6" ht="21" customHeight="1">
      <c r="A4" s="56" t="s">
        <v>167</v>
      </c>
      <c r="B4" s="171" t="s">
        <v>138</v>
      </c>
      <c r="C4" s="171"/>
      <c r="D4" s="171"/>
      <c r="E4" s="170"/>
      <c r="F4" s="170"/>
    </row>
    <row r="5" spans="1:6" ht="21" customHeight="1">
      <c r="A5" s="131"/>
      <c r="B5" s="130"/>
      <c r="C5" s="130"/>
      <c r="D5" s="130"/>
      <c r="E5" s="129"/>
      <c r="F5" s="129"/>
    </row>
    <row r="6" spans="1:6" ht="21" customHeight="1">
      <c r="A6" s="131"/>
      <c r="B6" s="130"/>
      <c r="C6" s="130"/>
      <c r="D6" s="130"/>
      <c r="E6" s="129"/>
      <c r="F6" s="129"/>
    </row>
    <row r="7" spans="1:6" ht="21" customHeight="1">
      <c r="A7" s="172" t="s">
        <v>173</v>
      </c>
      <c r="B7" s="172"/>
      <c r="C7" s="172"/>
      <c r="D7" s="172"/>
      <c r="E7" s="172"/>
      <c r="F7" s="172"/>
    </row>
    <row r="8" spans="1:6" ht="21" customHeight="1">
      <c r="A8" s="168" t="s">
        <v>168</v>
      </c>
      <c r="B8" s="168"/>
      <c r="C8" s="168"/>
      <c r="D8" s="168"/>
      <c r="E8" s="168"/>
      <c r="F8" s="168"/>
    </row>
    <row r="9" spans="1:8" s="3" customFormat="1" ht="22.5" customHeight="1">
      <c r="A9" s="157" t="s">
        <v>1</v>
      </c>
      <c r="B9" s="157"/>
      <c r="C9" s="157"/>
      <c r="D9" s="157"/>
      <c r="E9" s="158"/>
      <c r="F9" s="158"/>
      <c r="H9" s="4"/>
    </row>
    <row r="10" spans="1:6" s="5" customFormat="1" ht="18.75" customHeight="1">
      <c r="A10" s="157" t="s">
        <v>133</v>
      </c>
      <c r="B10" s="157"/>
      <c r="C10" s="157"/>
      <c r="D10" s="157"/>
      <c r="E10" s="158"/>
      <c r="F10" s="158"/>
    </row>
    <row r="11" spans="1:6" s="6" customFormat="1" ht="17.25" customHeight="1">
      <c r="A11" s="159" t="s">
        <v>53</v>
      </c>
      <c r="B11" s="159"/>
      <c r="C11" s="159"/>
      <c r="D11" s="159"/>
      <c r="E11" s="160"/>
      <c r="F11" s="160"/>
    </row>
    <row r="12" spans="1:6" s="5" customFormat="1" ht="30" customHeight="1" thickBot="1">
      <c r="A12" s="161" t="s">
        <v>2</v>
      </c>
      <c r="B12" s="161"/>
      <c r="C12" s="161"/>
      <c r="D12" s="161"/>
      <c r="E12" s="162"/>
      <c r="F12" s="162"/>
    </row>
    <row r="13" spans="1:8" s="11" customFormat="1" ht="139.5" customHeight="1" thickBot="1">
      <c r="A13" s="7" t="s">
        <v>3</v>
      </c>
      <c r="B13" s="8" t="s">
        <v>4</v>
      </c>
      <c r="C13" s="9" t="s">
        <v>71</v>
      </c>
      <c r="D13" s="9" t="s">
        <v>31</v>
      </c>
      <c r="E13" s="9" t="s">
        <v>5</v>
      </c>
      <c r="F13" s="10" t="s">
        <v>6</v>
      </c>
      <c r="H13" s="12"/>
    </row>
    <row r="14" spans="1:8" s="18" customFormat="1" ht="12.75">
      <c r="A14" s="13">
        <v>1</v>
      </c>
      <c r="B14" s="14">
        <v>2</v>
      </c>
      <c r="C14" s="15">
        <v>3</v>
      </c>
      <c r="D14" s="15">
        <v>4</v>
      </c>
      <c r="E14" s="16">
        <v>5</v>
      </c>
      <c r="F14" s="17">
        <v>6</v>
      </c>
      <c r="H14" s="19"/>
    </row>
    <row r="15" spans="1:8" s="18" customFormat="1" ht="49.5" customHeight="1">
      <c r="A15" s="163" t="s">
        <v>7</v>
      </c>
      <c r="B15" s="164"/>
      <c r="C15" s="164"/>
      <c r="D15" s="164"/>
      <c r="E15" s="165"/>
      <c r="F15" s="166"/>
      <c r="H15" s="19"/>
    </row>
    <row r="16" spans="1:8" s="11" customFormat="1" ht="21.75" customHeight="1">
      <c r="A16" s="20" t="s">
        <v>66</v>
      </c>
      <c r="B16" s="21" t="s">
        <v>8</v>
      </c>
      <c r="C16" s="23" t="s">
        <v>135</v>
      </c>
      <c r="D16" s="64">
        <f>F16*G16*12</f>
        <v>156456.17</v>
      </c>
      <c r="E16" s="22">
        <f>F16*12</f>
        <v>44.88</v>
      </c>
      <c r="F16" s="22">
        <f>F27+F29</f>
        <v>3.74</v>
      </c>
      <c r="G16" s="11">
        <v>3486.1</v>
      </c>
      <c r="H16" s="12">
        <v>2.24</v>
      </c>
    </row>
    <row r="17" spans="1:8" s="11" customFormat="1" ht="29.25" customHeight="1">
      <c r="A17" s="75" t="s">
        <v>58</v>
      </c>
      <c r="B17" s="76" t="s">
        <v>61</v>
      </c>
      <c r="C17" s="25"/>
      <c r="D17" s="65"/>
      <c r="E17" s="24"/>
      <c r="F17" s="24"/>
      <c r="H17" s="12"/>
    </row>
    <row r="18" spans="1:8" s="11" customFormat="1" ht="15">
      <c r="A18" s="75" t="s">
        <v>59</v>
      </c>
      <c r="B18" s="76" t="s">
        <v>61</v>
      </c>
      <c r="C18" s="25"/>
      <c r="D18" s="65"/>
      <c r="E18" s="24"/>
      <c r="F18" s="24"/>
      <c r="H18" s="12"/>
    </row>
    <row r="19" spans="1:8" s="11" customFormat="1" ht="106.5" customHeight="1">
      <c r="A19" s="75" t="s">
        <v>72</v>
      </c>
      <c r="B19" s="76" t="s">
        <v>21</v>
      </c>
      <c r="C19" s="25"/>
      <c r="D19" s="65"/>
      <c r="E19" s="24"/>
      <c r="F19" s="24"/>
      <c r="H19" s="12"/>
    </row>
    <row r="20" spans="1:8" s="11" customFormat="1" ht="15">
      <c r="A20" s="75" t="s">
        <v>73</v>
      </c>
      <c r="B20" s="76" t="s">
        <v>61</v>
      </c>
      <c r="C20" s="25"/>
      <c r="D20" s="65"/>
      <c r="E20" s="24"/>
      <c r="F20" s="24"/>
      <c r="H20" s="12"/>
    </row>
    <row r="21" spans="1:8" s="11" customFormat="1" ht="15">
      <c r="A21" s="75" t="s">
        <v>74</v>
      </c>
      <c r="B21" s="76" t="s">
        <v>61</v>
      </c>
      <c r="C21" s="23"/>
      <c r="D21" s="64"/>
      <c r="E21" s="22"/>
      <c r="F21" s="22"/>
      <c r="H21" s="12"/>
    </row>
    <row r="22" spans="1:8" s="103" customFormat="1" ht="25.5">
      <c r="A22" s="118" t="s">
        <v>75</v>
      </c>
      <c r="B22" s="119" t="s">
        <v>11</v>
      </c>
      <c r="C22" s="120"/>
      <c r="D22" s="114"/>
      <c r="E22" s="115"/>
      <c r="F22" s="115"/>
      <c r="H22" s="116"/>
    </row>
    <row r="23" spans="1:6" s="103" customFormat="1" ht="18.75">
      <c r="A23" s="118" t="s">
        <v>76</v>
      </c>
      <c r="B23" s="119" t="s">
        <v>13</v>
      </c>
      <c r="C23" s="115"/>
      <c r="D23" s="114"/>
      <c r="E23" s="115"/>
      <c r="F23" s="121"/>
    </row>
    <row r="24" spans="1:6" s="103" customFormat="1" ht="18.75">
      <c r="A24" s="118" t="s">
        <v>163</v>
      </c>
      <c r="B24" s="119" t="s">
        <v>61</v>
      </c>
      <c r="C24" s="115"/>
      <c r="D24" s="114"/>
      <c r="E24" s="115"/>
      <c r="F24" s="121"/>
    </row>
    <row r="25" spans="1:8" s="103" customFormat="1" ht="15">
      <c r="A25" s="118" t="s">
        <v>166</v>
      </c>
      <c r="B25" s="119" t="s">
        <v>61</v>
      </c>
      <c r="C25" s="120"/>
      <c r="D25" s="114"/>
      <c r="E25" s="115"/>
      <c r="F25" s="115"/>
      <c r="H25" s="116"/>
    </row>
    <row r="26" spans="1:8" s="103" customFormat="1" ht="15">
      <c r="A26" s="118" t="s">
        <v>77</v>
      </c>
      <c r="B26" s="119" t="s">
        <v>16</v>
      </c>
      <c r="C26" s="120"/>
      <c r="D26" s="114"/>
      <c r="E26" s="115"/>
      <c r="F26" s="115"/>
      <c r="H26" s="116"/>
    </row>
    <row r="27" spans="1:8" s="103" customFormat="1" ht="15">
      <c r="A27" s="125" t="s">
        <v>67</v>
      </c>
      <c r="B27" s="126"/>
      <c r="C27" s="122"/>
      <c r="D27" s="123"/>
      <c r="E27" s="124"/>
      <c r="F27" s="22">
        <v>3.61</v>
      </c>
      <c r="G27" s="103">
        <v>3486.1</v>
      </c>
      <c r="H27" s="116"/>
    </row>
    <row r="28" spans="1:8" s="103" customFormat="1" ht="15">
      <c r="A28" s="127" t="s">
        <v>78</v>
      </c>
      <c r="B28" s="126" t="s">
        <v>61</v>
      </c>
      <c r="C28" s="122"/>
      <c r="D28" s="123"/>
      <c r="E28" s="124"/>
      <c r="F28" s="24">
        <v>0.13</v>
      </c>
      <c r="G28" s="103">
        <v>3486.1</v>
      </c>
      <c r="H28" s="116"/>
    </row>
    <row r="29" spans="1:8" s="103" customFormat="1" ht="15">
      <c r="A29" s="125" t="s">
        <v>67</v>
      </c>
      <c r="B29" s="126"/>
      <c r="C29" s="120"/>
      <c r="D29" s="114"/>
      <c r="E29" s="115"/>
      <c r="F29" s="22">
        <f>F28</f>
        <v>0.13</v>
      </c>
      <c r="H29" s="116"/>
    </row>
    <row r="30" spans="1:8" s="103" customFormat="1" ht="30">
      <c r="A30" s="125" t="s">
        <v>9</v>
      </c>
      <c r="B30" s="128" t="s">
        <v>10</v>
      </c>
      <c r="C30" s="23" t="s">
        <v>136</v>
      </c>
      <c r="D30" s="114">
        <f>E30*G30</f>
        <v>215440.98</v>
      </c>
      <c r="E30" s="115">
        <f>F30*12</f>
        <v>61.8</v>
      </c>
      <c r="F30" s="22">
        <v>5.15</v>
      </c>
      <c r="G30" s="103">
        <v>3486.1</v>
      </c>
      <c r="H30" s="116">
        <v>3.42</v>
      </c>
    </row>
    <row r="31" spans="1:8" s="11" customFormat="1" ht="18.75" customHeight="1">
      <c r="A31" s="75" t="s">
        <v>79</v>
      </c>
      <c r="B31" s="76" t="s">
        <v>10</v>
      </c>
      <c r="C31" s="23"/>
      <c r="D31" s="64"/>
      <c r="E31" s="22"/>
      <c r="F31" s="22"/>
      <c r="H31" s="12"/>
    </row>
    <row r="32" spans="1:8" s="11" customFormat="1" ht="18.75" customHeight="1">
      <c r="A32" s="75" t="s">
        <v>80</v>
      </c>
      <c r="B32" s="76" t="s">
        <v>81</v>
      </c>
      <c r="C32" s="23"/>
      <c r="D32" s="64"/>
      <c r="E32" s="22"/>
      <c r="F32" s="22"/>
      <c r="H32" s="12"/>
    </row>
    <row r="33" spans="1:8" s="11" customFormat="1" ht="15">
      <c r="A33" s="75" t="s">
        <v>82</v>
      </c>
      <c r="B33" s="76" t="s">
        <v>83</v>
      </c>
      <c r="C33" s="23"/>
      <c r="D33" s="64"/>
      <c r="E33" s="22"/>
      <c r="F33" s="22"/>
      <c r="H33" s="12"/>
    </row>
    <row r="34" spans="1:8" s="11" customFormat="1" ht="15">
      <c r="A34" s="75" t="s">
        <v>55</v>
      </c>
      <c r="B34" s="76" t="s">
        <v>10</v>
      </c>
      <c r="C34" s="23"/>
      <c r="D34" s="64"/>
      <c r="E34" s="22"/>
      <c r="F34" s="22"/>
      <c r="H34" s="12"/>
    </row>
    <row r="35" spans="1:8" s="11" customFormat="1" ht="25.5">
      <c r="A35" s="75" t="s">
        <v>56</v>
      </c>
      <c r="B35" s="76" t="s">
        <v>11</v>
      </c>
      <c r="C35" s="23"/>
      <c r="D35" s="64"/>
      <c r="E35" s="22"/>
      <c r="F35" s="22"/>
      <c r="H35" s="12"/>
    </row>
    <row r="36" spans="1:8" s="11" customFormat="1" ht="15">
      <c r="A36" s="75" t="s">
        <v>84</v>
      </c>
      <c r="B36" s="76" t="s">
        <v>10</v>
      </c>
      <c r="C36" s="23"/>
      <c r="D36" s="64"/>
      <c r="E36" s="22"/>
      <c r="F36" s="22"/>
      <c r="H36" s="12"/>
    </row>
    <row r="37" spans="1:8" s="11" customFormat="1" ht="15">
      <c r="A37" s="75" t="s">
        <v>60</v>
      </c>
      <c r="B37" s="76" t="s">
        <v>10</v>
      </c>
      <c r="C37" s="23"/>
      <c r="D37" s="64"/>
      <c r="E37" s="22"/>
      <c r="F37" s="22"/>
      <c r="H37" s="12"/>
    </row>
    <row r="38" spans="1:8" s="11" customFormat="1" ht="25.5">
      <c r="A38" s="75" t="s">
        <v>85</v>
      </c>
      <c r="B38" s="76" t="s">
        <v>57</v>
      </c>
      <c r="C38" s="23"/>
      <c r="D38" s="64"/>
      <c r="E38" s="22"/>
      <c r="F38" s="22"/>
      <c r="H38" s="12"/>
    </row>
    <row r="39" spans="1:8" s="11" customFormat="1" ht="31.5" customHeight="1">
      <c r="A39" s="75" t="s">
        <v>86</v>
      </c>
      <c r="B39" s="76" t="s">
        <v>11</v>
      </c>
      <c r="C39" s="23"/>
      <c r="D39" s="64"/>
      <c r="E39" s="22"/>
      <c r="F39" s="22"/>
      <c r="H39" s="12"/>
    </row>
    <row r="40" spans="1:8" s="11" customFormat="1" ht="31.5" customHeight="1">
      <c r="A40" s="75" t="s">
        <v>87</v>
      </c>
      <c r="B40" s="76" t="s">
        <v>10</v>
      </c>
      <c r="C40" s="23"/>
      <c r="D40" s="64"/>
      <c r="E40" s="22"/>
      <c r="F40" s="22"/>
      <c r="H40" s="12"/>
    </row>
    <row r="41" spans="1:8" s="29" customFormat="1" ht="21.75" customHeight="1">
      <c r="A41" s="28" t="s">
        <v>12</v>
      </c>
      <c r="B41" s="21" t="s">
        <v>13</v>
      </c>
      <c r="C41" s="23" t="s">
        <v>135</v>
      </c>
      <c r="D41" s="64">
        <f>E41*G41</f>
        <v>37649.88</v>
      </c>
      <c r="E41" s="22">
        <f>F41*12</f>
        <v>10.8</v>
      </c>
      <c r="F41" s="22">
        <v>0.9</v>
      </c>
      <c r="G41" s="11">
        <v>3486.1</v>
      </c>
      <c r="H41" s="12">
        <v>0.6</v>
      </c>
    </row>
    <row r="42" spans="1:8" s="11" customFormat="1" ht="15">
      <c r="A42" s="28" t="s">
        <v>14</v>
      </c>
      <c r="B42" s="21" t="s">
        <v>15</v>
      </c>
      <c r="C42" s="23" t="s">
        <v>135</v>
      </c>
      <c r="D42" s="64">
        <f>E42*G42</f>
        <v>122571.28</v>
      </c>
      <c r="E42" s="22">
        <f>F42*12</f>
        <v>35.16</v>
      </c>
      <c r="F42" s="22">
        <v>2.93</v>
      </c>
      <c r="G42" s="11">
        <v>3486.1</v>
      </c>
      <c r="H42" s="12">
        <v>1.94</v>
      </c>
    </row>
    <row r="43" spans="1:8" s="11" customFormat="1" ht="21" customHeight="1">
      <c r="A43" s="28" t="s">
        <v>121</v>
      </c>
      <c r="B43" s="21" t="s">
        <v>10</v>
      </c>
      <c r="C43" s="23" t="s">
        <v>139</v>
      </c>
      <c r="D43" s="64">
        <f>161295.08*1.086</f>
        <v>175166.46</v>
      </c>
      <c r="E43" s="22">
        <f>D43/G43</f>
        <v>50.25</v>
      </c>
      <c r="F43" s="22">
        <f>E43/12</f>
        <v>4.19</v>
      </c>
      <c r="G43" s="11">
        <v>3486.1</v>
      </c>
      <c r="H43" s="12"/>
    </row>
    <row r="44" spans="1:8" s="11" customFormat="1" ht="15">
      <c r="A44" s="75" t="s">
        <v>88</v>
      </c>
      <c r="B44" s="76" t="s">
        <v>21</v>
      </c>
      <c r="C44" s="23"/>
      <c r="D44" s="64"/>
      <c r="E44" s="22"/>
      <c r="F44" s="22"/>
      <c r="H44" s="12"/>
    </row>
    <row r="45" spans="1:8" s="11" customFormat="1" ht="15">
      <c r="A45" s="75" t="s">
        <v>89</v>
      </c>
      <c r="B45" s="76" t="s">
        <v>16</v>
      </c>
      <c r="C45" s="23"/>
      <c r="D45" s="64"/>
      <c r="E45" s="22"/>
      <c r="F45" s="22"/>
      <c r="H45" s="12"/>
    </row>
    <row r="46" spans="1:8" s="11" customFormat="1" ht="15">
      <c r="A46" s="75" t="s">
        <v>90</v>
      </c>
      <c r="B46" s="76" t="s">
        <v>91</v>
      </c>
      <c r="C46" s="23"/>
      <c r="D46" s="64"/>
      <c r="E46" s="22"/>
      <c r="F46" s="22"/>
      <c r="H46" s="12"/>
    </row>
    <row r="47" spans="1:8" s="11" customFormat="1" ht="15">
      <c r="A47" s="75" t="s">
        <v>92</v>
      </c>
      <c r="B47" s="76" t="s">
        <v>93</v>
      </c>
      <c r="C47" s="23"/>
      <c r="D47" s="64"/>
      <c r="E47" s="22"/>
      <c r="F47" s="22"/>
      <c r="H47" s="12"/>
    </row>
    <row r="48" spans="1:8" s="11" customFormat="1" ht="15">
      <c r="A48" s="75" t="s">
        <v>94</v>
      </c>
      <c r="B48" s="76" t="s">
        <v>91</v>
      </c>
      <c r="C48" s="23"/>
      <c r="D48" s="64"/>
      <c r="E48" s="22"/>
      <c r="F48" s="22"/>
      <c r="H48" s="12"/>
    </row>
    <row r="49" spans="1:8" s="18" customFormat="1" ht="30">
      <c r="A49" s="28" t="s">
        <v>95</v>
      </c>
      <c r="B49" s="21" t="s">
        <v>8</v>
      </c>
      <c r="C49" s="23" t="s">
        <v>97</v>
      </c>
      <c r="D49" s="64">
        <v>2439.99</v>
      </c>
      <c r="E49" s="22">
        <f>D49/G49</f>
        <v>0.7</v>
      </c>
      <c r="F49" s="22">
        <f>E49/12</f>
        <v>0.06</v>
      </c>
      <c r="G49" s="11">
        <v>3486.1</v>
      </c>
      <c r="H49" s="12">
        <v>0.04</v>
      </c>
    </row>
    <row r="50" spans="1:8" s="18" customFormat="1" ht="34.5" customHeight="1">
      <c r="A50" s="28" t="s">
        <v>96</v>
      </c>
      <c r="B50" s="21" t="s">
        <v>8</v>
      </c>
      <c r="C50" s="23" t="s">
        <v>97</v>
      </c>
      <c r="D50" s="64">
        <v>15405.72</v>
      </c>
      <c r="E50" s="22">
        <f>D50/G50</f>
        <v>4.42</v>
      </c>
      <c r="F50" s="22">
        <f>E50/12</f>
        <v>0.37</v>
      </c>
      <c r="G50" s="11">
        <v>3486.1</v>
      </c>
      <c r="H50" s="12">
        <v>0.25</v>
      </c>
    </row>
    <row r="51" spans="1:8" s="18" customFormat="1" ht="22.5" customHeight="1">
      <c r="A51" s="28" t="s">
        <v>169</v>
      </c>
      <c r="B51" s="21" t="s">
        <v>50</v>
      </c>
      <c r="C51" s="23" t="s">
        <v>97</v>
      </c>
      <c r="D51" s="64">
        <v>15405.68</v>
      </c>
      <c r="E51" s="22">
        <f>D51/G51</f>
        <v>4.42</v>
      </c>
      <c r="F51" s="22">
        <f>E51/12</f>
        <v>0.37</v>
      </c>
      <c r="G51" s="11">
        <v>3486.1</v>
      </c>
      <c r="H51" s="12"/>
    </row>
    <row r="52" spans="1:8" s="18" customFormat="1" ht="30">
      <c r="A52" s="28" t="s">
        <v>22</v>
      </c>
      <c r="B52" s="21"/>
      <c r="C52" s="23" t="s">
        <v>140</v>
      </c>
      <c r="D52" s="64">
        <f>E52*G52</f>
        <v>9203.3</v>
      </c>
      <c r="E52" s="22">
        <f>F52*12</f>
        <v>2.64</v>
      </c>
      <c r="F52" s="22">
        <v>0.22</v>
      </c>
      <c r="G52" s="11">
        <v>3486.1</v>
      </c>
      <c r="H52" s="12">
        <v>0.14</v>
      </c>
    </row>
    <row r="53" spans="1:8" s="18" customFormat="1" ht="25.5">
      <c r="A53" s="63" t="s">
        <v>98</v>
      </c>
      <c r="B53" s="37" t="s">
        <v>64</v>
      </c>
      <c r="C53" s="23"/>
      <c r="D53" s="64"/>
      <c r="E53" s="22"/>
      <c r="F53" s="22"/>
      <c r="G53" s="11"/>
      <c r="H53" s="12"/>
    </row>
    <row r="54" spans="1:8" s="18" customFormat="1" ht="24" customHeight="1">
      <c r="A54" s="63" t="s">
        <v>99</v>
      </c>
      <c r="B54" s="37" t="s">
        <v>64</v>
      </c>
      <c r="C54" s="23"/>
      <c r="D54" s="64"/>
      <c r="E54" s="22"/>
      <c r="F54" s="22"/>
      <c r="G54" s="11"/>
      <c r="H54" s="12"/>
    </row>
    <row r="55" spans="1:8" s="18" customFormat="1" ht="20.25" customHeight="1">
      <c r="A55" s="63" t="s">
        <v>100</v>
      </c>
      <c r="B55" s="37" t="s">
        <v>61</v>
      </c>
      <c r="C55" s="23"/>
      <c r="D55" s="64"/>
      <c r="E55" s="22"/>
      <c r="F55" s="22"/>
      <c r="G55" s="11"/>
      <c r="H55" s="12"/>
    </row>
    <row r="56" spans="1:8" s="18" customFormat="1" ht="15">
      <c r="A56" s="63" t="s">
        <v>101</v>
      </c>
      <c r="B56" s="37" t="s">
        <v>64</v>
      </c>
      <c r="C56" s="23"/>
      <c r="D56" s="64"/>
      <c r="E56" s="22"/>
      <c r="F56" s="22"/>
      <c r="G56" s="11"/>
      <c r="H56" s="12"/>
    </row>
    <row r="57" spans="1:8" s="18" customFormat="1" ht="25.5">
      <c r="A57" s="63" t="s">
        <v>102</v>
      </c>
      <c r="B57" s="37" t="s">
        <v>64</v>
      </c>
      <c r="C57" s="23"/>
      <c r="D57" s="64"/>
      <c r="E57" s="22"/>
      <c r="F57" s="22"/>
      <c r="G57" s="11"/>
      <c r="H57" s="12"/>
    </row>
    <row r="58" spans="1:8" s="18" customFormat="1" ht="15">
      <c r="A58" s="63" t="s">
        <v>103</v>
      </c>
      <c r="B58" s="37" t="s">
        <v>64</v>
      </c>
      <c r="C58" s="23"/>
      <c r="D58" s="64"/>
      <c r="E58" s="22"/>
      <c r="F58" s="22"/>
      <c r="G58" s="11"/>
      <c r="H58" s="12"/>
    </row>
    <row r="59" spans="1:8" s="18" customFormat="1" ht="25.5">
      <c r="A59" s="63" t="s">
        <v>104</v>
      </c>
      <c r="B59" s="37" t="s">
        <v>64</v>
      </c>
      <c r="C59" s="23"/>
      <c r="D59" s="64"/>
      <c r="E59" s="22"/>
      <c r="F59" s="22"/>
      <c r="G59" s="11"/>
      <c r="H59" s="12"/>
    </row>
    <row r="60" spans="1:8" s="18" customFormat="1" ht="24" customHeight="1">
      <c r="A60" s="63" t="s">
        <v>105</v>
      </c>
      <c r="B60" s="37" t="s">
        <v>64</v>
      </c>
      <c r="C60" s="23"/>
      <c r="D60" s="64"/>
      <c r="E60" s="22"/>
      <c r="F60" s="22"/>
      <c r="G60" s="11"/>
      <c r="H60" s="12"/>
    </row>
    <row r="61" spans="1:8" s="18" customFormat="1" ht="20.25" customHeight="1">
      <c r="A61" s="63" t="s">
        <v>106</v>
      </c>
      <c r="B61" s="37" t="s">
        <v>64</v>
      </c>
      <c r="C61" s="23"/>
      <c r="D61" s="64"/>
      <c r="E61" s="22"/>
      <c r="F61" s="22"/>
      <c r="G61" s="11"/>
      <c r="H61" s="12"/>
    </row>
    <row r="62" spans="1:9" s="117" customFormat="1" ht="30">
      <c r="A62" s="113" t="s">
        <v>164</v>
      </c>
      <c r="B62" s="105"/>
      <c r="C62" s="23"/>
      <c r="D62" s="114">
        <v>68800</v>
      </c>
      <c r="E62" s="115">
        <f>D62/G62</f>
        <v>19.74</v>
      </c>
      <c r="F62" s="22">
        <f>E62/12</f>
        <v>1.65</v>
      </c>
      <c r="G62" s="103">
        <v>3486.1</v>
      </c>
      <c r="H62" s="103"/>
      <c r="I62" s="116"/>
    </row>
    <row r="63" spans="1:8" s="11" customFormat="1" ht="20.25" customHeight="1">
      <c r="A63" s="28" t="s">
        <v>24</v>
      </c>
      <c r="B63" s="21" t="s">
        <v>25</v>
      </c>
      <c r="C63" s="30" t="s">
        <v>141</v>
      </c>
      <c r="D63" s="64">
        <f>E63*G63</f>
        <v>3346.66</v>
      </c>
      <c r="E63" s="22">
        <f>12*F63</f>
        <v>0.96</v>
      </c>
      <c r="F63" s="22">
        <v>0.08</v>
      </c>
      <c r="G63" s="103">
        <v>3486.1</v>
      </c>
      <c r="H63" s="12">
        <v>0.03</v>
      </c>
    </row>
    <row r="64" spans="1:8" s="11" customFormat="1" ht="15">
      <c r="A64" s="28" t="s">
        <v>26</v>
      </c>
      <c r="B64" s="31" t="s">
        <v>27</v>
      </c>
      <c r="C64" s="23" t="s">
        <v>141</v>
      </c>
      <c r="D64" s="64">
        <f>E64*G64</f>
        <v>2091.66</v>
      </c>
      <c r="E64" s="22">
        <f>12*F64</f>
        <v>0.6</v>
      </c>
      <c r="F64" s="22">
        <v>0.05</v>
      </c>
      <c r="G64" s="103">
        <v>3486.1</v>
      </c>
      <c r="H64" s="12">
        <v>0.02</v>
      </c>
    </row>
    <row r="65" spans="1:8" s="29" customFormat="1" ht="30">
      <c r="A65" s="28" t="s">
        <v>23</v>
      </c>
      <c r="B65" s="21"/>
      <c r="C65" s="30" t="s">
        <v>134</v>
      </c>
      <c r="D65" s="64">
        <v>3535</v>
      </c>
      <c r="E65" s="22">
        <f>D65/G65</f>
        <v>1.01</v>
      </c>
      <c r="F65" s="22">
        <f>E65/12</f>
        <v>0.08</v>
      </c>
      <c r="G65" s="11">
        <v>3486.1</v>
      </c>
      <c r="H65" s="12">
        <v>0.03</v>
      </c>
    </row>
    <row r="66" spans="1:8" s="29" customFormat="1" ht="18" customHeight="1">
      <c r="A66" s="28" t="s">
        <v>32</v>
      </c>
      <c r="B66" s="21"/>
      <c r="C66" s="22" t="s">
        <v>142</v>
      </c>
      <c r="D66" s="66">
        <f>D67+D68+D69+D70+D71+D72+D73+D74+D75+D76+D78+D79+D80+D81+D77</f>
        <v>36356.87</v>
      </c>
      <c r="E66" s="22">
        <f>D66/G66</f>
        <v>10.43</v>
      </c>
      <c r="F66" s="22">
        <f>E66/12-0.01</f>
        <v>0.86</v>
      </c>
      <c r="G66" s="11">
        <v>3486.1</v>
      </c>
      <c r="H66" s="12">
        <v>0.57</v>
      </c>
    </row>
    <row r="67" spans="1:8" s="18" customFormat="1" ht="22.5" customHeight="1">
      <c r="A67" s="32" t="s">
        <v>69</v>
      </c>
      <c r="B67" s="27" t="s">
        <v>16</v>
      </c>
      <c r="C67" s="34"/>
      <c r="D67" s="67">
        <v>743.92</v>
      </c>
      <c r="E67" s="33"/>
      <c r="F67" s="33"/>
      <c r="G67" s="11">
        <v>3486.1</v>
      </c>
      <c r="H67" s="12">
        <v>0.01</v>
      </c>
    </row>
    <row r="68" spans="1:8" s="18" customFormat="1" ht="15">
      <c r="A68" s="32" t="s">
        <v>17</v>
      </c>
      <c r="B68" s="27" t="s">
        <v>21</v>
      </c>
      <c r="C68" s="34"/>
      <c r="D68" s="67">
        <v>548.89</v>
      </c>
      <c r="E68" s="33"/>
      <c r="F68" s="33"/>
      <c r="G68" s="11">
        <v>3486.1</v>
      </c>
      <c r="H68" s="12">
        <v>0.01</v>
      </c>
    </row>
    <row r="69" spans="1:8" s="18" customFormat="1" ht="15">
      <c r="A69" s="32" t="s">
        <v>68</v>
      </c>
      <c r="B69" s="36" t="s">
        <v>16</v>
      </c>
      <c r="C69" s="34"/>
      <c r="D69" s="67">
        <v>978.07</v>
      </c>
      <c r="E69" s="33"/>
      <c r="F69" s="33"/>
      <c r="G69" s="11">
        <v>3486.1</v>
      </c>
      <c r="H69" s="12"/>
    </row>
    <row r="70" spans="1:8" s="18" customFormat="1" ht="15">
      <c r="A70" s="32" t="s">
        <v>122</v>
      </c>
      <c r="B70" s="27" t="s">
        <v>16</v>
      </c>
      <c r="C70" s="34"/>
      <c r="D70" s="67">
        <v>0</v>
      </c>
      <c r="E70" s="33"/>
      <c r="F70" s="33"/>
      <c r="G70" s="11">
        <v>3486.1</v>
      </c>
      <c r="H70" s="12">
        <v>0.17</v>
      </c>
    </row>
    <row r="71" spans="1:8" s="18" customFormat="1" ht="15">
      <c r="A71" s="32" t="s">
        <v>46</v>
      </c>
      <c r="B71" s="27" t="s">
        <v>16</v>
      </c>
      <c r="C71" s="34"/>
      <c r="D71" s="67">
        <v>1046</v>
      </c>
      <c r="E71" s="33"/>
      <c r="F71" s="33"/>
      <c r="G71" s="11">
        <v>3486.1</v>
      </c>
      <c r="H71" s="12">
        <v>0.02</v>
      </c>
    </row>
    <row r="72" spans="1:8" s="18" customFormat="1" ht="15">
      <c r="A72" s="32" t="s">
        <v>18</v>
      </c>
      <c r="B72" s="27" t="s">
        <v>16</v>
      </c>
      <c r="C72" s="34"/>
      <c r="D72" s="67">
        <v>4663.38</v>
      </c>
      <c r="E72" s="33"/>
      <c r="F72" s="33"/>
      <c r="G72" s="11">
        <v>3486.1</v>
      </c>
      <c r="H72" s="12">
        <v>0.07</v>
      </c>
    </row>
    <row r="73" spans="1:8" s="18" customFormat="1" ht="15">
      <c r="A73" s="32" t="s">
        <v>19</v>
      </c>
      <c r="B73" s="27" t="s">
        <v>16</v>
      </c>
      <c r="C73" s="34"/>
      <c r="D73" s="67">
        <v>1097.78</v>
      </c>
      <c r="E73" s="33"/>
      <c r="F73" s="33"/>
      <c r="G73" s="11">
        <v>3486.1</v>
      </c>
      <c r="H73" s="12">
        <v>0.02</v>
      </c>
    </row>
    <row r="74" spans="1:8" s="18" customFormat="1" ht="15">
      <c r="A74" s="32" t="s">
        <v>43</v>
      </c>
      <c r="B74" s="27" t="s">
        <v>16</v>
      </c>
      <c r="C74" s="34"/>
      <c r="D74" s="67">
        <v>522.99</v>
      </c>
      <c r="E74" s="33"/>
      <c r="F74" s="33"/>
      <c r="G74" s="11">
        <v>3486.1</v>
      </c>
      <c r="H74" s="12">
        <v>0.01</v>
      </c>
    </row>
    <row r="75" spans="1:8" s="18" customFormat="1" ht="15">
      <c r="A75" s="32" t="s">
        <v>44</v>
      </c>
      <c r="B75" s="27" t="s">
        <v>21</v>
      </c>
      <c r="C75" s="34"/>
      <c r="D75" s="67">
        <v>0</v>
      </c>
      <c r="E75" s="33"/>
      <c r="F75" s="33"/>
      <c r="G75" s="11">
        <v>3486.1</v>
      </c>
      <c r="H75" s="12">
        <v>0.03</v>
      </c>
    </row>
    <row r="76" spans="1:8" s="18" customFormat="1" ht="25.5">
      <c r="A76" s="32" t="s">
        <v>20</v>
      </c>
      <c r="B76" s="27" t="s">
        <v>16</v>
      </c>
      <c r="C76" s="34"/>
      <c r="D76" s="67">
        <v>3327.96</v>
      </c>
      <c r="E76" s="33"/>
      <c r="F76" s="33"/>
      <c r="G76" s="11">
        <v>3486.1</v>
      </c>
      <c r="H76" s="12">
        <v>0.05</v>
      </c>
    </row>
    <row r="77" spans="1:7" s="112" customFormat="1" ht="27" customHeight="1">
      <c r="A77" s="108" t="s">
        <v>165</v>
      </c>
      <c r="B77" s="109" t="s">
        <v>16</v>
      </c>
      <c r="C77" s="34"/>
      <c r="D77" s="67">
        <v>875.4</v>
      </c>
      <c r="E77" s="110"/>
      <c r="F77" s="111"/>
      <c r="G77" s="103"/>
    </row>
    <row r="78" spans="1:8" s="18" customFormat="1" ht="26.25" customHeight="1">
      <c r="A78" s="32" t="s">
        <v>70</v>
      </c>
      <c r="B78" s="27" t="s">
        <v>16</v>
      </c>
      <c r="C78" s="57"/>
      <c r="D78" s="67">
        <v>4167.46</v>
      </c>
      <c r="E78" s="33"/>
      <c r="F78" s="33"/>
      <c r="G78" s="11">
        <v>3486.1</v>
      </c>
      <c r="H78" s="12">
        <v>0.01</v>
      </c>
    </row>
    <row r="79" spans="1:8" s="18" customFormat="1" ht="31.5" customHeight="1">
      <c r="A79" s="32" t="s">
        <v>123</v>
      </c>
      <c r="B79" s="36" t="s">
        <v>16</v>
      </c>
      <c r="C79" s="38"/>
      <c r="D79" s="67">
        <v>0</v>
      </c>
      <c r="E79" s="33"/>
      <c r="F79" s="33"/>
      <c r="G79" s="11">
        <v>3486.1</v>
      </c>
      <c r="H79" s="12"/>
    </row>
    <row r="80" spans="1:8" s="18" customFormat="1" ht="17.25" customHeight="1">
      <c r="A80" s="63" t="s">
        <v>158</v>
      </c>
      <c r="B80" s="37" t="s">
        <v>50</v>
      </c>
      <c r="C80" s="30"/>
      <c r="D80" s="137">
        <v>10673.62</v>
      </c>
      <c r="E80" s="33"/>
      <c r="F80" s="33"/>
      <c r="G80" s="11">
        <v>3486.1</v>
      </c>
      <c r="H80" s="12"/>
    </row>
    <row r="81" spans="1:8" s="18" customFormat="1" ht="18.75" customHeight="1">
      <c r="A81" s="63" t="s">
        <v>156</v>
      </c>
      <c r="B81" s="37" t="s">
        <v>50</v>
      </c>
      <c r="C81" s="38"/>
      <c r="D81" s="137">
        <v>7711.4</v>
      </c>
      <c r="E81" s="33"/>
      <c r="F81" s="35"/>
      <c r="G81" s="11"/>
      <c r="H81" s="12"/>
    </row>
    <row r="82" spans="1:8" s="29" customFormat="1" ht="30">
      <c r="A82" s="28" t="s">
        <v>37</v>
      </c>
      <c r="B82" s="21"/>
      <c r="C82" s="30" t="s">
        <v>143</v>
      </c>
      <c r="D82" s="68">
        <f>SUM(D83:D92)</f>
        <v>34115.96</v>
      </c>
      <c r="E82" s="30">
        <f>D82/G82</f>
        <v>9.79</v>
      </c>
      <c r="F82" s="22">
        <f>E82/12-0.01</f>
        <v>0.81</v>
      </c>
      <c r="G82" s="11">
        <v>3486.1</v>
      </c>
      <c r="H82" s="12">
        <v>0.85</v>
      </c>
    </row>
    <row r="83" spans="1:8" s="18" customFormat="1" ht="18" customHeight="1">
      <c r="A83" s="32" t="s">
        <v>33</v>
      </c>
      <c r="B83" s="27" t="s">
        <v>47</v>
      </c>
      <c r="C83" s="34"/>
      <c r="D83" s="67">
        <v>3137.99</v>
      </c>
      <c r="E83" s="33"/>
      <c r="F83" s="33"/>
      <c r="G83" s="11">
        <v>3486.1</v>
      </c>
      <c r="H83" s="12">
        <v>0.05</v>
      </c>
    </row>
    <row r="84" spans="1:8" s="18" customFormat="1" ht="25.5">
      <c r="A84" s="32" t="s">
        <v>34</v>
      </c>
      <c r="B84" s="27" t="s">
        <v>40</v>
      </c>
      <c r="C84" s="34"/>
      <c r="D84" s="67">
        <v>2092.02</v>
      </c>
      <c r="E84" s="33"/>
      <c r="F84" s="33"/>
      <c r="G84" s="11">
        <v>3486.1</v>
      </c>
      <c r="H84" s="12">
        <v>0.03</v>
      </c>
    </row>
    <row r="85" spans="1:8" s="18" customFormat="1" ht="21.75" customHeight="1">
      <c r="A85" s="32" t="s">
        <v>51</v>
      </c>
      <c r="B85" s="27" t="s">
        <v>50</v>
      </c>
      <c r="C85" s="34"/>
      <c r="D85" s="67">
        <v>2195.49</v>
      </c>
      <c r="E85" s="33"/>
      <c r="F85" s="33"/>
      <c r="G85" s="11">
        <v>3486.1</v>
      </c>
      <c r="H85" s="12">
        <v>0.03</v>
      </c>
    </row>
    <row r="86" spans="1:8" s="18" customFormat="1" ht="28.5" customHeight="1">
      <c r="A86" s="32" t="s">
        <v>48</v>
      </c>
      <c r="B86" s="27" t="s">
        <v>49</v>
      </c>
      <c r="C86" s="34"/>
      <c r="D86" s="67">
        <v>0</v>
      </c>
      <c r="E86" s="33"/>
      <c r="F86" s="33"/>
      <c r="G86" s="11">
        <v>3486.1</v>
      </c>
      <c r="H86" s="12">
        <v>0.03</v>
      </c>
    </row>
    <row r="87" spans="1:8" s="18" customFormat="1" ht="22.5" customHeight="1">
      <c r="A87" s="32" t="s">
        <v>63</v>
      </c>
      <c r="B87" s="36" t="s">
        <v>50</v>
      </c>
      <c r="C87" s="34"/>
      <c r="D87" s="67">
        <v>0</v>
      </c>
      <c r="E87" s="33"/>
      <c r="F87" s="33"/>
      <c r="G87" s="11">
        <v>3486.1</v>
      </c>
      <c r="H87" s="12">
        <v>0.24</v>
      </c>
    </row>
    <row r="88" spans="1:8" s="18" customFormat="1" ht="21" customHeight="1">
      <c r="A88" s="32" t="s">
        <v>45</v>
      </c>
      <c r="B88" s="27" t="s">
        <v>8</v>
      </c>
      <c r="C88" s="57"/>
      <c r="D88" s="67">
        <v>7440.48</v>
      </c>
      <c r="E88" s="33"/>
      <c r="F88" s="33"/>
      <c r="G88" s="11">
        <v>3486.1</v>
      </c>
      <c r="H88" s="12">
        <v>0.12</v>
      </c>
    </row>
    <row r="89" spans="1:8" s="18" customFormat="1" ht="25.5">
      <c r="A89" s="32" t="s">
        <v>107</v>
      </c>
      <c r="B89" s="36" t="s">
        <v>16</v>
      </c>
      <c r="C89" s="57"/>
      <c r="D89" s="78">
        <v>6201.8</v>
      </c>
      <c r="E89" s="35"/>
      <c r="F89" s="35"/>
      <c r="G89" s="11">
        <v>3486.1</v>
      </c>
      <c r="H89" s="12"/>
    </row>
    <row r="90" spans="1:8" s="18" customFormat="1" ht="27.75" customHeight="1">
      <c r="A90" s="32" t="s">
        <v>123</v>
      </c>
      <c r="B90" s="36" t="s">
        <v>16</v>
      </c>
      <c r="C90" s="57"/>
      <c r="D90" s="78">
        <v>0</v>
      </c>
      <c r="E90" s="35"/>
      <c r="F90" s="35"/>
      <c r="G90" s="11">
        <v>3486.1</v>
      </c>
      <c r="H90" s="12"/>
    </row>
    <row r="91" spans="1:8" s="18" customFormat="1" ht="18.75" customHeight="1">
      <c r="A91" s="63" t="s">
        <v>157</v>
      </c>
      <c r="B91" s="37"/>
      <c r="C91" s="38"/>
      <c r="D91" s="137">
        <v>13048.18</v>
      </c>
      <c r="E91" s="33"/>
      <c r="F91" s="35"/>
      <c r="G91" s="11">
        <v>3486.1</v>
      </c>
      <c r="H91" s="12"/>
    </row>
    <row r="92" spans="1:8" s="18" customFormat="1" ht="24.75" customHeight="1">
      <c r="A92" s="32" t="s">
        <v>108</v>
      </c>
      <c r="B92" s="36" t="s">
        <v>16</v>
      </c>
      <c r="C92" s="57"/>
      <c r="D92" s="78">
        <v>0</v>
      </c>
      <c r="E92" s="35"/>
      <c r="F92" s="35"/>
      <c r="G92" s="11">
        <v>3486.1</v>
      </c>
      <c r="H92" s="12"/>
    </row>
    <row r="93" spans="1:8" s="18" customFormat="1" ht="30">
      <c r="A93" s="28" t="s">
        <v>38</v>
      </c>
      <c r="B93" s="27"/>
      <c r="C93" s="22" t="s">
        <v>144</v>
      </c>
      <c r="D93" s="66">
        <f>SUM(D94:D97)</f>
        <v>0</v>
      </c>
      <c r="E93" s="22">
        <f>D93/G93</f>
        <v>0</v>
      </c>
      <c r="F93" s="22">
        <f>E93/12</f>
        <v>0</v>
      </c>
      <c r="G93" s="11">
        <v>3486.1</v>
      </c>
      <c r="H93" s="12">
        <v>0.09</v>
      </c>
    </row>
    <row r="94" spans="1:8" s="18" customFormat="1" ht="18.75" customHeight="1">
      <c r="A94" s="32" t="s">
        <v>109</v>
      </c>
      <c r="B94" s="27" t="s">
        <v>16</v>
      </c>
      <c r="C94" s="22"/>
      <c r="D94" s="76">
        <v>0</v>
      </c>
      <c r="E94" s="22"/>
      <c r="F94" s="22"/>
      <c r="G94" s="11">
        <v>3486.1</v>
      </c>
      <c r="H94" s="12"/>
    </row>
    <row r="95" spans="1:8" s="18" customFormat="1" ht="18.75" customHeight="1">
      <c r="A95" s="63" t="s">
        <v>110</v>
      </c>
      <c r="B95" s="36" t="s">
        <v>50</v>
      </c>
      <c r="C95" s="22"/>
      <c r="D95" s="76">
        <v>0</v>
      </c>
      <c r="E95" s="22"/>
      <c r="F95" s="22"/>
      <c r="G95" s="11">
        <v>3486.1</v>
      </c>
      <c r="H95" s="12"/>
    </row>
    <row r="96" spans="1:8" s="18" customFormat="1" ht="15.75" customHeight="1">
      <c r="A96" s="32" t="s">
        <v>111</v>
      </c>
      <c r="B96" s="36" t="s">
        <v>50</v>
      </c>
      <c r="C96" s="22"/>
      <c r="D96" s="76">
        <v>0</v>
      </c>
      <c r="E96" s="22"/>
      <c r="F96" s="22"/>
      <c r="G96" s="11">
        <v>3486.1</v>
      </c>
      <c r="H96" s="12"/>
    </row>
    <row r="97" spans="1:8" s="18" customFormat="1" ht="31.5" customHeight="1">
      <c r="A97" s="32" t="s">
        <v>112</v>
      </c>
      <c r="B97" s="36" t="s">
        <v>50</v>
      </c>
      <c r="C97" s="22"/>
      <c r="D97" s="76">
        <v>0</v>
      </c>
      <c r="E97" s="22"/>
      <c r="F97" s="22"/>
      <c r="G97" s="11">
        <v>3486.1</v>
      </c>
      <c r="H97" s="12"/>
    </row>
    <row r="98" spans="1:8" s="18" customFormat="1" ht="15">
      <c r="A98" s="28" t="s">
        <v>113</v>
      </c>
      <c r="B98" s="27"/>
      <c r="C98" s="30" t="s">
        <v>145</v>
      </c>
      <c r="D98" s="68">
        <f>SUM(D99:D104)</f>
        <v>17346.19</v>
      </c>
      <c r="E98" s="22">
        <f>D98/G98</f>
        <v>4.98</v>
      </c>
      <c r="F98" s="22">
        <f>E98/12</f>
        <v>0.42</v>
      </c>
      <c r="G98" s="11">
        <v>3486.1</v>
      </c>
      <c r="H98" s="12">
        <v>0.2</v>
      </c>
    </row>
    <row r="99" spans="1:8" s="18" customFormat="1" ht="18" customHeight="1">
      <c r="A99" s="32" t="s">
        <v>35</v>
      </c>
      <c r="B99" s="27" t="s">
        <v>8</v>
      </c>
      <c r="C99" s="34"/>
      <c r="D99" s="79">
        <v>0</v>
      </c>
      <c r="E99" s="22"/>
      <c r="F99" s="22"/>
      <c r="G99" s="11">
        <v>3486.1</v>
      </c>
      <c r="H99" s="12"/>
    </row>
    <row r="100" spans="1:8" s="18" customFormat="1" ht="44.25" customHeight="1">
      <c r="A100" s="32" t="s">
        <v>114</v>
      </c>
      <c r="B100" s="27" t="s">
        <v>16</v>
      </c>
      <c r="C100" s="34"/>
      <c r="D100" s="79">
        <v>11419.63</v>
      </c>
      <c r="E100" s="22"/>
      <c r="F100" s="22"/>
      <c r="G100" s="11">
        <v>3486.1</v>
      </c>
      <c r="H100" s="12"/>
    </row>
    <row r="101" spans="1:8" s="18" customFormat="1" ht="41.25" customHeight="1">
      <c r="A101" s="32" t="s">
        <v>115</v>
      </c>
      <c r="B101" s="27" t="s">
        <v>16</v>
      </c>
      <c r="C101" s="34"/>
      <c r="D101" s="79">
        <v>1093.4</v>
      </c>
      <c r="E101" s="22"/>
      <c r="F101" s="22"/>
      <c r="G101" s="11">
        <v>3486.1</v>
      </c>
      <c r="H101" s="12"/>
    </row>
    <row r="102" spans="1:8" s="18" customFormat="1" ht="25.5">
      <c r="A102" s="32" t="s">
        <v>116</v>
      </c>
      <c r="B102" s="27" t="s">
        <v>11</v>
      </c>
      <c r="C102" s="34"/>
      <c r="D102" s="67">
        <f>E102*G102</f>
        <v>0</v>
      </c>
      <c r="E102" s="33"/>
      <c r="F102" s="33"/>
      <c r="G102" s="11">
        <v>3486.1</v>
      </c>
      <c r="H102" s="12">
        <v>0</v>
      </c>
    </row>
    <row r="103" spans="1:8" s="18" customFormat="1" ht="20.25" customHeight="1">
      <c r="A103" s="32" t="s">
        <v>117</v>
      </c>
      <c r="B103" s="36" t="s">
        <v>118</v>
      </c>
      <c r="C103" s="34"/>
      <c r="D103" s="67">
        <v>4833.16</v>
      </c>
      <c r="E103" s="33"/>
      <c r="F103" s="33"/>
      <c r="G103" s="11">
        <v>3486.1</v>
      </c>
      <c r="H103" s="12">
        <v>0.18</v>
      </c>
    </row>
    <row r="104" spans="1:8" s="18" customFormat="1" ht="57" customHeight="1">
      <c r="A104" s="32" t="s">
        <v>119</v>
      </c>
      <c r="B104" s="36" t="s">
        <v>64</v>
      </c>
      <c r="C104" s="34"/>
      <c r="D104" s="67">
        <v>0</v>
      </c>
      <c r="E104" s="33"/>
      <c r="F104" s="33"/>
      <c r="G104" s="11">
        <v>3486.1</v>
      </c>
      <c r="H104" s="12">
        <v>0.02</v>
      </c>
    </row>
    <row r="105" spans="1:8" s="18" customFormat="1" ht="15">
      <c r="A105" s="28" t="s">
        <v>39</v>
      </c>
      <c r="B105" s="27"/>
      <c r="C105" s="22" t="s">
        <v>146</v>
      </c>
      <c r="D105" s="66">
        <f>D106</f>
        <v>1311.87</v>
      </c>
      <c r="E105" s="22">
        <f>D105/G105</f>
        <v>0.38</v>
      </c>
      <c r="F105" s="22">
        <f>E105/12</f>
        <v>0.03</v>
      </c>
      <c r="G105" s="11">
        <v>3486.1</v>
      </c>
      <c r="H105" s="12">
        <v>0.14</v>
      </c>
    </row>
    <row r="106" spans="1:8" s="18" customFormat="1" ht="21" customHeight="1">
      <c r="A106" s="32" t="s">
        <v>36</v>
      </c>
      <c r="B106" s="27" t="s">
        <v>16</v>
      </c>
      <c r="C106" s="81"/>
      <c r="D106" s="67">
        <v>1311.87</v>
      </c>
      <c r="E106" s="33"/>
      <c r="F106" s="33"/>
      <c r="G106" s="11">
        <v>3486.1</v>
      </c>
      <c r="H106" s="12">
        <v>0.02</v>
      </c>
    </row>
    <row r="107" spans="1:8" s="11" customFormat="1" ht="15">
      <c r="A107" s="28" t="s">
        <v>42</v>
      </c>
      <c r="B107" s="21"/>
      <c r="C107" s="22" t="s">
        <v>147</v>
      </c>
      <c r="D107" s="66">
        <f>D108+D110+D109</f>
        <v>37116.67</v>
      </c>
      <c r="E107" s="22">
        <f>D107/G107</f>
        <v>10.65</v>
      </c>
      <c r="F107" s="22">
        <f>E107/12</f>
        <v>0.89</v>
      </c>
      <c r="G107" s="11">
        <v>3486.1</v>
      </c>
      <c r="H107" s="12">
        <v>0.37</v>
      </c>
    </row>
    <row r="108" spans="1:8" s="18" customFormat="1" ht="44.25" customHeight="1">
      <c r="A108" s="63" t="s">
        <v>120</v>
      </c>
      <c r="B108" s="36" t="s">
        <v>21</v>
      </c>
      <c r="C108" s="34"/>
      <c r="D108" s="67">
        <v>20800</v>
      </c>
      <c r="E108" s="33"/>
      <c r="F108" s="33"/>
      <c r="G108" s="11">
        <v>3486.1</v>
      </c>
      <c r="H108" s="12">
        <v>0.03</v>
      </c>
    </row>
    <row r="109" spans="1:8" s="18" customFormat="1" ht="24.75" customHeight="1">
      <c r="A109" s="63" t="s">
        <v>171</v>
      </c>
      <c r="B109" s="36" t="s">
        <v>50</v>
      </c>
      <c r="C109" s="34"/>
      <c r="D109" s="67">
        <v>1650</v>
      </c>
      <c r="E109" s="33"/>
      <c r="F109" s="33"/>
      <c r="G109" s="11"/>
      <c r="H109" s="12"/>
    </row>
    <row r="110" spans="1:8" s="18" customFormat="1" ht="24" customHeight="1">
      <c r="A110" s="63" t="s">
        <v>170</v>
      </c>
      <c r="B110" s="36" t="s">
        <v>64</v>
      </c>
      <c r="C110" s="34"/>
      <c r="D110" s="67">
        <v>14666.67</v>
      </c>
      <c r="E110" s="33"/>
      <c r="F110" s="33"/>
      <c r="G110" s="11">
        <v>3486.1</v>
      </c>
      <c r="H110" s="12"/>
    </row>
    <row r="111" spans="1:8" s="11" customFormat="1" ht="15">
      <c r="A111" s="28" t="s">
        <v>41</v>
      </c>
      <c r="B111" s="21"/>
      <c r="C111" s="22" t="s">
        <v>148</v>
      </c>
      <c r="D111" s="66">
        <f>D112+D113</f>
        <v>20728.44</v>
      </c>
      <c r="E111" s="22">
        <f>D111/G111</f>
        <v>5.95</v>
      </c>
      <c r="F111" s="22">
        <f>E111/12</f>
        <v>0.5</v>
      </c>
      <c r="G111" s="11">
        <v>3486.1</v>
      </c>
      <c r="H111" s="12">
        <v>0.29</v>
      </c>
    </row>
    <row r="112" spans="1:8" s="18" customFormat="1" ht="15">
      <c r="A112" s="32" t="s">
        <v>52</v>
      </c>
      <c r="B112" s="27" t="s">
        <v>47</v>
      </c>
      <c r="C112" s="34"/>
      <c r="D112" s="67">
        <v>20728.44</v>
      </c>
      <c r="E112" s="33"/>
      <c r="F112" s="33"/>
      <c r="G112" s="11">
        <v>3486.1</v>
      </c>
      <c r="H112" s="12">
        <v>0.26</v>
      </c>
    </row>
    <row r="113" spans="1:8" s="18" customFormat="1" ht="24.75" customHeight="1">
      <c r="A113" s="32" t="s">
        <v>62</v>
      </c>
      <c r="B113" s="27" t="s">
        <v>47</v>
      </c>
      <c r="C113" s="34"/>
      <c r="D113" s="67">
        <v>0</v>
      </c>
      <c r="E113" s="33"/>
      <c r="F113" s="33"/>
      <c r="G113" s="11">
        <v>3486.1</v>
      </c>
      <c r="H113" s="12">
        <v>0.03</v>
      </c>
    </row>
    <row r="114" spans="1:8" s="11" customFormat="1" ht="106.5" customHeight="1">
      <c r="A114" s="28" t="s">
        <v>172</v>
      </c>
      <c r="B114" s="21" t="s">
        <v>11</v>
      </c>
      <c r="C114" s="30"/>
      <c r="D114" s="68">
        <v>50000</v>
      </c>
      <c r="E114" s="30">
        <f>D114/G114</f>
        <v>14.34</v>
      </c>
      <c r="F114" s="30">
        <f>E114/12</f>
        <v>1.2</v>
      </c>
      <c r="G114" s="11">
        <v>3486.1</v>
      </c>
      <c r="H114" s="12">
        <v>0.3</v>
      </c>
    </row>
    <row r="115" spans="1:7" s="104" customFormat="1" ht="18.75">
      <c r="A115" s="136" t="s">
        <v>174</v>
      </c>
      <c r="B115" s="21" t="s">
        <v>8</v>
      </c>
      <c r="C115" s="101"/>
      <c r="D115" s="102">
        <f>2019.1+45436.26</f>
        <v>47455.36</v>
      </c>
      <c r="E115" s="101">
        <f>D115/G115</f>
        <v>13.61</v>
      </c>
      <c r="F115" s="101">
        <f>E115/12</f>
        <v>1.13</v>
      </c>
      <c r="G115" s="11">
        <v>3486.1</v>
      </c>
    </row>
    <row r="116" spans="1:7" s="104" customFormat="1" ht="18.75">
      <c r="A116" s="136" t="s">
        <v>175</v>
      </c>
      <c r="B116" s="21" t="s">
        <v>8</v>
      </c>
      <c r="C116" s="101"/>
      <c r="D116" s="102">
        <f>(2019.1+4583.2)</f>
        <v>6602.3</v>
      </c>
      <c r="E116" s="101">
        <f>D116/G116</f>
        <v>1.89</v>
      </c>
      <c r="F116" s="101">
        <f>E116/12</f>
        <v>0.16</v>
      </c>
      <c r="G116" s="11">
        <v>3486.1</v>
      </c>
    </row>
    <row r="117" spans="1:7" s="104" customFormat="1" ht="18.75">
      <c r="A117" s="136" t="s">
        <v>176</v>
      </c>
      <c r="B117" s="21" t="s">
        <v>8</v>
      </c>
      <c r="C117" s="101"/>
      <c r="D117" s="102">
        <v>42594.39</v>
      </c>
      <c r="E117" s="101">
        <f>D117/G117</f>
        <v>12.22</v>
      </c>
      <c r="F117" s="101">
        <f>E117/12</f>
        <v>1.02</v>
      </c>
      <c r="G117" s="11">
        <v>3486.1</v>
      </c>
    </row>
    <row r="118" spans="1:7" s="104" customFormat="1" ht="18.75">
      <c r="A118" s="136" t="s">
        <v>177</v>
      </c>
      <c r="B118" s="21" t="s">
        <v>8</v>
      </c>
      <c r="C118" s="106"/>
      <c r="D118" s="107">
        <v>50059.38</v>
      </c>
      <c r="E118" s="106">
        <f>D118/G118</f>
        <v>14.36</v>
      </c>
      <c r="F118" s="106">
        <f>E118/12</f>
        <v>1.2</v>
      </c>
      <c r="G118" s="11">
        <v>3486.1</v>
      </c>
    </row>
    <row r="119" spans="1:7" s="11" customFormat="1" ht="21.75" customHeight="1" thickBot="1">
      <c r="A119" s="28" t="s">
        <v>65</v>
      </c>
      <c r="B119" s="58" t="s">
        <v>10</v>
      </c>
      <c r="C119" s="22"/>
      <c r="D119" s="69">
        <f>E119*G119</f>
        <v>86176.39</v>
      </c>
      <c r="E119" s="30">
        <f>12*F119</f>
        <v>24.72</v>
      </c>
      <c r="F119" s="82">
        <v>2.06</v>
      </c>
      <c r="G119" s="11">
        <v>3486.1</v>
      </c>
    </row>
    <row r="120" spans="1:8" s="62" customFormat="1" ht="19.5" thickBot="1">
      <c r="A120" s="39" t="s">
        <v>30</v>
      </c>
      <c r="B120" s="60"/>
      <c r="C120" s="61"/>
      <c r="D120" s="70">
        <f>D114+D111+D107+D105+D98+D93+D82+D66+D65+D64+D63+D52+D50+D49+D42+D41+D30+D16+D119+D43+D118+D117+D116+D115+D62+D51</f>
        <v>1257376.6</v>
      </c>
      <c r="E120" s="70">
        <f>E114+E111+E107+E105+E98+E93+E82+E66+E65+E64+E63+E52+E50+E49+E42+E41+E30+E16+E119+E43+E118+E117+E116+E115+E62+E51</f>
        <v>360.7</v>
      </c>
      <c r="F120" s="70">
        <f>F114+F111+F107+F105+F98+F93+F82+F66+F65+F64+F63+F52+F50+F49+F42+F41+F30+F16+F119+F43+F118+F117+F116+F115+F62+F51</f>
        <v>30.07</v>
      </c>
      <c r="G120" s="11">
        <v>3486.1</v>
      </c>
      <c r="H120" s="59"/>
    </row>
    <row r="121" spans="1:8" s="43" customFormat="1" ht="15.75" thickBot="1">
      <c r="A121" s="42"/>
      <c r="D121" s="71"/>
      <c r="G121" s="11"/>
      <c r="H121" s="44"/>
    </row>
    <row r="122" spans="1:8" s="11" customFormat="1" ht="38.25" thickBot="1">
      <c r="A122" s="83" t="s">
        <v>151</v>
      </c>
      <c r="B122" s="60"/>
      <c r="C122" s="61"/>
      <c r="D122" s="70">
        <f>SUM(D123:D141)</f>
        <v>1741559.44</v>
      </c>
      <c r="E122" s="70">
        <f>SUM(E123:E141)</f>
        <v>499.57</v>
      </c>
      <c r="F122" s="95">
        <f>SUM(F123:F141)</f>
        <v>41.64</v>
      </c>
      <c r="G122" s="11">
        <v>3486.1</v>
      </c>
      <c r="H122" s="12"/>
    </row>
    <row r="123" spans="1:8" s="11" customFormat="1" ht="15">
      <c r="A123" s="84" t="s">
        <v>152</v>
      </c>
      <c r="B123" s="85"/>
      <c r="C123" s="86"/>
      <c r="D123" s="87">
        <v>125991.03</v>
      </c>
      <c r="E123" s="88">
        <f aca="true" t="shared" si="0" ref="E123:E141">D123/G123</f>
        <v>36.14</v>
      </c>
      <c r="F123" s="89">
        <f>E123/12</f>
        <v>3.01</v>
      </c>
      <c r="G123" s="11">
        <v>3486.1</v>
      </c>
      <c r="H123" s="12"/>
    </row>
    <row r="124" spans="1:8" s="11" customFormat="1" ht="15">
      <c r="A124" s="63" t="s">
        <v>124</v>
      </c>
      <c r="B124" s="37"/>
      <c r="C124" s="45"/>
      <c r="D124" s="80">
        <v>17366.75</v>
      </c>
      <c r="E124" s="38">
        <f t="shared" si="0"/>
        <v>4.98</v>
      </c>
      <c r="F124" s="26">
        <f aca="true" t="shared" si="1" ref="F124:F141">E124/12</f>
        <v>0.42</v>
      </c>
      <c r="G124" s="11">
        <v>3486.1</v>
      </c>
      <c r="H124" s="12"/>
    </row>
    <row r="125" spans="1:8" s="11" customFormat="1" ht="15">
      <c r="A125" s="63" t="s">
        <v>125</v>
      </c>
      <c r="B125" s="37"/>
      <c r="C125" s="45"/>
      <c r="D125" s="80">
        <v>78297.86</v>
      </c>
      <c r="E125" s="38">
        <f t="shared" si="0"/>
        <v>22.46</v>
      </c>
      <c r="F125" s="26">
        <f t="shared" si="1"/>
        <v>1.87</v>
      </c>
      <c r="G125" s="11">
        <v>3486.1</v>
      </c>
      <c r="H125" s="12"/>
    </row>
    <row r="126" spans="1:8" s="11" customFormat="1" ht="15">
      <c r="A126" s="63" t="s">
        <v>126</v>
      </c>
      <c r="B126" s="37"/>
      <c r="C126" s="45"/>
      <c r="D126" s="80">
        <v>6263.79</v>
      </c>
      <c r="E126" s="38">
        <f t="shared" si="0"/>
        <v>1.8</v>
      </c>
      <c r="F126" s="26">
        <f t="shared" si="1"/>
        <v>0.15</v>
      </c>
      <c r="G126" s="11">
        <v>3486.1</v>
      </c>
      <c r="H126" s="12"/>
    </row>
    <row r="127" spans="1:8" s="11" customFormat="1" ht="15">
      <c r="A127" s="63" t="s">
        <v>127</v>
      </c>
      <c r="B127" s="37"/>
      <c r="C127" s="45"/>
      <c r="D127" s="80">
        <v>212273.25</v>
      </c>
      <c r="E127" s="38">
        <f t="shared" si="0"/>
        <v>60.89</v>
      </c>
      <c r="F127" s="26">
        <f t="shared" si="1"/>
        <v>5.07</v>
      </c>
      <c r="G127" s="11">
        <v>3486.1</v>
      </c>
      <c r="H127" s="12"/>
    </row>
    <row r="128" spans="1:8" s="11" customFormat="1" ht="15">
      <c r="A128" s="63" t="s">
        <v>153</v>
      </c>
      <c r="B128" s="37"/>
      <c r="C128" s="45"/>
      <c r="D128" s="80">
        <v>85361.88</v>
      </c>
      <c r="E128" s="38">
        <f t="shared" si="0"/>
        <v>24.49</v>
      </c>
      <c r="F128" s="26">
        <f t="shared" si="1"/>
        <v>2.04</v>
      </c>
      <c r="G128" s="11">
        <v>3486.1</v>
      </c>
      <c r="H128" s="12"/>
    </row>
    <row r="129" spans="1:8" s="11" customFormat="1" ht="15">
      <c r="A129" s="63" t="s">
        <v>128</v>
      </c>
      <c r="B129" s="37"/>
      <c r="C129" s="45"/>
      <c r="D129" s="80">
        <v>43888.11</v>
      </c>
      <c r="E129" s="38">
        <f t="shared" si="0"/>
        <v>12.59</v>
      </c>
      <c r="F129" s="26">
        <f t="shared" si="1"/>
        <v>1.05</v>
      </c>
      <c r="G129" s="11">
        <v>3486.1</v>
      </c>
      <c r="H129" s="12"/>
    </row>
    <row r="130" spans="1:8" s="11" customFormat="1" ht="15">
      <c r="A130" s="63" t="s">
        <v>129</v>
      </c>
      <c r="B130" s="37"/>
      <c r="C130" s="45"/>
      <c r="D130" s="80">
        <v>20589.83</v>
      </c>
      <c r="E130" s="38">
        <f t="shared" si="0"/>
        <v>5.91</v>
      </c>
      <c r="F130" s="26">
        <f t="shared" si="1"/>
        <v>0.49</v>
      </c>
      <c r="G130" s="11">
        <v>3486.1</v>
      </c>
      <c r="H130" s="12"/>
    </row>
    <row r="131" spans="1:8" s="11" customFormat="1" ht="15">
      <c r="A131" s="63" t="s">
        <v>154</v>
      </c>
      <c r="B131" s="37"/>
      <c r="C131" s="45"/>
      <c r="D131" s="80">
        <v>49721.7</v>
      </c>
      <c r="E131" s="38">
        <f t="shared" si="0"/>
        <v>14.26</v>
      </c>
      <c r="F131" s="26">
        <f t="shared" si="1"/>
        <v>1.19</v>
      </c>
      <c r="G131" s="11">
        <v>3486.1</v>
      </c>
      <c r="H131" s="12"/>
    </row>
    <row r="132" spans="1:8" s="11" customFormat="1" ht="15">
      <c r="A132" s="63" t="s">
        <v>155</v>
      </c>
      <c r="B132" s="37"/>
      <c r="C132" s="45"/>
      <c r="D132" s="80">
        <v>8167.38</v>
      </c>
      <c r="E132" s="38">
        <f t="shared" si="0"/>
        <v>2.34</v>
      </c>
      <c r="F132" s="26">
        <f t="shared" si="1"/>
        <v>0.2</v>
      </c>
      <c r="G132" s="11">
        <v>3486.1</v>
      </c>
      <c r="H132" s="12"/>
    </row>
    <row r="133" spans="1:8" s="11" customFormat="1" ht="15">
      <c r="A133" s="63" t="s">
        <v>130</v>
      </c>
      <c r="B133" s="37"/>
      <c r="C133" s="45"/>
      <c r="D133" s="80">
        <v>84241.9</v>
      </c>
      <c r="E133" s="38">
        <f t="shared" si="0"/>
        <v>24.17</v>
      </c>
      <c r="F133" s="26">
        <f aca="true" t="shared" si="2" ref="F133:F138">E133/12</f>
        <v>2.01</v>
      </c>
      <c r="G133" s="11">
        <v>3486.1</v>
      </c>
      <c r="H133" s="12"/>
    </row>
    <row r="134" spans="1:8" s="11" customFormat="1" ht="15">
      <c r="A134" s="63" t="s">
        <v>131</v>
      </c>
      <c r="B134" s="37"/>
      <c r="C134" s="45"/>
      <c r="D134" s="80">
        <v>6986.88</v>
      </c>
      <c r="E134" s="38">
        <f t="shared" si="0"/>
        <v>2</v>
      </c>
      <c r="F134" s="26">
        <f t="shared" si="2"/>
        <v>0.17</v>
      </c>
      <c r="G134" s="11">
        <v>3486.1</v>
      </c>
      <c r="H134" s="12"/>
    </row>
    <row r="135" spans="1:8" s="11" customFormat="1" ht="15">
      <c r="A135" s="63" t="s">
        <v>160</v>
      </c>
      <c r="B135" s="37"/>
      <c r="C135" s="45"/>
      <c r="D135" s="80">
        <v>14097.2</v>
      </c>
      <c r="E135" s="38">
        <f t="shared" si="0"/>
        <v>4.04</v>
      </c>
      <c r="F135" s="26">
        <f t="shared" si="2"/>
        <v>0.34</v>
      </c>
      <c r="G135" s="11">
        <v>3486.1</v>
      </c>
      <c r="H135" s="12"/>
    </row>
    <row r="136" spans="1:8" s="11" customFormat="1" ht="15">
      <c r="A136" s="63" t="s">
        <v>159</v>
      </c>
      <c r="B136" s="37"/>
      <c r="C136" s="38"/>
      <c r="D136" s="77">
        <v>17921.58</v>
      </c>
      <c r="E136" s="38">
        <f t="shared" si="0"/>
        <v>5.14</v>
      </c>
      <c r="F136" s="26">
        <f t="shared" si="2"/>
        <v>0.43</v>
      </c>
      <c r="G136" s="11">
        <v>3486.1</v>
      </c>
      <c r="H136" s="12"/>
    </row>
    <row r="137" spans="1:8" s="11" customFormat="1" ht="15">
      <c r="A137" s="63" t="s">
        <v>161</v>
      </c>
      <c r="B137" s="37"/>
      <c r="C137" s="45"/>
      <c r="D137" s="80">
        <v>5376.19</v>
      </c>
      <c r="E137" s="38">
        <f t="shared" si="0"/>
        <v>1.54</v>
      </c>
      <c r="F137" s="26">
        <f t="shared" si="2"/>
        <v>0.13</v>
      </c>
      <c r="G137" s="11">
        <v>3486.1</v>
      </c>
      <c r="H137" s="12"/>
    </row>
    <row r="138" spans="1:8" s="11" customFormat="1" ht="15">
      <c r="A138" s="63" t="s">
        <v>162</v>
      </c>
      <c r="B138" s="37"/>
      <c r="C138" s="45"/>
      <c r="D138" s="80">
        <v>100127.29</v>
      </c>
      <c r="E138" s="38">
        <f t="shared" si="0"/>
        <v>28.72</v>
      </c>
      <c r="F138" s="26">
        <f t="shared" si="2"/>
        <v>2.39</v>
      </c>
      <c r="G138" s="11">
        <v>3486.1</v>
      </c>
      <c r="H138" s="12"/>
    </row>
    <row r="139" spans="1:8" s="11" customFormat="1" ht="15">
      <c r="A139" s="63" t="s">
        <v>132</v>
      </c>
      <c r="B139" s="37"/>
      <c r="C139" s="38"/>
      <c r="D139" s="77">
        <v>28023.82</v>
      </c>
      <c r="E139" s="45">
        <f t="shared" si="0"/>
        <v>8.04</v>
      </c>
      <c r="F139" s="74">
        <f t="shared" si="1"/>
        <v>0.67</v>
      </c>
      <c r="G139" s="11">
        <v>3486.1</v>
      </c>
      <c r="H139" s="12"/>
    </row>
    <row r="140" spans="1:8" s="11" customFormat="1" ht="15">
      <c r="A140" s="63" t="s">
        <v>149</v>
      </c>
      <c r="B140" s="37"/>
      <c r="C140" s="38"/>
      <c r="D140" s="77">
        <v>94473</v>
      </c>
      <c r="E140" s="45">
        <f t="shared" si="0"/>
        <v>27.1</v>
      </c>
      <c r="F140" s="74">
        <f t="shared" si="1"/>
        <v>2.26</v>
      </c>
      <c r="G140" s="11">
        <v>3486.1</v>
      </c>
      <c r="H140" s="12"/>
    </row>
    <row r="141" spans="1:8" s="11" customFormat="1" ht="15.75" thickBot="1">
      <c r="A141" s="90" t="s">
        <v>150</v>
      </c>
      <c r="B141" s="91"/>
      <c r="C141" s="92"/>
      <c r="D141" s="93">
        <v>742390</v>
      </c>
      <c r="E141" s="92">
        <f t="shared" si="0"/>
        <v>212.96</v>
      </c>
      <c r="F141" s="94">
        <f t="shared" si="1"/>
        <v>17.75</v>
      </c>
      <c r="G141" s="11">
        <v>3486.1</v>
      </c>
      <c r="H141" s="12"/>
    </row>
    <row r="142" spans="1:8" s="11" customFormat="1" ht="15.75" thickBot="1">
      <c r="A142" s="73"/>
      <c r="B142" s="46"/>
      <c r="C142" s="47"/>
      <c r="D142" s="72"/>
      <c r="E142" s="47"/>
      <c r="F142" s="47"/>
      <c r="H142" s="12"/>
    </row>
    <row r="143" spans="1:8" s="41" customFormat="1" ht="20.25" thickBot="1">
      <c r="A143" s="96" t="s">
        <v>54</v>
      </c>
      <c r="B143" s="97"/>
      <c r="C143" s="98"/>
      <c r="D143" s="99">
        <f>D120+D122</f>
        <v>2998936.04</v>
      </c>
      <c r="E143" s="100">
        <f>E120+E122</f>
        <v>860.27</v>
      </c>
      <c r="F143" s="100">
        <f>F120+F122</f>
        <v>71.71</v>
      </c>
      <c r="H143" s="40"/>
    </row>
    <row r="144" spans="1:8" s="51" customFormat="1" ht="18.75">
      <c r="A144" s="48"/>
      <c r="B144" s="49"/>
      <c r="C144" s="50"/>
      <c r="D144" s="50"/>
      <c r="E144" s="50"/>
      <c r="F144" s="50"/>
      <c r="H144" s="52"/>
    </row>
    <row r="145" spans="1:8" s="41" customFormat="1" ht="19.5">
      <c r="A145" s="53"/>
      <c r="B145" s="54"/>
      <c r="C145" s="54"/>
      <c r="D145" s="54"/>
      <c r="E145" s="55"/>
      <c r="F145" s="54"/>
      <c r="H145" s="40"/>
    </row>
    <row r="146" spans="1:8" s="41" customFormat="1" ht="19.5">
      <c r="A146" s="53"/>
      <c r="B146" s="54"/>
      <c r="C146" s="54"/>
      <c r="D146" s="54"/>
      <c r="E146" s="55"/>
      <c r="F146" s="54"/>
      <c r="H146" s="40"/>
    </row>
    <row r="147" spans="1:8" s="43" customFormat="1" ht="14.25">
      <c r="A147" s="167" t="s">
        <v>28</v>
      </c>
      <c r="B147" s="167"/>
      <c r="C147" s="167"/>
      <c r="D147" s="167"/>
      <c r="H147" s="44"/>
    </row>
    <row r="148" s="43" customFormat="1" ht="12.75">
      <c r="H148" s="44"/>
    </row>
    <row r="149" spans="1:8" s="43" customFormat="1" ht="12.75">
      <c r="A149" s="42" t="s">
        <v>29</v>
      </c>
      <c r="H149" s="44"/>
    </row>
    <row r="150" s="43" customFormat="1" ht="12.75">
      <c r="H150" s="44"/>
    </row>
    <row r="151" s="43" customFormat="1" ht="12.75">
      <c r="H151" s="44"/>
    </row>
    <row r="152" s="43" customFormat="1" ht="12.75">
      <c r="H152" s="44"/>
    </row>
    <row r="153" s="43" customFormat="1" ht="12.75">
      <c r="H153" s="44"/>
    </row>
    <row r="154" s="43" customFormat="1" ht="12.75">
      <c r="H154" s="44"/>
    </row>
    <row r="155" s="43" customFormat="1" ht="12.75">
      <c r="H155" s="44"/>
    </row>
    <row r="156" s="43" customFormat="1" ht="12.75">
      <c r="H156" s="44"/>
    </row>
    <row r="157" s="43" customFormat="1" ht="12.75">
      <c r="H157" s="44"/>
    </row>
    <row r="158" s="43" customFormat="1" ht="12.75">
      <c r="H158" s="44"/>
    </row>
    <row r="159" s="43" customFormat="1" ht="12.75">
      <c r="H159" s="44"/>
    </row>
    <row r="160" s="43" customFormat="1" ht="12.75">
      <c r="H160" s="44"/>
    </row>
    <row r="161" s="43" customFormat="1" ht="12.75">
      <c r="H161" s="44"/>
    </row>
    <row r="162" s="43" customFormat="1" ht="12.75">
      <c r="H162" s="44"/>
    </row>
    <row r="163" s="43" customFormat="1" ht="12.75">
      <c r="H163" s="44"/>
    </row>
    <row r="164" s="43" customFormat="1" ht="12.75">
      <c r="H164" s="44"/>
    </row>
    <row r="165" s="43" customFormat="1" ht="12.75">
      <c r="H165" s="44"/>
    </row>
    <row r="166" s="43" customFormat="1" ht="12.75">
      <c r="H166" s="44"/>
    </row>
    <row r="167" s="43" customFormat="1" ht="12.75">
      <c r="H167" s="44"/>
    </row>
  </sheetData>
  <sheetProtection/>
  <mergeCells count="12">
    <mergeCell ref="A1:F1"/>
    <mergeCell ref="B2:F2"/>
    <mergeCell ref="B3:F3"/>
    <mergeCell ref="B4:F4"/>
    <mergeCell ref="A7:F7"/>
    <mergeCell ref="A9:F9"/>
    <mergeCell ref="A10:F10"/>
    <mergeCell ref="A11:F11"/>
    <mergeCell ref="A12:F12"/>
    <mergeCell ref="A15:F15"/>
    <mergeCell ref="A147:D147"/>
    <mergeCell ref="A8:F8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0"/>
  <sheetViews>
    <sheetView zoomScalePageLayoutView="0" workbookViewId="0" topLeftCell="A115">
      <selection activeCell="D126" sqref="D126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12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2" hidden="1" customWidth="1"/>
    <col min="9" max="11" width="15.375" style="1" customWidth="1"/>
    <col min="12" max="16384" width="9.125" style="1" customWidth="1"/>
  </cols>
  <sheetData>
    <row r="1" spans="1:6" ht="16.5" customHeight="1">
      <c r="A1" s="169" t="s">
        <v>137</v>
      </c>
      <c r="B1" s="170"/>
      <c r="C1" s="170"/>
      <c r="D1" s="170"/>
      <c r="E1" s="170"/>
      <c r="F1" s="170"/>
    </row>
    <row r="2" spans="2:6" ht="12.75" customHeight="1">
      <c r="B2" s="171"/>
      <c r="C2" s="171"/>
      <c r="D2" s="171"/>
      <c r="E2" s="170"/>
      <c r="F2" s="170"/>
    </row>
    <row r="3" spans="2:6" ht="14.25" customHeight="1">
      <c r="B3" s="171" t="s">
        <v>0</v>
      </c>
      <c r="C3" s="171"/>
      <c r="D3" s="171"/>
      <c r="E3" s="170"/>
      <c r="F3" s="170"/>
    </row>
    <row r="4" spans="1:6" ht="21" customHeight="1">
      <c r="A4" s="56" t="s">
        <v>167</v>
      </c>
      <c r="B4" s="171" t="s">
        <v>138</v>
      </c>
      <c r="C4" s="171"/>
      <c r="D4" s="171"/>
      <c r="E4" s="170"/>
      <c r="F4" s="170"/>
    </row>
    <row r="5" spans="1:6" ht="21" customHeight="1">
      <c r="A5" s="135"/>
      <c r="B5" s="134"/>
      <c r="C5" s="134"/>
      <c r="D5" s="134"/>
      <c r="E5" s="133"/>
      <c r="F5" s="133"/>
    </row>
    <row r="6" spans="1:6" ht="21" customHeight="1">
      <c r="A6" s="135"/>
      <c r="B6" s="134"/>
      <c r="C6" s="134"/>
      <c r="D6" s="134"/>
      <c r="E6" s="133"/>
      <c r="F6" s="133"/>
    </row>
    <row r="7" spans="1:6" ht="21" customHeight="1">
      <c r="A7" s="172"/>
      <c r="B7" s="172"/>
      <c r="C7" s="172"/>
      <c r="D7" s="172"/>
      <c r="E7" s="172"/>
      <c r="F7" s="172"/>
    </row>
    <row r="8" spans="1:6" ht="21" customHeight="1">
      <c r="A8" s="168" t="s">
        <v>168</v>
      </c>
      <c r="B8" s="168"/>
      <c r="C8" s="168"/>
      <c r="D8" s="168"/>
      <c r="E8" s="168"/>
      <c r="F8" s="168"/>
    </row>
    <row r="9" spans="1:8" s="3" customFormat="1" ht="22.5" customHeight="1">
      <c r="A9" s="157" t="s">
        <v>1</v>
      </c>
      <c r="B9" s="157"/>
      <c r="C9" s="157"/>
      <c r="D9" s="157"/>
      <c r="E9" s="158"/>
      <c r="F9" s="158"/>
      <c r="H9" s="4"/>
    </row>
    <row r="10" spans="1:6" s="5" customFormat="1" ht="18.75" customHeight="1">
      <c r="A10" s="157" t="s">
        <v>133</v>
      </c>
      <c r="B10" s="157"/>
      <c r="C10" s="157"/>
      <c r="D10" s="157"/>
      <c r="E10" s="158"/>
      <c r="F10" s="158"/>
    </row>
    <row r="11" spans="1:6" s="6" customFormat="1" ht="17.25" customHeight="1">
      <c r="A11" s="159" t="s">
        <v>53</v>
      </c>
      <c r="B11" s="159"/>
      <c r="C11" s="159"/>
      <c r="D11" s="159"/>
      <c r="E11" s="160"/>
      <c r="F11" s="160"/>
    </row>
    <row r="12" spans="1:6" s="5" customFormat="1" ht="30" customHeight="1" thickBot="1">
      <c r="A12" s="161" t="s">
        <v>2</v>
      </c>
      <c r="B12" s="161"/>
      <c r="C12" s="161"/>
      <c r="D12" s="161"/>
      <c r="E12" s="162"/>
      <c r="F12" s="162"/>
    </row>
    <row r="13" spans="1:8" s="11" customFormat="1" ht="139.5" customHeight="1" thickBot="1">
      <c r="A13" s="7" t="s">
        <v>3</v>
      </c>
      <c r="B13" s="8" t="s">
        <v>4</v>
      </c>
      <c r="C13" s="9" t="s">
        <v>71</v>
      </c>
      <c r="D13" s="9" t="s">
        <v>31</v>
      </c>
      <c r="E13" s="9" t="s">
        <v>5</v>
      </c>
      <c r="F13" s="10" t="s">
        <v>6</v>
      </c>
      <c r="H13" s="12"/>
    </row>
    <row r="14" spans="1:8" s="18" customFormat="1" ht="12.75">
      <c r="A14" s="13">
        <v>1</v>
      </c>
      <c r="B14" s="14">
        <v>2</v>
      </c>
      <c r="C14" s="15">
        <v>3</v>
      </c>
      <c r="D14" s="15">
        <v>4</v>
      </c>
      <c r="E14" s="16">
        <v>5</v>
      </c>
      <c r="F14" s="17">
        <v>6</v>
      </c>
      <c r="H14" s="19"/>
    </row>
    <row r="15" spans="1:8" s="18" customFormat="1" ht="49.5" customHeight="1">
      <c r="A15" s="163" t="s">
        <v>7</v>
      </c>
      <c r="B15" s="164"/>
      <c r="C15" s="164"/>
      <c r="D15" s="164"/>
      <c r="E15" s="165"/>
      <c r="F15" s="166"/>
      <c r="H15" s="19"/>
    </row>
    <row r="16" spans="1:8" s="11" customFormat="1" ht="21.75" customHeight="1">
      <c r="A16" s="20" t="s">
        <v>66</v>
      </c>
      <c r="B16" s="21" t="s">
        <v>8</v>
      </c>
      <c r="C16" s="23" t="s">
        <v>135</v>
      </c>
      <c r="D16" s="64">
        <f>F16*G16*12</f>
        <v>151017.85</v>
      </c>
      <c r="E16" s="22">
        <f>F16*12</f>
        <v>43.32</v>
      </c>
      <c r="F16" s="22">
        <f>F27+F29</f>
        <v>3.61</v>
      </c>
      <c r="G16" s="11">
        <v>3486.1</v>
      </c>
      <c r="H16" s="12">
        <v>2.24</v>
      </c>
    </row>
    <row r="17" spans="1:8" s="11" customFormat="1" ht="29.25" customHeight="1">
      <c r="A17" s="75" t="s">
        <v>58</v>
      </c>
      <c r="B17" s="76" t="s">
        <v>61</v>
      </c>
      <c r="C17" s="25"/>
      <c r="D17" s="65"/>
      <c r="E17" s="24"/>
      <c r="F17" s="24"/>
      <c r="H17" s="12"/>
    </row>
    <row r="18" spans="1:8" s="11" customFormat="1" ht="15">
      <c r="A18" s="75" t="s">
        <v>59</v>
      </c>
      <c r="B18" s="76" t="s">
        <v>61</v>
      </c>
      <c r="C18" s="25"/>
      <c r="D18" s="65"/>
      <c r="E18" s="24"/>
      <c r="F18" s="24"/>
      <c r="H18" s="12"/>
    </row>
    <row r="19" spans="1:8" s="11" customFormat="1" ht="106.5" customHeight="1">
      <c r="A19" s="75" t="s">
        <v>72</v>
      </c>
      <c r="B19" s="76" t="s">
        <v>21</v>
      </c>
      <c r="C19" s="25"/>
      <c r="D19" s="65"/>
      <c r="E19" s="24"/>
      <c r="F19" s="24"/>
      <c r="H19" s="12"/>
    </row>
    <row r="20" spans="1:8" s="11" customFormat="1" ht="15">
      <c r="A20" s="75" t="s">
        <v>73</v>
      </c>
      <c r="B20" s="76" t="s">
        <v>61</v>
      </c>
      <c r="C20" s="25"/>
      <c r="D20" s="65"/>
      <c r="E20" s="24"/>
      <c r="F20" s="24"/>
      <c r="H20" s="12"/>
    </row>
    <row r="21" spans="1:8" s="11" customFormat="1" ht="15">
      <c r="A21" s="75" t="s">
        <v>74</v>
      </c>
      <c r="B21" s="76" t="s">
        <v>61</v>
      </c>
      <c r="C21" s="23"/>
      <c r="D21" s="64"/>
      <c r="E21" s="22"/>
      <c r="F21" s="22"/>
      <c r="H21" s="12"/>
    </row>
    <row r="22" spans="1:8" s="103" customFormat="1" ht="25.5">
      <c r="A22" s="118" t="s">
        <v>75</v>
      </c>
      <c r="B22" s="119" t="s">
        <v>11</v>
      </c>
      <c r="C22" s="120"/>
      <c r="D22" s="114"/>
      <c r="E22" s="115"/>
      <c r="F22" s="115"/>
      <c r="H22" s="116"/>
    </row>
    <row r="23" spans="1:6" s="103" customFormat="1" ht="18.75">
      <c r="A23" s="118" t="s">
        <v>76</v>
      </c>
      <c r="B23" s="119" t="s">
        <v>13</v>
      </c>
      <c r="C23" s="115"/>
      <c r="D23" s="114"/>
      <c r="E23" s="115"/>
      <c r="F23" s="121"/>
    </row>
    <row r="24" spans="1:6" s="103" customFormat="1" ht="18.75">
      <c r="A24" s="118" t="s">
        <v>163</v>
      </c>
      <c r="B24" s="119" t="s">
        <v>61</v>
      </c>
      <c r="C24" s="115"/>
      <c r="D24" s="114"/>
      <c r="E24" s="115"/>
      <c r="F24" s="121"/>
    </row>
    <row r="25" spans="1:8" s="103" customFormat="1" ht="15">
      <c r="A25" s="118" t="s">
        <v>166</v>
      </c>
      <c r="B25" s="119" t="s">
        <v>61</v>
      </c>
      <c r="C25" s="120"/>
      <c r="D25" s="114"/>
      <c r="E25" s="115"/>
      <c r="F25" s="115"/>
      <c r="H25" s="116"/>
    </row>
    <row r="26" spans="1:8" s="103" customFormat="1" ht="15">
      <c r="A26" s="118" t="s">
        <v>77</v>
      </c>
      <c r="B26" s="119" t="s">
        <v>16</v>
      </c>
      <c r="C26" s="120"/>
      <c r="D26" s="114"/>
      <c r="E26" s="115"/>
      <c r="F26" s="115"/>
      <c r="H26" s="116"/>
    </row>
    <row r="27" spans="1:8" s="103" customFormat="1" ht="15">
      <c r="A27" s="125" t="s">
        <v>67</v>
      </c>
      <c r="B27" s="126"/>
      <c r="C27" s="122"/>
      <c r="D27" s="123"/>
      <c r="E27" s="124"/>
      <c r="F27" s="22">
        <v>3.61</v>
      </c>
      <c r="G27" s="103">
        <v>3486.1</v>
      </c>
      <c r="H27" s="116"/>
    </row>
    <row r="28" spans="1:8" s="103" customFormat="1" ht="15">
      <c r="A28" s="127" t="s">
        <v>78</v>
      </c>
      <c r="B28" s="126" t="s">
        <v>61</v>
      </c>
      <c r="C28" s="122"/>
      <c r="D28" s="123"/>
      <c r="E28" s="124"/>
      <c r="F28" s="24">
        <v>0</v>
      </c>
      <c r="G28" s="103">
        <v>3486.1</v>
      </c>
      <c r="H28" s="116"/>
    </row>
    <row r="29" spans="1:8" s="103" customFormat="1" ht="15">
      <c r="A29" s="125" t="s">
        <v>67</v>
      </c>
      <c r="B29" s="126"/>
      <c r="C29" s="120"/>
      <c r="D29" s="114"/>
      <c r="E29" s="115"/>
      <c r="F29" s="22">
        <f>F28</f>
        <v>0</v>
      </c>
      <c r="H29" s="116"/>
    </row>
    <row r="30" spans="1:8" s="103" customFormat="1" ht="30">
      <c r="A30" s="125" t="s">
        <v>9</v>
      </c>
      <c r="B30" s="128" t="s">
        <v>10</v>
      </c>
      <c r="C30" s="23" t="s">
        <v>136</v>
      </c>
      <c r="D30" s="114">
        <f>E30*G30</f>
        <v>215440.98</v>
      </c>
      <c r="E30" s="115">
        <f>F30*12</f>
        <v>61.8</v>
      </c>
      <c r="F30" s="22">
        <v>5.15</v>
      </c>
      <c r="G30" s="103">
        <v>3486.1</v>
      </c>
      <c r="H30" s="116">
        <v>3.42</v>
      </c>
    </row>
    <row r="31" spans="1:8" s="11" customFormat="1" ht="18.75" customHeight="1">
      <c r="A31" s="75" t="s">
        <v>79</v>
      </c>
      <c r="B31" s="76" t="s">
        <v>10</v>
      </c>
      <c r="C31" s="23"/>
      <c r="D31" s="64"/>
      <c r="E31" s="22"/>
      <c r="F31" s="22"/>
      <c r="H31" s="12"/>
    </row>
    <row r="32" spans="1:8" s="11" customFormat="1" ht="18.75" customHeight="1">
      <c r="A32" s="75" t="s">
        <v>80</v>
      </c>
      <c r="B32" s="76" t="s">
        <v>81</v>
      </c>
      <c r="C32" s="23"/>
      <c r="D32" s="64"/>
      <c r="E32" s="22"/>
      <c r="F32" s="22"/>
      <c r="H32" s="12"/>
    </row>
    <row r="33" spans="1:8" s="11" customFormat="1" ht="15">
      <c r="A33" s="75" t="s">
        <v>82</v>
      </c>
      <c r="B33" s="76" t="s">
        <v>83</v>
      </c>
      <c r="C33" s="23"/>
      <c r="D33" s="64"/>
      <c r="E33" s="22"/>
      <c r="F33" s="22"/>
      <c r="H33" s="12"/>
    </row>
    <row r="34" spans="1:8" s="11" customFormat="1" ht="15">
      <c r="A34" s="75" t="s">
        <v>55</v>
      </c>
      <c r="B34" s="76" t="s">
        <v>10</v>
      </c>
      <c r="C34" s="23"/>
      <c r="D34" s="64"/>
      <c r="E34" s="22"/>
      <c r="F34" s="22"/>
      <c r="H34" s="12"/>
    </row>
    <row r="35" spans="1:8" s="11" customFormat="1" ht="25.5">
      <c r="A35" s="75" t="s">
        <v>56</v>
      </c>
      <c r="B35" s="76" t="s">
        <v>11</v>
      </c>
      <c r="C35" s="23"/>
      <c r="D35" s="64"/>
      <c r="E35" s="22"/>
      <c r="F35" s="22"/>
      <c r="H35" s="12"/>
    </row>
    <row r="36" spans="1:8" s="11" customFormat="1" ht="15">
      <c r="A36" s="75" t="s">
        <v>84</v>
      </c>
      <c r="B36" s="76" t="s">
        <v>10</v>
      </c>
      <c r="C36" s="23"/>
      <c r="D36" s="64"/>
      <c r="E36" s="22"/>
      <c r="F36" s="22"/>
      <c r="H36" s="12"/>
    </row>
    <row r="37" spans="1:8" s="11" customFormat="1" ht="15">
      <c r="A37" s="75" t="s">
        <v>60</v>
      </c>
      <c r="B37" s="76" t="s">
        <v>10</v>
      </c>
      <c r="C37" s="23"/>
      <c r="D37" s="64"/>
      <c r="E37" s="22"/>
      <c r="F37" s="22"/>
      <c r="H37" s="12"/>
    </row>
    <row r="38" spans="1:8" s="11" customFormat="1" ht="25.5">
      <c r="A38" s="75" t="s">
        <v>85</v>
      </c>
      <c r="B38" s="76" t="s">
        <v>57</v>
      </c>
      <c r="C38" s="23"/>
      <c r="D38" s="64"/>
      <c r="E38" s="22"/>
      <c r="F38" s="22"/>
      <c r="H38" s="12"/>
    </row>
    <row r="39" spans="1:8" s="11" customFormat="1" ht="31.5" customHeight="1">
      <c r="A39" s="75" t="s">
        <v>86</v>
      </c>
      <c r="B39" s="76" t="s">
        <v>11</v>
      </c>
      <c r="C39" s="23"/>
      <c r="D39" s="64"/>
      <c r="E39" s="22"/>
      <c r="F39" s="22"/>
      <c r="H39" s="12"/>
    </row>
    <row r="40" spans="1:8" s="11" customFormat="1" ht="31.5" customHeight="1">
      <c r="A40" s="75" t="s">
        <v>87</v>
      </c>
      <c r="B40" s="76" t="s">
        <v>10</v>
      </c>
      <c r="C40" s="23"/>
      <c r="D40" s="64"/>
      <c r="E40" s="22"/>
      <c r="F40" s="22"/>
      <c r="H40" s="12"/>
    </row>
    <row r="41" spans="1:8" s="29" customFormat="1" ht="21.75" customHeight="1">
      <c r="A41" s="28" t="s">
        <v>12</v>
      </c>
      <c r="B41" s="21" t="s">
        <v>13</v>
      </c>
      <c r="C41" s="23" t="s">
        <v>135</v>
      </c>
      <c r="D41" s="64">
        <f>E41*G41</f>
        <v>37649.88</v>
      </c>
      <c r="E41" s="22">
        <f>F41*12</f>
        <v>10.8</v>
      </c>
      <c r="F41" s="22">
        <v>0.9</v>
      </c>
      <c r="G41" s="11">
        <v>3486.1</v>
      </c>
      <c r="H41" s="12">
        <v>0.6</v>
      </c>
    </row>
    <row r="42" spans="1:8" s="11" customFormat="1" ht="15">
      <c r="A42" s="28" t="s">
        <v>14</v>
      </c>
      <c r="B42" s="21" t="s">
        <v>15</v>
      </c>
      <c r="C42" s="23" t="s">
        <v>135</v>
      </c>
      <c r="D42" s="64">
        <f>E42*G42</f>
        <v>122571.28</v>
      </c>
      <c r="E42" s="22">
        <f>F42*12</f>
        <v>35.16</v>
      </c>
      <c r="F42" s="22">
        <v>2.93</v>
      </c>
      <c r="G42" s="11">
        <v>3486.1</v>
      </c>
      <c r="H42" s="12">
        <v>1.94</v>
      </c>
    </row>
    <row r="43" spans="1:8" s="11" customFormat="1" ht="21" customHeight="1">
      <c r="A43" s="28" t="s">
        <v>121</v>
      </c>
      <c r="B43" s="21" t="s">
        <v>10</v>
      </c>
      <c r="C43" s="23" t="s">
        <v>139</v>
      </c>
      <c r="D43" s="64">
        <v>0</v>
      </c>
      <c r="E43" s="22">
        <f>D43/G43</f>
        <v>0</v>
      </c>
      <c r="F43" s="22">
        <f>E43/12</f>
        <v>0</v>
      </c>
      <c r="G43" s="11">
        <v>3486.1</v>
      </c>
      <c r="H43" s="12"/>
    </row>
    <row r="44" spans="1:8" s="11" customFormat="1" ht="15">
      <c r="A44" s="75" t="s">
        <v>88</v>
      </c>
      <c r="B44" s="76" t="s">
        <v>21</v>
      </c>
      <c r="C44" s="23"/>
      <c r="D44" s="64"/>
      <c r="E44" s="22"/>
      <c r="F44" s="22"/>
      <c r="H44" s="12"/>
    </row>
    <row r="45" spans="1:8" s="11" customFormat="1" ht="15">
      <c r="A45" s="75" t="s">
        <v>89</v>
      </c>
      <c r="B45" s="76" t="s">
        <v>16</v>
      </c>
      <c r="C45" s="23"/>
      <c r="D45" s="64"/>
      <c r="E45" s="22"/>
      <c r="F45" s="22"/>
      <c r="H45" s="12"/>
    </row>
    <row r="46" spans="1:8" s="11" customFormat="1" ht="15">
      <c r="A46" s="75" t="s">
        <v>90</v>
      </c>
      <c r="B46" s="76" t="s">
        <v>91</v>
      </c>
      <c r="C46" s="23"/>
      <c r="D46" s="64"/>
      <c r="E46" s="22"/>
      <c r="F46" s="22"/>
      <c r="H46" s="12"/>
    </row>
    <row r="47" spans="1:8" s="11" customFormat="1" ht="15">
      <c r="A47" s="75" t="s">
        <v>92</v>
      </c>
      <c r="B47" s="76" t="s">
        <v>93</v>
      </c>
      <c r="C47" s="23"/>
      <c r="D47" s="64"/>
      <c r="E47" s="22"/>
      <c r="F47" s="22"/>
      <c r="H47" s="12"/>
    </row>
    <row r="48" spans="1:8" s="11" customFormat="1" ht="15">
      <c r="A48" s="75" t="s">
        <v>94</v>
      </c>
      <c r="B48" s="76" t="s">
        <v>91</v>
      </c>
      <c r="C48" s="23"/>
      <c r="D48" s="64"/>
      <c r="E48" s="22"/>
      <c r="F48" s="22"/>
      <c r="H48" s="12"/>
    </row>
    <row r="49" spans="1:8" s="18" customFormat="1" ht="30">
      <c r="A49" s="28" t="s">
        <v>95</v>
      </c>
      <c r="B49" s="21" t="s">
        <v>8</v>
      </c>
      <c r="C49" s="23" t="s">
        <v>97</v>
      </c>
      <c r="D49" s="64">
        <v>2439.99</v>
      </c>
      <c r="E49" s="22">
        <f>D49/G49</f>
        <v>0.7</v>
      </c>
      <c r="F49" s="22">
        <f>E49/12</f>
        <v>0.06</v>
      </c>
      <c r="G49" s="11">
        <v>3486.1</v>
      </c>
      <c r="H49" s="12">
        <v>0.04</v>
      </c>
    </row>
    <row r="50" spans="1:8" s="18" customFormat="1" ht="34.5" customHeight="1">
      <c r="A50" s="28" t="s">
        <v>96</v>
      </c>
      <c r="B50" s="21" t="s">
        <v>8</v>
      </c>
      <c r="C50" s="23" t="s">
        <v>97</v>
      </c>
      <c r="D50" s="64">
        <v>15405.72</v>
      </c>
      <c r="E50" s="22">
        <f>D50/G50</f>
        <v>4.42</v>
      </c>
      <c r="F50" s="22">
        <f>E50/12</f>
        <v>0.37</v>
      </c>
      <c r="G50" s="11">
        <v>3486.1</v>
      </c>
      <c r="H50" s="12">
        <v>0.25</v>
      </c>
    </row>
    <row r="51" spans="1:8" s="18" customFormat="1" ht="22.5" customHeight="1">
      <c r="A51" s="28" t="s">
        <v>169</v>
      </c>
      <c r="B51" s="21" t="s">
        <v>50</v>
      </c>
      <c r="C51" s="23" t="s">
        <v>97</v>
      </c>
      <c r="D51" s="64">
        <v>15405.68</v>
      </c>
      <c r="E51" s="22">
        <f>D51/G51</f>
        <v>4.42</v>
      </c>
      <c r="F51" s="22">
        <f>E51/12</f>
        <v>0.37</v>
      </c>
      <c r="G51" s="11">
        <v>3486.1</v>
      </c>
      <c r="H51" s="12"/>
    </row>
    <row r="52" spans="1:8" s="18" customFormat="1" ht="30">
      <c r="A52" s="28" t="s">
        <v>22</v>
      </c>
      <c r="B52" s="21"/>
      <c r="C52" s="23" t="s">
        <v>140</v>
      </c>
      <c r="D52" s="64">
        <f>E52*G52</f>
        <v>9203.3</v>
      </c>
      <c r="E52" s="22">
        <f>F52*12</f>
        <v>2.64</v>
      </c>
      <c r="F52" s="22">
        <v>0.22</v>
      </c>
      <c r="G52" s="11">
        <v>3486.1</v>
      </c>
      <c r="H52" s="12">
        <v>0.14</v>
      </c>
    </row>
    <row r="53" spans="1:8" s="18" customFormat="1" ht="25.5">
      <c r="A53" s="63" t="s">
        <v>98</v>
      </c>
      <c r="B53" s="37" t="s">
        <v>64</v>
      </c>
      <c r="C53" s="23"/>
      <c r="D53" s="64"/>
      <c r="E53" s="22"/>
      <c r="F53" s="22"/>
      <c r="G53" s="11"/>
      <c r="H53" s="12"/>
    </row>
    <row r="54" spans="1:8" s="18" customFormat="1" ht="24" customHeight="1">
      <c r="A54" s="63" t="s">
        <v>99</v>
      </c>
      <c r="B54" s="37" t="s">
        <v>64</v>
      </c>
      <c r="C54" s="23"/>
      <c r="D54" s="64"/>
      <c r="E54" s="22"/>
      <c r="F54" s="22"/>
      <c r="G54" s="11"/>
      <c r="H54" s="12"/>
    </row>
    <row r="55" spans="1:8" s="18" customFormat="1" ht="20.25" customHeight="1">
      <c r="A55" s="63" t="s">
        <v>100</v>
      </c>
      <c r="B55" s="37" t="s">
        <v>61</v>
      </c>
      <c r="C55" s="23"/>
      <c r="D55" s="64"/>
      <c r="E55" s="22"/>
      <c r="F55" s="22"/>
      <c r="G55" s="11"/>
      <c r="H55" s="12"/>
    </row>
    <row r="56" spans="1:8" s="18" customFormat="1" ht="15">
      <c r="A56" s="63" t="s">
        <v>101</v>
      </c>
      <c r="B56" s="37" t="s">
        <v>64</v>
      </c>
      <c r="C56" s="23"/>
      <c r="D56" s="64"/>
      <c r="E56" s="22"/>
      <c r="F56" s="22"/>
      <c r="G56" s="11"/>
      <c r="H56" s="12"/>
    </row>
    <row r="57" spans="1:8" s="18" customFormat="1" ht="25.5">
      <c r="A57" s="63" t="s">
        <v>102</v>
      </c>
      <c r="B57" s="37" t="s">
        <v>64</v>
      </c>
      <c r="C57" s="23"/>
      <c r="D57" s="64"/>
      <c r="E57" s="22"/>
      <c r="F57" s="22"/>
      <c r="G57" s="11"/>
      <c r="H57" s="12"/>
    </row>
    <row r="58" spans="1:8" s="18" customFormat="1" ht="15">
      <c r="A58" s="63" t="s">
        <v>103</v>
      </c>
      <c r="B58" s="37" t="s">
        <v>64</v>
      </c>
      <c r="C58" s="23"/>
      <c r="D58" s="64"/>
      <c r="E58" s="22"/>
      <c r="F58" s="22"/>
      <c r="G58" s="11"/>
      <c r="H58" s="12"/>
    </row>
    <row r="59" spans="1:8" s="18" customFormat="1" ht="25.5">
      <c r="A59" s="63" t="s">
        <v>104</v>
      </c>
      <c r="B59" s="37" t="s">
        <v>64</v>
      </c>
      <c r="C59" s="23"/>
      <c r="D59" s="64"/>
      <c r="E59" s="22"/>
      <c r="F59" s="22"/>
      <c r="G59" s="11"/>
      <c r="H59" s="12"/>
    </row>
    <row r="60" spans="1:8" s="18" customFormat="1" ht="24" customHeight="1">
      <c r="A60" s="63" t="s">
        <v>105</v>
      </c>
      <c r="B60" s="37" t="s">
        <v>64</v>
      </c>
      <c r="C60" s="23"/>
      <c r="D60" s="64"/>
      <c r="E60" s="22"/>
      <c r="F60" s="22"/>
      <c r="G60" s="11"/>
      <c r="H60" s="12"/>
    </row>
    <row r="61" spans="1:8" s="18" customFormat="1" ht="20.25" customHeight="1">
      <c r="A61" s="63" t="s">
        <v>106</v>
      </c>
      <c r="B61" s="37" t="s">
        <v>64</v>
      </c>
      <c r="C61" s="23"/>
      <c r="D61" s="64"/>
      <c r="E61" s="22"/>
      <c r="F61" s="22"/>
      <c r="G61" s="11"/>
      <c r="H61" s="12"/>
    </row>
    <row r="62" spans="1:9" s="117" customFormat="1" ht="30">
      <c r="A62" s="113" t="s">
        <v>164</v>
      </c>
      <c r="B62" s="105"/>
      <c r="C62" s="23"/>
      <c r="D62" s="114">
        <v>68800</v>
      </c>
      <c r="E62" s="115">
        <f>D62/G62</f>
        <v>19.74</v>
      </c>
      <c r="F62" s="22">
        <f>E62/12</f>
        <v>1.65</v>
      </c>
      <c r="G62" s="103">
        <v>3486.1</v>
      </c>
      <c r="H62" s="103"/>
      <c r="I62" s="116"/>
    </row>
    <row r="63" spans="1:8" s="11" customFormat="1" ht="20.25" customHeight="1">
      <c r="A63" s="28" t="s">
        <v>24</v>
      </c>
      <c r="B63" s="21" t="s">
        <v>25</v>
      </c>
      <c r="C63" s="30" t="s">
        <v>141</v>
      </c>
      <c r="D63" s="64">
        <f>E63*G63</f>
        <v>3346.66</v>
      </c>
      <c r="E63" s="22">
        <f>12*F63</f>
        <v>0.96</v>
      </c>
      <c r="F63" s="22">
        <v>0.08</v>
      </c>
      <c r="G63" s="103">
        <v>3486.1</v>
      </c>
      <c r="H63" s="12">
        <v>0.03</v>
      </c>
    </row>
    <row r="64" spans="1:8" s="11" customFormat="1" ht="15">
      <c r="A64" s="28" t="s">
        <v>26</v>
      </c>
      <c r="B64" s="31" t="s">
        <v>27</v>
      </c>
      <c r="C64" s="23" t="s">
        <v>141</v>
      </c>
      <c r="D64" s="64">
        <f>E64*G64</f>
        <v>2091.66</v>
      </c>
      <c r="E64" s="22">
        <f>12*F64</f>
        <v>0.6</v>
      </c>
      <c r="F64" s="22">
        <v>0.05</v>
      </c>
      <c r="G64" s="103">
        <v>3486.1</v>
      </c>
      <c r="H64" s="12">
        <v>0.02</v>
      </c>
    </row>
    <row r="65" spans="1:8" s="29" customFormat="1" ht="30">
      <c r="A65" s="28" t="s">
        <v>23</v>
      </c>
      <c r="B65" s="21"/>
      <c r="C65" s="30" t="s">
        <v>134</v>
      </c>
      <c r="D65" s="64">
        <v>3535</v>
      </c>
      <c r="E65" s="22">
        <f>D65/G65</f>
        <v>1.01</v>
      </c>
      <c r="F65" s="22">
        <f>E65/12</f>
        <v>0.08</v>
      </c>
      <c r="G65" s="11">
        <v>3486.1</v>
      </c>
      <c r="H65" s="12">
        <v>0.03</v>
      </c>
    </row>
    <row r="66" spans="1:8" s="29" customFormat="1" ht="18" customHeight="1">
      <c r="A66" s="28" t="s">
        <v>32</v>
      </c>
      <c r="B66" s="21"/>
      <c r="C66" s="22" t="s">
        <v>142</v>
      </c>
      <c r="D66" s="66">
        <f>D67+D68+D69+D70+D71+D72+D73+D74+D75+D76+D78+D79+D80+D81+D77</f>
        <v>20465.41</v>
      </c>
      <c r="E66" s="22">
        <f>D66/G66</f>
        <v>5.87</v>
      </c>
      <c r="F66" s="22">
        <f>E66/12</f>
        <v>0.49</v>
      </c>
      <c r="G66" s="11">
        <v>3486.1</v>
      </c>
      <c r="H66" s="12">
        <v>0.57</v>
      </c>
    </row>
    <row r="67" spans="1:8" s="18" customFormat="1" ht="22.5" customHeight="1">
      <c r="A67" s="32" t="s">
        <v>69</v>
      </c>
      <c r="B67" s="27" t="s">
        <v>16</v>
      </c>
      <c r="C67" s="34"/>
      <c r="D67" s="67">
        <v>743.92</v>
      </c>
      <c r="E67" s="33"/>
      <c r="F67" s="33"/>
      <c r="G67" s="11">
        <v>3486.1</v>
      </c>
      <c r="H67" s="12">
        <v>0.01</v>
      </c>
    </row>
    <row r="68" spans="1:8" s="18" customFormat="1" ht="15">
      <c r="A68" s="32" t="s">
        <v>17</v>
      </c>
      <c r="B68" s="27" t="s">
        <v>21</v>
      </c>
      <c r="C68" s="34"/>
      <c r="D68" s="67">
        <v>548.89</v>
      </c>
      <c r="E68" s="33"/>
      <c r="F68" s="33"/>
      <c r="G68" s="11">
        <v>3486.1</v>
      </c>
      <c r="H68" s="12">
        <v>0.01</v>
      </c>
    </row>
    <row r="69" spans="1:8" s="18" customFormat="1" ht="15">
      <c r="A69" s="32" t="s">
        <v>68</v>
      </c>
      <c r="B69" s="36" t="s">
        <v>16</v>
      </c>
      <c r="C69" s="34"/>
      <c r="D69" s="67">
        <v>978.07</v>
      </c>
      <c r="E69" s="33"/>
      <c r="F69" s="33"/>
      <c r="G69" s="11">
        <v>3486.1</v>
      </c>
      <c r="H69" s="12"/>
    </row>
    <row r="70" spans="1:8" s="18" customFormat="1" ht="25.5">
      <c r="A70" s="32" t="s">
        <v>181</v>
      </c>
      <c r="B70" s="27" t="s">
        <v>16</v>
      </c>
      <c r="C70" s="34"/>
      <c r="D70" s="67">
        <f>744.13*2+1005.3</f>
        <v>2493.56</v>
      </c>
      <c r="E70" s="33"/>
      <c r="F70" s="33"/>
      <c r="G70" s="11">
        <v>3486.1</v>
      </c>
      <c r="H70" s="12">
        <v>0.17</v>
      </c>
    </row>
    <row r="71" spans="1:8" s="18" customFormat="1" ht="15">
      <c r="A71" s="32" t="s">
        <v>46</v>
      </c>
      <c r="B71" s="27" t="s">
        <v>16</v>
      </c>
      <c r="C71" s="34"/>
      <c r="D71" s="67">
        <v>1046</v>
      </c>
      <c r="E71" s="33"/>
      <c r="F71" s="33"/>
      <c r="G71" s="11">
        <v>3486.1</v>
      </c>
      <c r="H71" s="12">
        <v>0.02</v>
      </c>
    </row>
    <row r="72" spans="1:8" s="18" customFormat="1" ht="15">
      <c r="A72" s="32" t="s">
        <v>18</v>
      </c>
      <c r="B72" s="27" t="s">
        <v>16</v>
      </c>
      <c r="C72" s="34"/>
      <c r="D72" s="67">
        <v>4663.38</v>
      </c>
      <c r="E72" s="33"/>
      <c r="F72" s="33"/>
      <c r="G72" s="11">
        <v>3486.1</v>
      </c>
      <c r="H72" s="12">
        <v>0.07</v>
      </c>
    </row>
    <row r="73" spans="1:8" s="18" customFormat="1" ht="15">
      <c r="A73" s="32" t="s">
        <v>19</v>
      </c>
      <c r="B73" s="27" t="s">
        <v>16</v>
      </c>
      <c r="C73" s="34"/>
      <c r="D73" s="67">
        <v>1097.78</v>
      </c>
      <c r="E73" s="33"/>
      <c r="F73" s="33"/>
      <c r="G73" s="11">
        <v>3486.1</v>
      </c>
      <c r="H73" s="12">
        <v>0.02</v>
      </c>
    </row>
    <row r="74" spans="1:8" s="18" customFormat="1" ht="15">
      <c r="A74" s="32" t="s">
        <v>43</v>
      </c>
      <c r="B74" s="27" t="s">
        <v>16</v>
      </c>
      <c r="C74" s="34"/>
      <c r="D74" s="67">
        <v>522.99</v>
      </c>
      <c r="E74" s="33"/>
      <c r="F74" s="33"/>
      <c r="G74" s="11">
        <v>3486.1</v>
      </c>
      <c r="H74" s="12">
        <v>0.01</v>
      </c>
    </row>
    <row r="75" spans="1:8" s="18" customFormat="1" ht="15">
      <c r="A75" s="32" t="s">
        <v>44</v>
      </c>
      <c r="B75" s="27" t="s">
        <v>21</v>
      </c>
      <c r="C75" s="34"/>
      <c r="D75" s="67">
        <v>0</v>
      </c>
      <c r="E75" s="33"/>
      <c r="F75" s="33"/>
      <c r="G75" s="11">
        <v>3486.1</v>
      </c>
      <c r="H75" s="12">
        <v>0.03</v>
      </c>
    </row>
    <row r="76" spans="1:8" s="18" customFormat="1" ht="25.5">
      <c r="A76" s="32" t="s">
        <v>20</v>
      </c>
      <c r="B76" s="27" t="s">
        <v>16</v>
      </c>
      <c r="C76" s="34"/>
      <c r="D76" s="67">
        <v>3327.96</v>
      </c>
      <c r="E76" s="33"/>
      <c r="F76" s="33"/>
      <c r="G76" s="11">
        <v>3486.1</v>
      </c>
      <c r="H76" s="12">
        <v>0.05</v>
      </c>
    </row>
    <row r="77" spans="1:7" s="112" customFormat="1" ht="27" customHeight="1">
      <c r="A77" s="108" t="s">
        <v>165</v>
      </c>
      <c r="B77" s="109" t="s">
        <v>16</v>
      </c>
      <c r="C77" s="34"/>
      <c r="D77" s="67">
        <v>875.4</v>
      </c>
      <c r="E77" s="110"/>
      <c r="F77" s="111"/>
      <c r="G77" s="103"/>
    </row>
    <row r="78" spans="1:8" s="18" customFormat="1" ht="26.25" customHeight="1">
      <c r="A78" s="32" t="s">
        <v>70</v>
      </c>
      <c r="B78" s="27" t="s">
        <v>16</v>
      </c>
      <c r="C78" s="57"/>
      <c r="D78" s="67">
        <v>4167.46</v>
      </c>
      <c r="E78" s="33"/>
      <c r="F78" s="33"/>
      <c r="G78" s="11">
        <v>3486.1</v>
      </c>
      <c r="H78" s="12">
        <v>0.01</v>
      </c>
    </row>
    <row r="79" spans="1:8" s="18" customFormat="1" ht="31.5" customHeight="1">
      <c r="A79" s="32" t="s">
        <v>123</v>
      </c>
      <c r="B79" s="36" t="s">
        <v>16</v>
      </c>
      <c r="C79" s="38"/>
      <c r="D79" s="148">
        <v>0</v>
      </c>
      <c r="E79" s="33"/>
      <c r="F79" s="33"/>
      <c r="G79" s="11">
        <v>3486.1</v>
      </c>
      <c r="H79" s="12"/>
    </row>
    <row r="80" spans="1:8" s="18" customFormat="1" ht="17.25" customHeight="1">
      <c r="A80" s="63" t="s">
        <v>158</v>
      </c>
      <c r="B80" s="37" t="s">
        <v>50</v>
      </c>
      <c r="C80" s="30"/>
      <c r="D80" s="149">
        <v>0</v>
      </c>
      <c r="E80" s="33"/>
      <c r="F80" s="33"/>
      <c r="G80" s="11">
        <v>3486.1</v>
      </c>
      <c r="H80" s="12"/>
    </row>
    <row r="81" spans="1:8" s="18" customFormat="1" ht="18.75" customHeight="1">
      <c r="A81" s="63" t="s">
        <v>156</v>
      </c>
      <c r="B81" s="37" t="s">
        <v>50</v>
      </c>
      <c r="C81" s="38"/>
      <c r="D81" s="149">
        <v>0</v>
      </c>
      <c r="E81" s="33"/>
      <c r="F81" s="35"/>
      <c r="G81" s="11"/>
      <c r="H81" s="12"/>
    </row>
    <row r="82" spans="1:8" s="29" customFormat="1" ht="30">
      <c r="A82" s="28" t="s">
        <v>37</v>
      </c>
      <c r="B82" s="21"/>
      <c r="C82" s="30" t="s">
        <v>143</v>
      </c>
      <c r="D82" s="107">
        <f>SUM(D83:D92)</f>
        <v>16615.41</v>
      </c>
      <c r="E82" s="30">
        <f>D82/G82</f>
        <v>4.77</v>
      </c>
      <c r="F82" s="22">
        <f>E82/12</f>
        <v>0.4</v>
      </c>
      <c r="G82" s="11">
        <v>3486.1</v>
      </c>
      <c r="H82" s="12">
        <v>0.85</v>
      </c>
    </row>
    <row r="83" spans="1:8" s="18" customFormat="1" ht="18" customHeight="1">
      <c r="A83" s="32" t="s">
        <v>33</v>
      </c>
      <c r="B83" s="27" t="s">
        <v>47</v>
      </c>
      <c r="C83" s="34"/>
      <c r="D83" s="148">
        <v>3137.99</v>
      </c>
      <c r="E83" s="33"/>
      <c r="F83" s="33"/>
      <c r="G83" s="11">
        <v>3486.1</v>
      </c>
      <c r="H83" s="12">
        <v>0.05</v>
      </c>
    </row>
    <row r="84" spans="1:8" s="18" customFormat="1" ht="25.5">
      <c r="A84" s="32" t="s">
        <v>34</v>
      </c>
      <c r="B84" s="27" t="s">
        <v>40</v>
      </c>
      <c r="C84" s="34"/>
      <c r="D84" s="148">
        <v>2092.02</v>
      </c>
      <c r="E84" s="33"/>
      <c r="F84" s="33"/>
      <c r="G84" s="11">
        <v>3486.1</v>
      </c>
      <c r="H84" s="12">
        <v>0.03</v>
      </c>
    </row>
    <row r="85" spans="1:8" s="18" customFormat="1" ht="21.75" customHeight="1">
      <c r="A85" s="32" t="s">
        <v>51</v>
      </c>
      <c r="B85" s="27" t="s">
        <v>50</v>
      </c>
      <c r="C85" s="34"/>
      <c r="D85" s="148">
        <v>2195.49</v>
      </c>
      <c r="E85" s="33"/>
      <c r="F85" s="33"/>
      <c r="G85" s="11">
        <v>3486.1</v>
      </c>
      <c r="H85" s="12">
        <v>0.03</v>
      </c>
    </row>
    <row r="86" spans="1:8" s="18" customFormat="1" ht="28.5" customHeight="1">
      <c r="A86" s="32" t="s">
        <v>48</v>
      </c>
      <c r="B86" s="27" t="s">
        <v>49</v>
      </c>
      <c r="C86" s="34"/>
      <c r="D86" s="148">
        <v>0</v>
      </c>
      <c r="E86" s="33"/>
      <c r="F86" s="33"/>
      <c r="G86" s="11">
        <v>3486.1</v>
      </c>
      <c r="H86" s="12">
        <v>0.03</v>
      </c>
    </row>
    <row r="87" spans="1:8" s="18" customFormat="1" ht="22.5" customHeight="1">
      <c r="A87" s="32" t="s">
        <v>63</v>
      </c>
      <c r="B87" s="36" t="s">
        <v>50</v>
      </c>
      <c r="C87" s="34"/>
      <c r="D87" s="148">
        <v>0</v>
      </c>
      <c r="E87" s="33"/>
      <c r="F87" s="33"/>
      <c r="G87" s="11">
        <v>3486.1</v>
      </c>
      <c r="H87" s="12">
        <v>0.24</v>
      </c>
    </row>
    <row r="88" spans="1:8" s="18" customFormat="1" ht="21" customHeight="1">
      <c r="A88" s="32" t="s">
        <v>45</v>
      </c>
      <c r="B88" s="27" t="s">
        <v>8</v>
      </c>
      <c r="C88" s="57"/>
      <c r="D88" s="148">
        <v>7440.48</v>
      </c>
      <c r="E88" s="33"/>
      <c r="F88" s="33"/>
      <c r="G88" s="11">
        <v>3486.1</v>
      </c>
      <c r="H88" s="12">
        <v>0.12</v>
      </c>
    </row>
    <row r="89" spans="1:8" s="18" customFormat="1" ht="25.5">
      <c r="A89" s="32" t="s">
        <v>107</v>
      </c>
      <c r="B89" s="36" t="s">
        <v>16</v>
      </c>
      <c r="C89" s="57"/>
      <c r="D89" s="150">
        <v>0</v>
      </c>
      <c r="E89" s="35"/>
      <c r="F89" s="35"/>
      <c r="G89" s="11">
        <v>3486.1</v>
      </c>
      <c r="H89" s="12"/>
    </row>
    <row r="90" spans="1:8" s="18" customFormat="1" ht="27.75" customHeight="1">
      <c r="A90" s="32" t="s">
        <v>123</v>
      </c>
      <c r="B90" s="36" t="s">
        <v>16</v>
      </c>
      <c r="C90" s="57"/>
      <c r="D90" s="150">
        <v>0</v>
      </c>
      <c r="E90" s="35"/>
      <c r="F90" s="35"/>
      <c r="G90" s="11">
        <v>3486.1</v>
      </c>
      <c r="H90" s="12"/>
    </row>
    <row r="91" spans="1:8" s="18" customFormat="1" ht="18.75" customHeight="1">
      <c r="A91" s="63" t="s">
        <v>157</v>
      </c>
      <c r="B91" s="37"/>
      <c r="C91" s="38"/>
      <c r="D91" s="149">
        <v>0</v>
      </c>
      <c r="E91" s="33"/>
      <c r="F91" s="35"/>
      <c r="G91" s="11">
        <v>3486.1</v>
      </c>
      <c r="H91" s="12"/>
    </row>
    <row r="92" spans="1:8" s="18" customFormat="1" ht="24.75" customHeight="1">
      <c r="A92" s="32" t="s">
        <v>182</v>
      </c>
      <c r="B92" s="36" t="s">
        <v>16</v>
      </c>
      <c r="C92" s="57"/>
      <c r="D92" s="150">
        <f>744.13+1005.3</f>
        <v>1749.43</v>
      </c>
      <c r="E92" s="35"/>
      <c r="F92" s="35"/>
      <c r="G92" s="11">
        <v>3486.1</v>
      </c>
      <c r="H92" s="12"/>
    </row>
    <row r="93" spans="1:8" s="18" customFormat="1" ht="30">
      <c r="A93" s="28" t="s">
        <v>38</v>
      </c>
      <c r="B93" s="27"/>
      <c r="C93" s="22" t="s">
        <v>144</v>
      </c>
      <c r="D93" s="66">
        <f>SUM(D94:D97)</f>
        <v>0</v>
      </c>
      <c r="E93" s="22">
        <f>D93/G93</f>
        <v>0</v>
      </c>
      <c r="F93" s="22">
        <f>E93/12</f>
        <v>0</v>
      </c>
      <c r="G93" s="11">
        <v>3486.1</v>
      </c>
      <c r="H93" s="12">
        <v>0.09</v>
      </c>
    </row>
    <row r="94" spans="1:8" s="18" customFormat="1" ht="18.75" customHeight="1">
      <c r="A94" s="32" t="s">
        <v>109</v>
      </c>
      <c r="B94" s="27" t="s">
        <v>16</v>
      </c>
      <c r="C94" s="22"/>
      <c r="D94" s="76">
        <v>0</v>
      </c>
      <c r="E94" s="22"/>
      <c r="F94" s="22"/>
      <c r="G94" s="11">
        <v>3486.1</v>
      </c>
      <c r="H94" s="12"/>
    </row>
    <row r="95" spans="1:8" s="18" customFormat="1" ht="18.75" customHeight="1">
      <c r="A95" s="63" t="s">
        <v>110</v>
      </c>
      <c r="B95" s="36" t="s">
        <v>50</v>
      </c>
      <c r="C95" s="22"/>
      <c r="D95" s="76">
        <v>0</v>
      </c>
      <c r="E95" s="22"/>
      <c r="F95" s="22"/>
      <c r="G95" s="11">
        <v>3486.1</v>
      </c>
      <c r="H95" s="12"/>
    </row>
    <row r="96" spans="1:8" s="18" customFormat="1" ht="15.75" customHeight="1">
      <c r="A96" s="32" t="s">
        <v>111</v>
      </c>
      <c r="B96" s="36" t="s">
        <v>50</v>
      </c>
      <c r="C96" s="22"/>
      <c r="D96" s="76">
        <v>0</v>
      </c>
      <c r="E96" s="22"/>
      <c r="F96" s="22"/>
      <c r="G96" s="11">
        <v>3486.1</v>
      </c>
      <c r="H96" s="12"/>
    </row>
    <row r="97" spans="1:8" s="18" customFormat="1" ht="31.5" customHeight="1">
      <c r="A97" s="32" t="s">
        <v>112</v>
      </c>
      <c r="B97" s="36" t="s">
        <v>50</v>
      </c>
      <c r="C97" s="22"/>
      <c r="D97" s="76">
        <v>0</v>
      </c>
      <c r="E97" s="22"/>
      <c r="F97" s="22"/>
      <c r="G97" s="11">
        <v>3486.1</v>
      </c>
      <c r="H97" s="12"/>
    </row>
    <row r="98" spans="1:8" s="18" customFormat="1" ht="15">
      <c r="A98" s="28" t="s">
        <v>113</v>
      </c>
      <c r="B98" s="27"/>
      <c r="C98" s="30" t="s">
        <v>145</v>
      </c>
      <c r="D98" s="68">
        <f>SUM(D99:D104)</f>
        <v>12513.03</v>
      </c>
      <c r="E98" s="22">
        <f>D98/G98</f>
        <v>3.59</v>
      </c>
      <c r="F98" s="22">
        <f>E98/12</f>
        <v>0.3</v>
      </c>
      <c r="G98" s="11">
        <v>3486.1</v>
      </c>
      <c r="H98" s="12">
        <v>0.2</v>
      </c>
    </row>
    <row r="99" spans="1:8" s="18" customFormat="1" ht="18" customHeight="1">
      <c r="A99" s="32" t="s">
        <v>35</v>
      </c>
      <c r="B99" s="27" t="s">
        <v>8</v>
      </c>
      <c r="C99" s="34"/>
      <c r="D99" s="79">
        <v>0</v>
      </c>
      <c r="E99" s="22"/>
      <c r="F99" s="22"/>
      <c r="G99" s="11">
        <v>3486.1</v>
      </c>
      <c r="H99" s="12"/>
    </row>
    <row r="100" spans="1:8" s="18" customFormat="1" ht="44.25" customHeight="1">
      <c r="A100" s="32" t="s">
        <v>114</v>
      </c>
      <c r="B100" s="27" t="s">
        <v>16</v>
      </c>
      <c r="C100" s="34"/>
      <c r="D100" s="79">
        <v>11419.63</v>
      </c>
      <c r="E100" s="22"/>
      <c r="F100" s="22"/>
      <c r="G100" s="11">
        <v>3486.1</v>
      </c>
      <c r="H100" s="12"/>
    </row>
    <row r="101" spans="1:8" s="18" customFormat="1" ht="41.25" customHeight="1">
      <c r="A101" s="32" t="s">
        <v>115</v>
      </c>
      <c r="B101" s="27" t="s">
        <v>16</v>
      </c>
      <c r="C101" s="34"/>
      <c r="D101" s="79">
        <v>1093.4</v>
      </c>
      <c r="E101" s="22"/>
      <c r="F101" s="22"/>
      <c r="G101" s="11">
        <v>3486.1</v>
      </c>
      <c r="H101" s="12"/>
    </row>
    <row r="102" spans="1:8" s="18" customFormat="1" ht="25.5">
      <c r="A102" s="32" t="s">
        <v>116</v>
      </c>
      <c r="B102" s="27" t="s">
        <v>11</v>
      </c>
      <c r="C102" s="34"/>
      <c r="D102" s="67">
        <f>E102*G102</f>
        <v>0</v>
      </c>
      <c r="E102" s="33"/>
      <c r="F102" s="33"/>
      <c r="G102" s="11">
        <v>3486.1</v>
      </c>
      <c r="H102" s="12">
        <v>0</v>
      </c>
    </row>
    <row r="103" spans="1:8" s="18" customFormat="1" ht="20.25" customHeight="1">
      <c r="A103" s="32" t="s">
        <v>117</v>
      </c>
      <c r="B103" s="36" t="s">
        <v>118</v>
      </c>
      <c r="C103" s="34"/>
      <c r="D103" s="67">
        <v>0</v>
      </c>
      <c r="E103" s="33"/>
      <c r="F103" s="33"/>
      <c r="G103" s="11">
        <v>3486.1</v>
      </c>
      <c r="H103" s="12">
        <v>0.18</v>
      </c>
    </row>
    <row r="104" spans="1:8" s="18" customFormat="1" ht="57" customHeight="1">
      <c r="A104" s="32" t="s">
        <v>119</v>
      </c>
      <c r="B104" s="36" t="s">
        <v>64</v>
      </c>
      <c r="C104" s="34"/>
      <c r="D104" s="67">
        <v>0</v>
      </c>
      <c r="E104" s="33"/>
      <c r="F104" s="33"/>
      <c r="G104" s="11">
        <v>3486.1</v>
      </c>
      <c r="H104" s="12">
        <v>0.02</v>
      </c>
    </row>
    <row r="105" spans="1:8" s="18" customFormat="1" ht="15">
      <c r="A105" s="28" t="s">
        <v>39</v>
      </c>
      <c r="B105" s="27"/>
      <c r="C105" s="22" t="s">
        <v>146</v>
      </c>
      <c r="D105" s="66">
        <f>D106</f>
        <v>0</v>
      </c>
      <c r="E105" s="22">
        <f>D105/G105</f>
        <v>0</v>
      </c>
      <c r="F105" s="22">
        <f>E105/12</f>
        <v>0</v>
      </c>
      <c r="G105" s="11">
        <v>3486.1</v>
      </c>
      <c r="H105" s="12">
        <v>0.14</v>
      </c>
    </row>
    <row r="106" spans="1:8" s="18" customFormat="1" ht="21" customHeight="1">
      <c r="A106" s="32" t="s">
        <v>36</v>
      </c>
      <c r="B106" s="27" t="s">
        <v>16</v>
      </c>
      <c r="C106" s="81"/>
      <c r="D106" s="67">
        <v>0</v>
      </c>
      <c r="E106" s="33"/>
      <c r="F106" s="33"/>
      <c r="G106" s="11">
        <v>3486.1</v>
      </c>
      <c r="H106" s="12">
        <v>0.02</v>
      </c>
    </row>
    <row r="107" spans="1:8" s="11" customFormat="1" ht="15">
      <c r="A107" s="28" t="s">
        <v>42</v>
      </c>
      <c r="B107" s="21"/>
      <c r="C107" s="22" t="s">
        <v>147</v>
      </c>
      <c r="D107" s="66">
        <f>D108+D110+D109</f>
        <v>20800</v>
      </c>
      <c r="E107" s="22">
        <f>D107/G107</f>
        <v>5.97</v>
      </c>
      <c r="F107" s="22">
        <f>E107/12</f>
        <v>0.5</v>
      </c>
      <c r="G107" s="11">
        <v>3486.1</v>
      </c>
      <c r="H107" s="12">
        <v>0.37</v>
      </c>
    </row>
    <row r="108" spans="1:8" s="18" customFormat="1" ht="44.25" customHeight="1">
      <c r="A108" s="63" t="s">
        <v>120</v>
      </c>
      <c r="B108" s="36" t="s">
        <v>21</v>
      </c>
      <c r="C108" s="34"/>
      <c r="D108" s="67">
        <v>20800</v>
      </c>
      <c r="E108" s="33"/>
      <c r="F108" s="33"/>
      <c r="G108" s="11">
        <v>3486.1</v>
      </c>
      <c r="H108" s="12">
        <v>0.03</v>
      </c>
    </row>
    <row r="109" spans="1:8" s="18" customFormat="1" ht="24.75" customHeight="1">
      <c r="A109" s="63" t="s">
        <v>171</v>
      </c>
      <c r="B109" s="36" t="s">
        <v>50</v>
      </c>
      <c r="C109" s="34"/>
      <c r="D109" s="67">
        <v>0</v>
      </c>
      <c r="E109" s="33"/>
      <c r="F109" s="33"/>
      <c r="G109" s="11"/>
      <c r="H109" s="12"/>
    </row>
    <row r="110" spans="1:8" s="18" customFormat="1" ht="24" customHeight="1">
      <c r="A110" s="63" t="s">
        <v>170</v>
      </c>
      <c r="B110" s="36" t="s">
        <v>64</v>
      </c>
      <c r="C110" s="34"/>
      <c r="D110" s="67">
        <v>0</v>
      </c>
      <c r="E110" s="33"/>
      <c r="F110" s="33"/>
      <c r="G110" s="11">
        <v>3486.1</v>
      </c>
      <c r="H110" s="12"/>
    </row>
    <row r="111" spans="1:8" s="11" customFormat="1" ht="15">
      <c r="A111" s="28" t="s">
        <v>41</v>
      </c>
      <c r="B111" s="21"/>
      <c r="C111" s="22" t="s">
        <v>148</v>
      </c>
      <c r="D111" s="66">
        <f>D112+D113</f>
        <v>20728.44</v>
      </c>
      <c r="E111" s="22">
        <f>D111/G111</f>
        <v>5.95</v>
      </c>
      <c r="F111" s="22">
        <f>E111/12</f>
        <v>0.5</v>
      </c>
      <c r="G111" s="11">
        <v>3486.1</v>
      </c>
      <c r="H111" s="12">
        <v>0.29</v>
      </c>
    </row>
    <row r="112" spans="1:8" s="18" customFormat="1" ht="15">
      <c r="A112" s="32" t="s">
        <v>52</v>
      </c>
      <c r="B112" s="27" t="s">
        <v>47</v>
      </c>
      <c r="C112" s="34"/>
      <c r="D112" s="67">
        <v>20728.44</v>
      </c>
      <c r="E112" s="33"/>
      <c r="F112" s="33"/>
      <c r="G112" s="11">
        <v>3486.1</v>
      </c>
      <c r="H112" s="12">
        <v>0.26</v>
      </c>
    </row>
    <row r="113" spans="1:8" s="18" customFormat="1" ht="24.75" customHeight="1">
      <c r="A113" s="32" t="s">
        <v>62</v>
      </c>
      <c r="B113" s="27" t="s">
        <v>47</v>
      </c>
      <c r="C113" s="34"/>
      <c r="D113" s="67">
        <v>0</v>
      </c>
      <c r="E113" s="33"/>
      <c r="F113" s="33"/>
      <c r="G113" s="11">
        <v>3486.1</v>
      </c>
      <c r="H113" s="12">
        <v>0.03</v>
      </c>
    </row>
    <row r="114" spans="1:8" s="11" customFormat="1" ht="157.5" customHeight="1">
      <c r="A114" s="28" t="s">
        <v>183</v>
      </c>
      <c r="B114" s="21" t="s">
        <v>11</v>
      </c>
      <c r="C114" s="30"/>
      <c r="D114" s="68">
        <v>50000</v>
      </c>
      <c r="E114" s="30">
        <f>D114/G114</f>
        <v>14.34</v>
      </c>
      <c r="F114" s="30">
        <f>E114/12</f>
        <v>1.2</v>
      </c>
      <c r="G114" s="11">
        <v>3486.1</v>
      </c>
      <c r="H114" s="12">
        <v>0.3</v>
      </c>
    </row>
    <row r="115" spans="1:7" s="104" customFormat="1" ht="18.75">
      <c r="A115" s="136" t="s">
        <v>174</v>
      </c>
      <c r="B115" s="21" t="s">
        <v>8</v>
      </c>
      <c r="C115" s="101"/>
      <c r="D115" s="102">
        <f>2019.1+45436.26</f>
        <v>47455.36</v>
      </c>
      <c r="E115" s="101">
        <f>D115/G115</f>
        <v>13.61</v>
      </c>
      <c r="F115" s="101">
        <f>E115/12</f>
        <v>1.13</v>
      </c>
      <c r="G115" s="11">
        <v>3486.1</v>
      </c>
    </row>
    <row r="116" spans="1:7" s="104" customFormat="1" ht="18.75">
      <c r="A116" s="136" t="s">
        <v>175</v>
      </c>
      <c r="B116" s="21" t="s">
        <v>8</v>
      </c>
      <c r="C116" s="101"/>
      <c r="D116" s="102">
        <f>(2019.1+4583.2)</f>
        <v>6602.3</v>
      </c>
      <c r="E116" s="101">
        <f>D116/G116</f>
        <v>1.89</v>
      </c>
      <c r="F116" s="101">
        <f>E116/12</f>
        <v>0.16</v>
      </c>
      <c r="G116" s="11">
        <v>3486.1</v>
      </c>
    </row>
    <row r="117" spans="1:7" s="104" customFormat="1" ht="18.75">
      <c r="A117" s="136" t="s">
        <v>176</v>
      </c>
      <c r="B117" s="21" t="s">
        <v>8</v>
      </c>
      <c r="C117" s="101"/>
      <c r="D117" s="102">
        <v>42594.39</v>
      </c>
      <c r="E117" s="101">
        <f>D117/G117</f>
        <v>12.22</v>
      </c>
      <c r="F117" s="101">
        <f>E117/12</f>
        <v>1.02</v>
      </c>
      <c r="G117" s="11">
        <v>3486.1</v>
      </c>
    </row>
    <row r="118" spans="1:7" s="104" customFormat="1" ht="18.75">
      <c r="A118" s="136" t="s">
        <v>177</v>
      </c>
      <c r="B118" s="21" t="s">
        <v>8</v>
      </c>
      <c r="C118" s="106"/>
      <c r="D118" s="107">
        <v>50059.38</v>
      </c>
      <c r="E118" s="106">
        <f>D118/G118</f>
        <v>14.36</v>
      </c>
      <c r="F118" s="106">
        <f>E118/12</f>
        <v>1.2</v>
      </c>
      <c r="G118" s="11">
        <v>3486.1</v>
      </c>
    </row>
    <row r="119" spans="1:7" s="11" customFormat="1" ht="21.75" customHeight="1" thickBot="1">
      <c r="A119" s="28" t="s">
        <v>65</v>
      </c>
      <c r="B119" s="58" t="s">
        <v>10</v>
      </c>
      <c r="C119" s="22"/>
      <c r="D119" s="69">
        <f>E119*G119</f>
        <v>86176.39</v>
      </c>
      <c r="E119" s="30">
        <f>12*F119</f>
        <v>24.72</v>
      </c>
      <c r="F119" s="82">
        <v>2.06</v>
      </c>
      <c r="G119" s="11">
        <v>3486.1</v>
      </c>
    </row>
    <row r="120" spans="1:8" s="62" customFormat="1" ht="19.5" thickBot="1">
      <c r="A120" s="39" t="s">
        <v>30</v>
      </c>
      <c r="B120" s="60"/>
      <c r="C120" s="61"/>
      <c r="D120" s="70">
        <f>D114+D111+D107+D105+D98+D93+D82+D66+D65+D64+D63+D52+D50+D49+D42+D41+D30+D16+D119+D43+D118+D117+D116+D115+D62+D51</f>
        <v>1020918.11</v>
      </c>
      <c r="E120" s="70">
        <f>E114+E111+E107+E105+E98+E93+E82+E66+E65+E64+E63+E52+E50+E49+E42+E41+E30+E16+E119+E43+E118+E117+E116+E115+E62+E51</f>
        <v>292.86</v>
      </c>
      <c r="F120" s="70">
        <f>F114+F111+F107+F105+F98+F93+F82+F66+F65+F64+F63+F52+F50+F49+F42+F41+F30+F16+F119+F43+F118+F117+F116+F115+F62+F51</f>
        <v>24.43</v>
      </c>
      <c r="G120" s="11">
        <v>3486.1</v>
      </c>
      <c r="H120" s="132"/>
    </row>
    <row r="121" spans="1:8" s="43" customFormat="1" ht="15.75" thickBot="1">
      <c r="A121" s="42"/>
      <c r="D121" s="71"/>
      <c r="G121" s="11"/>
      <c r="H121" s="44"/>
    </row>
    <row r="122" spans="1:8" s="11" customFormat="1" ht="38.25" thickBot="1">
      <c r="A122" s="83" t="s">
        <v>151</v>
      </c>
      <c r="B122" s="60"/>
      <c r="C122" s="61"/>
      <c r="D122" s="70">
        <f>SUM(D123:D125)</f>
        <v>320931.92</v>
      </c>
      <c r="E122" s="70">
        <f>SUM(E123:E125)</f>
        <v>92.06</v>
      </c>
      <c r="F122" s="95">
        <f>SUM(F123:F125)</f>
        <v>7.67</v>
      </c>
      <c r="G122" s="11">
        <v>3486.1</v>
      </c>
      <c r="H122" s="12"/>
    </row>
    <row r="123" spans="1:8" s="11" customFormat="1" ht="15">
      <c r="A123" s="84" t="s">
        <v>184</v>
      </c>
      <c r="B123" s="85"/>
      <c r="C123" s="86"/>
      <c r="D123" s="87">
        <v>80634.85</v>
      </c>
      <c r="E123" s="88">
        <f>D123/G123</f>
        <v>23.13</v>
      </c>
      <c r="F123" s="89">
        <f>E123/12</f>
        <v>1.93</v>
      </c>
      <c r="G123" s="11">
        <v>3486.1</v>
      </c>
      <c r="H123" s="12"/>
    </row>
    <row r="124" spans="1:8" s="11" customFormat="1" ht="15">
      <c r="A124" s="63" t="s">
        <v>127</v>
      </c>
      <c r="B124" s="37"/>
      <c r="C124" s="45"/>
      <c r="D124" s="80">
        <v>212273.25</v>
      </c>
      <c r="E124" s="38">
        <f>D124/G124</f>
        <v>60.89</v>
      </c>
      <c r="F124" s="26">
        <f>E124/12</f>
        <v>5.07</v>
      </c>
      <c r="G124" s="11">
        <v>3486.1</v>
      </c>
      <c r="H124" s="12"/>
    </row>
    <row r="125" spans="1:8" s="11" customFormat="1" ht="15.75" thickBot="1">
      <c r="A125" s="90" t="s">
        <v>132</v>
      </c>
      <c r="B125" s="91"/>
      <c r="C125" s="92"/>
      <c r="D125" s="93">
        <v>28023.82</v>
      </c>
      <c r="E125" s="92">
        <f>D125/G125</f>
        <v>8.04</v>
      </c>
      <c r="F125" s="94">
        <f>E125/12</f>
        <v>0.67</v>
      </c>
      <c r="G125" s="11">
        <v>3486.1</v>
      </c>
      <c r="H125" s="12"/>
    </row>
    <row r="126" spans="1:8" s="11" customFormat="1" ht="15.75" thickBot="1">
      <c r="A126" s="73"/>
      <c r="B126" s="46"/>
      <c r="C126" s="47"/>
      <c r="D126" s="72"/>
      <c r="E126" s="47"/>
      <c r="F126" s="47"/>
      <c r="H126" s="12"/>
    </row>
    <row r="127" spans="1:6" s="143" customFormat="1" ht="20.25" thickBot="1">
      <c r="A127" s="138" t="s">
        <v>178</v>
      </c>
      <c r="B127" s="139"/>
      <c r="C127" s="140"/>
      <c r="D127" s="141">
        <f>D120+D122</f>
        <v>1341850.03</v>
      </c>
      <c r="E127" s="141">
        <f>E120+E122</f>
        <v>384.92</v>
      </c>
      <c r="F127" s="142">
        <f>F120+F122</f>
        <v>32.1</v>
      </c>
    </row>
    <row r="128" spans="1:6" s="145" customFormat="1" ht="12.75">
      <c r="A128" s="144"/>
      <c r="F128" s="43"/>
    </row>
    <row r="129" spans="1:6" s="145" customFormat="1" ht="12.75">
      <c r="A129" s="144"/>
      <c r="F129" s="43"/>
    </row>
    <row r="130" spans="1:6" s="145" customFormat="1" ht="22.5" customHeight="1">
      <c r="A130" s="28" t="s">
        <v>179</v>
      </c>
      <c r="B130" s="21" t="s">
        <v>10</v>
      </c>
      <c r="C130" s="30" t="s">
        <v>139</v>
      </c>
      <c r="D130" s="30">
        <v>175166.46</v>
      </c>
      <c r="E130" s="30">
        <v>50.25</v>
      </c>
      <c r="F130" s="30">
        <v>4.19</v>
      </c>
    </row>
    <row r="131" spans="1:6" s="145" customFormat="1" ht="12.75">
      <c r="A131" s="144"/>
      <c r="F131" s="43"/>
    </row>
    <row r="132" spans="1:6" s="145" customFormat="1" ht="13.5" thickBot="1">
      <c r="A132" s="144"/>
      <c r="F132" s="43"/>
    </row>
    <row r="133" spans="1:6" s="145" customFormat="1" ht="20.25" thickBot="1">
      <c r="A133" s="138" t="s">
        <v>180</v>
      </c>
      <c r="B133" s="146"/>
      <c r="C133" s="146"/>
      <c r="D133" s="147">
        <f>D127+D130</f>
        <v>1517016.49</v>
      </c>
      <c r="E133" s="147">
        <f>E127+E130</f>
        <v>435.17</v>
      </c>
      <c r="F133" s="147">
        <f>F127+F130</f>
        <v>36.29</v>
      </c>
    </row>
    <row r="134" spans="1:8" s="41" customFormat="1" ht="19.5">
      <c r="A134" s="53"/>
      <c r="B134" s="54"/>
      <c r="C134" s="54"/>
      <c r="D134" s="54"/>
      <c r="E134" s="55"/>
      <c r="F134" s="54"/>
      <c r="H134" s="40"/>
    </row>
    <row r="135" spans="1:8" s="41" customFormat="1" ht="19.5">
      <c r="A135" s="53"/>
      <c r="B135" s="54"/>
      <c r="C135" s="54"/>
      <c r="D135" s="54"/>
      <c r="E135" s="55"/>
      <c r="F135" s="54"/>
      <c r="H135" s="40"/>
    </row>
    <row r="136" spans="1:8" s="41" customFormat="1" ht="19.5">
      <c r="A136" s="53"/>
      <c r="B136" s="54"/>
      <c r="C136" s="54"/>
      <c r="D136" s="54"/>
      <c r="E136" s="55"/>
      <c r="F136" s="54"/>
      <c r="H136" s="40"/>
    </row>
    <row r="137" spans="1:8" s="41" customFormat="1" ht="19.5">
      <c r="A137" s="53"/>
      <c r="B137" s="54"/>
      <c r="C137" s="54"/>
      <c r="D137" s="54"/>
      <c r="E137" s="55"/>
      <c r="F137" s="54"/>
      <c r="H137" s="40"/>
    </row>
    <row r="138" spans="1:8" s="41" customFormat="1" ht="19.5">
      <c r="A138" s="53"/>
      <c r="B138" s="54"/>
      <c r="C138" s="54"/>
      <c r="D138" s="54"/>
      <c r="E138" s="55"/>
      <c r="F138" s="54"/>
      <c r="H138" s="40"/>
    </row>
    <row r="139" spans="1:8" s="41" customFormat="1" ht="19.5">
      <c r="A139" s="53"/>
      <c r="B139" s="54"/>
      <c r="C139" s="54"/>
      <c r="D139" s="54"/>
      <c r="E139" s="55"/>
      <c r="F139" s="54"/>
      <c r="H139" s="40"/>
    </row>
    <row r="140" spans="1:8" s="43" customFormat="1" ht="14.25">
      <c r="A140" s="167" t="s">
        <v>28</v>
      </c>
      <c r="B140" s="167"/>
      <c r="C140" s="167"/>
      <c r="D140" s="167"/>
      <c r="H140" s="44"/>
    </row>
    <row r="141" s="43" customFormat="1" ht="12.75">
      <c r="H141" s="44"/>
    </row>
    <row r="142" spans="1:8" s="43" customFormat="1" ht="12.75">
      <c r="A142" s="42" t="s">
        <v>29</v>
      </c>
      <c r="H142" s="44"/>
    </row>
    <row r="143" s="43" customFormat="1" ht="12.75">
      <c r="H143" s="44"/>
    </row>
    <row r="144" s="43" customFormat="1" ht="12.75">
      <c r="H144" s="44"/>
    </row>
    <row r="145" s="43" customFormat="1" ht="12.75">
      <c r="H145" s="44"/>
    </row>
    <row r="146" s="43" customFormat="1" ht="12.75">
      <c r="H146" s="44"/>
    </row>
    <row r="147" s="43" customFormat="1" ht="12.75">
      <c r="H147" s="44"/>
    </row>
    <row r="148" s="43" customFormat="1" ht="12.75">
      <c r="H148" s="44"/>
    </row>
    <row r="149" s="43" customFormat="1" ht="12.75">
      <c r="H149" s="44"/>
    </row>
    <row r="150" s="43" customFormat="1" ht="12.75">
      <c r="H150" s="44"/>
    </row>
    <row r="151" s="43" customFormat="1" ht="12.75">
      <c r="H151" s="44"/>
    </row>
    <row r="152" s="43" customFormat="1" ht="12.75">
      <c r="H152" s="44"/>
    </row>
    <row r="153" s="43" customFormat="1" ht="12.75">
      <c r="H153" s="44"/>
    </row>
    <row r="154" s="43" customFormat="1" ht="12.75">
      <c r="H154" s="44"/>
    </row>
    <row r="155" s="43" customFormat="1" ht="12.75">
      <c r="H155" s="44"/>
    </row>
    <row r="156" s="43" customFormat="1" ht="12.75">
      <c r="H156" s="44"/>
    </row>
    <row r="157" s="43" customFormat="1" ht="12.75">
      <c r="H157" s="44"/>
    </row>
    <row r="158" s="43" customFormat="1" ht="12.75">
      <c r="H158" s="44"/>
    </row>
    <row r="159" s="43" customFormat="1" ht="12.75">
      <c r="H159" s="44"/>
    </row>
    <row r="160" s="43" customFormat="1" ht="12.75">
      <c r="H160" s="44"/>
    </row>
  </sheetData>
  <sheetProtection/>
  <mergeCells count="12">
    <mergeCell ref="A9:F9"/>
    <mergeCell ref="A10:F10"/>
    <mergeCell ref="A11:F11"/>
    <mergeCell ref="A12:F12"/>
    <mergeCell ref="A15:F15"/>
    <mergeCell ref="A140:D140"/>
    <mergeCell ref="A1:F1"/>
    <mergeCell ref="B2:F2"/>
    <mergeCell ref="B3:F3"/>
    <mergeCell ref="B4:F4"/>
    <mergeCell ref="A7:F7"/>
    <mergeCell ref="A8:F8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7"/>
  <sheetViews>
    <sheetView zoomScalePageLayoutView="0" workbookViewId="0" topLeftCell="A115">
      <selection activeCell="F121" sqref="F12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12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2" hidden="1" customWidth="1"/>
    <col min="9" max="11" width="15.375" style="1" customWidth="1"/>
    <col min="12" max="16384" width="9.125" style="1" customWidth="1"/>
  </cols>
  <sheetData>
    <row r="1" spans="1:6" ht="16.5" customHeight="1">
      <c r="A1" s="169" t="s">
        <v>137</v>
      </c>
      <c r="B1" s="170"/>
      <c r="C1" s="170"/>
      <c r="D1" s="170"/>
      <c r="E1" s="170"/>
      <c r="F1" s="170"/>
    </row>
    <row r="2" spans="2:6" ht="12.75" customHeight="1">
      <c r="B2" s="171"/>
      <c r="C2" s="171"/>
      <c r="D2" s="171"/>
      <c r="E2" s="170"/>
      <c r="F2" s="170"/>
    </row>
    <row r="3" spans="2:6" ht="14.25" customHeight="1">
      <c r="B3" s="171" t="s">
        <v>0</v>
      </c>
      <c r="C3" s="171"/>
      <c r="D3" s="171"/>
      <c r="E3" s="170"/>
      <c r="F3" s="170"/>
    </row>
    <row r="4" spans="1:6" ht="21" customHeight="1">
      <c r="A4" s="56" t="s">
        <v>167</v>
      </c>
      <c r="B4" s="171" t="s">
        <v>138</v>
      </c>
      <c r="C4" s="171"/>
      <c r="D4" s="171"/>
      <c r="E4" s="170"/>
      <c r="F4" s="170"/>
    </row>
    <row r="5" spans="1:6" ht="21" customHeight="1">
      <c r="A5" s="153"/>
      <c r="B5" s="152"/>
      <c r="C5" s="152"/>
      <c r="D5" s="152"/>
      <c r="E5" s="151"/>
      <c r="F5" s="151"/>
    </row>
    <row r="6" spans="1:6" ht="21" customHeight="1">
      <c r="A6" s="153"/>
      <c r="B6" s="152"/>
      <c r="C6" s="152"/>
      <c r="D6" s="152"/>
      <c r="E6" s="151"/>
      <c r="F6" s="151"/>
    </row>
    <row r="7" spans="1:6" ht="21" customHeight="1">
      <c r="A7" s="172"/>
      <c r="B7" s="172"/>
      <c r="C7" s="172"/>
      <c r="D7" s="172"/>
      <c r="E7" s="172"/>
      <c r="F7" s="172"/>
    </row>
    <row r="8" spans="1:6" ht="21" customHeight="1">
      <c r="A8" s="168" t="s">
        <v>168</v>
      </c>
      <c r="B8" s="168"/>
      <c r="C8" s="168"/>
      <c r="D8" s="168"/>
      <c r="E8" s="168"/>
      <c r="F8" s="168"/>
    </row>
    <row r="9" spans="1:8" s="3" customFormat="1" ht="22.5" customHeight="1">
      <c r="A9" s="157" t="s">
        <v>1</v>
      </c>
      <c r="B9" s="157"/>
      <c r="C9" s="157"/>
      <c r="D9" s="157"/>
      <c r="E9" s="158"/>
      <c r="F9" s="158"/>
      <c r="H9" s="4"/>
    </row>
    <row r="10" spans="1:6" s="5" customFormat="1" ht="18.75" customHeight="1">
      <c r="A10" s="157" t="s">
        <v>133</v>
      </c>
      <c r="B10" s="157"/>
      <c r="C10" s="157"/>
      <c r="D10" s="157"/>
      <c r="E10" s="158"/>
      <c r="F10" s="158"/>
    </row>
    <row r="11" spans="1:6" s="6" customFormat="1" ht="17.25" customHeight="1">
      <c r="A11" s="159" t="s">
        <v>53</v>
      </c>
      <c r="B11" s="159"/>
      <c r="C11" s="159"/>
      <c r="D11" s="159"/>
      <c r="E11" s="160"/>
      <c r="F11" s="160"/>
    </row>
    <row r="12" spans="1:6" s="5" customFormat="1" ht="30" customHeight="1" thickBot="1">
      <c r="A12" s="161" t="s">
        <v>2</v>
      </c>
      <c r="B12" s="161"/>
      <c r="C12" s="161"/>
      <c r="D12" s="161"/>
      <c r="E12" s="162"/>
      <c r="F12" s="162"/>
    </row>
    <row r="13" spans="1:8" s="11" customFormat="1" ht="139.5" customHeight="1" thickBot="1">
      <c r="A13" s="7" t="s">
        <v>3</v>
      </c>
      <c r="B13" s="8" t="s">
        <v>4</v>
      </c>
      <c r="C13" s="9" t="s">
        <v>71</v>
      </c>
      <c r="D13" s="9" t="s">
        <v>31</v>
      </c>
      <c r="E13" s="9" t="s">
        <v>5</v>
      </c>
      <c r="F13" s="10" t="s">
        <v>6</v>
      </c>
      <c r="H13" s="12"/>
    </row>
    <row r="14" spans="1:8" s="18" customFormat="1" ht="12.75">
      <c r="A14" s="13">
        <v>1</v>
      </c>
      <c r="B14" s="14">
        <v>2</v>
      </c>
      <c r="C14" s="15">
        <v>3</v>
      </c>
      <c r="D14" s="15">
        <v>4</v>
      </c>
      <c r="E14" s="16">
        <v>5</v>
      </c>
      <c r="F14" s="17">
        <v>6</v>
      </c>
      <c r="H14" s="19"/>
    </row>
    <row r="15" spans="1:8" s="18" customFormat="1" ht="49.5" customHeight="1">
      <c r="A15" s="163" t="s">
        <v>7</v>
      </c>
      <c r="B15" s="164"/>
      <c r="C15" s="164"/>
      <c r="D15" s="164"/>
      <c r="E15" s="165"/>
      <c r="F15" s="166"/>
      <c r="H15" s="19"/>
    </row>
    <row r="16" spans="1:8" s="11" customFormat="1" ht="21.75" customHeight="1">
      <c r="A16" s="20" t="s">
        <v>66</v>
      </c>
      <c r="B16" s="21" t="s">
        <v>8</v>
      </c>
      <c r="C16" s="23" t="s">
        <v>135</v>
      </c>
      <c r="D16" s="64">
        <f>F16*G16*12</f>
        <v>151017.85</v>
      </c>
      <c r="E16" s="22">
        <f>F16*12</f>
        <v>43.32</v>
      </c>
      <c r="F16" s="22">
        <f>F27+F29</f>
        <v>3.61</v>
      </c>
      <c r="G16" s="11">
        <v>3486.1</v>
      </c>
      <c r="H16" s="12">
        <v>2.24</v>
      </c>
    </row>
    <row r="17" spans="1:8" s="11" customFormat="1" ht="29.25" customHeight="1">
      <c r="A17" s="75" t="s">
        <v>58</v>
      </c>
      <c r="B17" s="76" t="s">
        <v>61</v>
      </c>
      <c r="C17" s="25"/>
      <c r="D17" s="65"/>
      <c r="E17" s="24"/>
      <c r="F17" s="24"/>
      <c r="H17" s="12"/>
    </row>
    <row r="18" spans="1:8" s="11" customFormat="1" ht="15">
      <c r="A18" s="75" t="s">
        <v>59</v>
      </c>
      <c r="B18" s="76" t="s">
        <v>61</v>
      </c>
      <c r="C18" s="25"/>
      <c r="D18" s="65"/>
      <c r="E18" s="24"/>
      <c r="F18" s="24"/>
      <c r="H18" s="12"/>
    </row>
    <row r="19" spans="1:8" s="11" customFormat="1" ht="106.5" customHeight="1">
      <c r="A19" s="75" t="s">
        <v>72</v>
      </c>
      <c r="B19" s="76" t="s">
        <v>21</v>
      </c>
      <c r="C19" s="25"/>
      <c r="D19" s="65"/>
      <c r="E19" s="24"/>
      <c r="F19" s="24"/>
      <c r="H19" s="12"/>
    </row>
    <row r="20" spans="1:8" s="11" customFormat="1" ht="15">
      <c r="A20" s="75" t="s">
        <v>73</v>
      </c>
      <c r="B20" s="76" t="s">
        <v>61</v>
      </c>
      <c r="C20" s="25"/>
      <c r="D20" s="65"/>
      <c r="E20" s="24"/>
      <c r="F20" s="24"/>
      <c r="H20" s="12"/>
    </row>
    <row r="21" spans="1:8" s="11" customFormat="1" ht="15">
      <c r="A21" s="75" t="s">
        <v>74</v>
      </c>
      <c r="B21" s="76" t="s">
        <v>61</v>
      </c>
      <c r="C21" s="23"/>
      <c r="D21" s="64"/>
      <c r="E21" s="22"/>
      <c r="F21" s="22"/>
      <c r="H21" s="12"/>
    </row>
    <row r="22" spans="1:8" s="103" customFormat="1" ht="25.5">
      <c r="A22" s="118" t="s">
        <v>75</v>
      </c>
      <c r="B22" s="119" t="s">
        <v>11</v>
      </c>
      <c r="C22" s="120"/>
      <c r="D22" s="114"/>
      <c r="E22" s="115"/>
      <c r="F22" s="115"/>
      <c r="H22" s="116"/>
    </row>
    <row r="23" spans="1:6" s="103" customFormat="1" ht="18.75">
      <c r="A23" s="118" t="s">
        <v>76</v>
      </c>
      <c r="B23" s="119" t="s">
        <v>13</v>
      </c>
      <c r="C23" s="115"/>
      <c r="D23" s="114"/>
      <c r="E23" s="115"/>
      <c r="F23" s="121"/>
    </row>
    <row r="24" spans="1:6" s="103" customFormat="1" ht="18.75">
      <c r="A24" s="118" t="s">
        <v>163</v>
      </c>
      <c r="B24" s="119" t="s">
        <v>61</v>
      </c>
      <c r="C24" s="115"/>
      <c r="D24" s="114"/>
      <c r="E24" s="115"/>
      <c r="F24" s="121"/>
    </row>
    <row r="25" spans="1:8" s="103" customFormat="1" ht="15">
      <c r="A25" s="118" t="s">
        <v>166</v>
      </c>
      <c r="B25" s="119" t="s">
        <v>61</v>
      </c>
      <c r="C25" s="120"/>
      <c r="D25" s="114"/>
      <c r="E25" s="115"/>
      <c r="F25" s="115"/>
      <c r="H25" s="116"/>
    </row>
    <row r="26" spans="1:8" s="103" customFormat="1" ht="15">
      <c r="A26" s="118" t="s">
        <v>77</v>
      </c>
      <c r="B26" s="119" t="s">
        <v>16</v>
      </c>
      <c r="C26" s="120"/>
      <c r="D26" s="114"/>
      <c r="E26" s="115"/>
      <c r="F26" s="115"/>
      <c r="H26" s="116"/>
    </row>
    <row r="27" spans="1:8" s="103" customFormat="1" ht="15">
      <c r="A27" s="125" t="s">
        <v>67</v>
      </c>
      <c r="B27" s="126"/>
      <c r="C27" s="122"/>
      <c r="D27" s="123"/>
      <c r="E27" s="124"/>
      <c r="F27" s="22">
        <v>3.61</v>
      </c>
      <c r="G27" s="103">
        <v>3486.1</v>
      </c>
      <c r="H27" s="116"/>
    </row>
    <row r="28" spans="1:8" s="103" customFormat="1" ht="15">
      <c r="A28" s="127" t="s">
        <v>78</v>
      </c>
      <c r="B28" s="126" t="s">
        <v>61</v>
      </c>
      <c r="C28" s="122"/>
      <c r="D28" s="123"/>
      <c r="E28" s="124"/>
      <c r="F28" s="24">
        <v>0</v>
      </c>
      <c r="G28" s="103">
        <v>3486.1</v>
      </c>
      <c r="H28" s="116"/>
    </row>
    <row r="29" spans="1:8" s="103" customFormat="1" ht="15">
      <c r="A29" s="125" t="s">
        <v>67</v>
      </c>
      <c r="B29" s="126"/>
      <c r="C29" s="120"/>
      <c r="D29" s="114"/>
      <c r="E29" s="115"/>
      <c r="F29" s="22">
        <f>F28</f>
        <v>0</v>
      </c>
      <c r="H29" s="116"/>
    </row>
    <row r="30" spans="1:8" s="103" customFormat="1" ht="30">
      <c r="A30" s="125" t="s">
        <v>9</v>
      </c>
      <c r="B30" s="128" t="s">
        <v>10</v>
      </c>
      <c r="C30" s="23" t="s">
        <v>136</v>
      </c>
      <c r="D30" s="114">
        <f>E30*G30</f>
        <v>215440.98</v>
      </c>
      <c r="E30" s="115">
        <f>F30*12</f>
        <v>61.8</v>
      </c>
      <c r="F30" s="22">
        <v>5.15</v>
      </c>
      <c r="G30" s="103">
        <v>3486.1</v>
      </c>
      <c r="H30" s="116">
        <v>3.42</v>
      </c>
    </row>
    <row r="31" spans="1:8" s="11" customFormat="1" ht="18.75" customHeight="1">
      <c r="A31" s="75" t="s">
        <v>79</v>
      </c>
      <c r="B31" s="76" t="s">
        <v>10</v>
      </c>
      <c r="C31" s="23"/>
      <c r="D31" s="64"/>
      <c r="E31" s="22"/>
      <c r="F31" s="22"/>
      <c r="H31" s="12"/>
    </row>
    <row r="32" spans="1:8" s="11" customFormat="1" ht="18.75" customHeight="1">
      <c r="A32" s="75" t="s">
        <v>80</v>
      </c>
      <c r="B32" s="76" t="s">
        <v>81</v>
      </c>
      <c r="C32" s="23"/>
      <c r="D32" s="64"/>
      <c r="E32" s="22"/>
      <c r="F32" s="22"/>
      <c r="H32" s="12"/>
    </row>
    <row r="33" spans="1:8" s="11" customFormat="1" ht="15">
      <c r="A33" s="75" t="s">
        <v>82</v>
      </c>
      <c r="B33" s="76" t="s">
        <v>83</v>
      </c>
      <c r="C33" s="23"/>
      <c r="D33" s="64"/>
      <c r="E33" s="22"/>
      <c r="F33" s="22"/>
      <c r="H33" s="12"/>
    </row>
    <row r="34" spans="1:8" s="11" customFormat="1" ht="15">
      <c r="A34" s="75" t="s">
        <v>55</v>
      </c>
      <c r="B34" s="76" t="s">
        <v>10</v>
      </c>
      <c r="C34" s="23"/>
      <c r="D34" s="64"/>
      <c r="E34" s="22"/>
      <c r="F34" s="22"/>
      <c r="H34" s="12"/>
    </row>
    <row r="35" spans="1:8" s="11" customFormat="1" ht="25.5">
      <c r="A35" s="75" t="s">
        <v>56</v>
      </c>
      <c r="B35" s="76" t="s">
        <v>11</v>
      </c>
      <c r="C35" s="23"/>
      <c r="D35" s="64"/>
      <c r="E35" s="22"/>
      <c r="F35" s="22"/>
      <c r="H35" s="12"/>
    </row>
    <row r="36" spans="1:8" s="11" customFormat="1" ht="15">
      <c r="A36" s="75" t="s">
        <v>84</v>
      </c>
      <c r="B36" s="76" t="s">
        <v>10</v>
      </c>
      <c r="C36" s="23"/>
      <c r="D36" s="64"/>
      <c r="E36" s="22"/>
      <c r="F36" s="22"/>
      <c r="H36" s="12"/>
    </row>
    <row r="37" spans="1:8" s="11" customFormat="1" ht="15">
      <c r="A37" s="75" t="s">
        <v>60</v>
      </c>
      <c r="B37" s="76" t="s">
        <v>10</v>
      </c>
      <c r="C37" s="23"/>
      <c r="D37" s="64"/>
      <c r="E37" s="22"/>
      <c r="F37" s="22"/>
      <c r="H37" s="12"/>
    </row>
    <row r="38" spans="1:8" s="11" customFormat="1" ht="25.5">
      <c r="A38" s="75" t="s">
        <v>85</v>
      </c>
      <c r="B38" s="76" t="s">
        <v>57</v>
      </c>
      <c r="C38" s="23"/>
      <c r="D38" s="64"/>
      <c r="E38" s="22"/>
      <c r="F38" s="22"/>
      <c r="H38" s="12"/>
    </row>
    <row r="39" spans="1:8" s="11" customFormat="1" ht="31.5" customHeight="1">
      <c r="A39" s="75" t="s">
        <v>86</v>
      </c>
      <c r="B39" s="76" t="s">
        <v>11</v>
      </c>
      <c r="C39" s="23"/>
      <c r="D39" s="64"/>
      <c r="E39" s="22"/>
      <c r="F39" s="22"/>
      <c r="H39" s="12"/>
    </row>
    <row r="40" spans="1:8" s="11" customFormat="1" ht="31.5" customHeight="1">
      <c r="A40" s="75" t="s">
        <v>87</v>
      </c>
      <c r="B40" s="76" t="s">
        <v>10</v>
      </c>
      <c r="C40" s="23"/>
      <c r="D40" s="64"/>
      <c r="E40" s="22"/>
      <c r="F40" s="22"/>
      <c r="H40" s="12"/>
    </row>
    <row r="41" spans="1:8" s="29" customFormat="1" ht="21.75" customHeight="1">
      <c r="A41" s="28" t="s">
        <v>12</v>
      </c>
      <c r="B41" s="21" t="s">
        <v>13</v>
      </c>
      <c r="C41" s="23" t="s">
        <v>135</v>
      </c>
      <c r="D41" s="64">
        <f>E41*G41</f>
        <v>37649.88</v>
      </c>
      <c r="E41" s="22">
        <f>F41*12</f>
        <v>10.8</v>
      </c>
      <c r="F41" s="22">
        <v>0.9</v>
      </c>
      <c r="G41" s="11">
        <v>3486.1</v>
      </c>
      <c r="H41" s="12">
        <v>0.6</v>
      </c>
    </row>
    <row r="42" spans="1:8" s="11" customFormat="1" ht="15">
      <c r="A42" s="28" t="s">
        <v>14</v>
      </c>
      <c r="B42" s="21" t="s">
        <v>15</v>
      </c>
      <c r="C42" s="23" t="s">
        <v>135</v>
      </c>
      <c r="D42" s="64">
        <f>E42*G42</f>
        <v>122571.28</v>
      </c>
      <c r="E42" s="22">
        <f>F42*12</f>
        <v>35.16</v>
      </c>
      <c r="F42" s="22">
        <v>2.93</v>
      </c>
      <c r="G42" s="11">
        <v>3486.1</v>
      </c>
      <c r="H42" s="12">
        <v>1.94</v>
      </c>
    </row>
    <row r="43" spans="1:8" s="11" customFormat="1" ht="21" customHeight="1">
      <c r="A43" s="28" t="s">
        <v>121</v>
      </c>
      <c r="B43" s="21" t="s">
        <v>10</v>
      </c>
      <c r="C43" s="23" t="s">
        <v>139</v>
      </c>
      <c r="D43" s="64">
        <v>0</v>
      </c>
      <c r="E43" s="22">
        <f>D43/G43</f>
        <v>0</v>
      </c>
      <c r="F43" s="22">
        <f>E43/12</f>
        <v>0</v>
      </c>
      <c r="G43" s="11">
        <v>3486.1</v>
      </c>
      <c r="H43" s="12"/>
    </row>
    <row r="44" spans="1:8" s="11" customFormat="1" ht="15">
      <c r="A44" s="75" t="s">
        <v>88</v>
      </c>
      <c r="B44" s="76" t="s">
        <v>21</v>
      </c>
      <c r="C44" s="23"/>
      <c r="D44" s="64"/>
      <c r="E44" s="22"/>
      <c r="F44" s="22"/>
      <c r="H44" s="12"/>
    </row>
    <row r="45" spans="1:8" s="11" customFormat="1" ht="15">
      <c r="A45" s="75" t="s">
        <v>89</v>
      </c>
      <c r="B45" s="76" t="s">
        <v>16</v>
      </c>
      <c r="C45" s="23"/>
      <c r="D45" s="64"/>
      <c r="E45" s="22"/>
      <c r="F45" s="22"/>
      <c r="H45" s="12"/>
    </row>
    <row r="46" spans="1:8" s="11" customFormat="1" ht="15">
      <c r="A46" s="75" t="s">
        <v>90</v>
      </c>
      <c r="B46" s="76" t="s">
        <v>91</v>
      </c>
      <c r="C46" s="23"/>
      <c r="D46" s="64"/>
      <c r="E46" s="22"/>
      <c r="F46" s="22"/>
      <c r="H46" s="12"/>
    </row>
    <row r="47" spans="1:8" s="11" customFormat="1" ht="15">
      <c r="A47" s="75" t="s">
        <v>92</v>
      </c>
      <c r="B47" s="76" t="s">
        <v>93</v>
      </c>
      <c r="C47" s="23"/>
      <c r="D47" s="64"/>
      <c r="E47" s="22"/>
      <c r="F47" s="22"/>
      <c r="H47" s="12"/>
    </row>
    <row r="48" spans="1:8" s="11" customFormat="1" ht="15">
      <c r="A48" s="75" t="s">
        <v>94</v>
      </c>
      <c r="B48" s="76" t="s">
        <v>91</v>
      </c>
      <c r="C48" s="23"/>
      <c r="D48" s="64"/>
      <c r="E48" s="22"/>
      <c r="F48" s="22"/>
      <c r="H48" s="12"/>
    </row>
    <row r="49" spans="1:8" s="18" customFormat="1" ht="30">
      <c r="A49" s="28" t="s">
        <v>95</v>
      </c>
      <c r="B49" s="21" t="s">
        <v>8</v>
      </c>
      <c r="C49" s="23" t="s">
        <v>97</v>
      </c>
      <c r="D49" s="64">
        <v>2439.99</v>
      </c>
      <c r="E49" s="22">
        <f>D49/G49</f>
        <v>0.7</v>
      </c>
      <c r="F49" s="22">
        <f>E49/12</f>
        <v>0.06</v>
      </c>
      <c r="G49" s="11">
        <v>3486.1</v>
      </c>
      <c r="H49" s="12">
        <v>0.04</v>
      </c>
    </row>
    <row r="50" spans="1:8" s="18" customFormat="1" ht="34.5" customHeight="1">
      <c r="A50" s="28" t="s">
        <v>96</v>
      </c>
      <c r="B50" s="21" t="s">
        <v>8</v>
      </c>
      <c r="C50" s="23" t="s">
        <v>97</v>
      </c>
      <c r="D50" s="64">
        <v>15405.72</v>
      </c>
      <c r="E50" s="22">
        <f>D50/G50</f>
        <v>4.42</v>
      </c>
      <c r="F50" s="22">
        <f>E50/12</f>
        <v>0.37</v>
      </c>
      <c r="G50" s="11">
        <v>3486.1</v>
      </c>
      <c r="H50" s="12">
        <v>0.25</v>
      </c>
    </row>
    <row r="51" spans="1:8" s="18" customFormat="1" ht="22.5" customHeight="1">
      <c r="A51" s="28" t="s">
        <v>169</v>
      </c>
      <c r="B51" s="21" t="s">
        <v>50</v>
      </c>
      <c r="C51" s="23" t="s">
        <v>97</v>
      </c>
      <c r="D51" s="64">
        <v>15405.68</v>
      </c>
      <c r="E51" s="22">
        <f>D51/G51</f>
        <v>4.42</v>
      </c>
      <c r="F51" s="22">
        <f>E51/12</f>
        <v>0.37</v>
      </c>
      <c r="G51" s="11">
        <v>3486.1</v>
      </c>
      <c r="H51" s="12"/>
    </row>
    <row r="52" spans="1:8" s="18" customFormat="1" ht="30">
      <c r="A52" s="28" t="s">
        <v>22</v>
      </c>
      <c r="B52" s="21"/>
      <c r="C52" s="23" t="s">
        <v>140</v>
      </c>
      <c r="D52" s="64">
        <f>E52*G52</f>
        <v>9203.3</v>
      </c>
      <c r="E52" s="22">
        <f>F52*12</f>
        <v>2.64</v>
      </c>
      <c r="F52" s="22">
        <v>0.22</v>
      </c>
      <c r="G52" s="11">
        <v>3486.1</v>
      </c>
      <c r="H52" s="12">
        <v>0.14</v>
      </c>
    </row>
    <row r="53" spans="1:8" s="18" customFormat="1" ht="25.5">
      <c r="A53" s="63" t="s">
        <v>98</v>
      </c>
      <c r="B53" s="37" t="s">
        <v>64</v>
      </c>
      <c r="C53" s="23"/>
      <c r="D53" s="64"/>
      <c r="E53" s="22"/>
      <c r="F53" s="22"/>
      <c r="G53" s="11"/>
      <c r="H53" s="12"/>
    </row>
    <row r="54" spans="1:8" s="18" customFormat="1" ht="24" customHeight="1">
      <c r="A54" s="63" t="s">
        <v>99</v>
      </c>
      <c r="B54" s="37" t="s">
        <v>64</v>
      </c>
      <c r="C54" s="23"/>
      <c r="D54" s="64"/>
      <c r="E54" s="22"/>
      <c r="F54" s="22"/>
      <c r="G54" s="11"/>
      <c r="H54" s="12"/>
    </row>
    <row r="55" spans="1:8" s="18" customFormat="1" ht="20.25" customHeight="1">
      <c r="A55" s="63" t="s">
        <v>100</v>
      </c>
      <c r="B55" s="37" t="s">
        <v>61</v>
      </c>
      <c r="C55" s="23"/>
      <c r="D55" s="64"/>
      <c r="E55" s="22"/>
      <c r="F55" s="22"/>
      <c r="G55" s="11"/>
      <c r="H55" s="12"/>
    </row>
    <row r="56" spans="1:8" s="18" customFormat="1" ht="15">
      <c r="A56" s="63" t="s">
        <v>101</v>
      </c>
      <c r="B56" s="37" t="s">
        <v>64</v>
      </c>
      <c r="C56" s="23"/>
      <c r="D56" s="64"/>
      <c r="E56" s="22"/>
      <c r="F56" s="22"/>
      <c r="G56" s="11"/>
      <c r="H56" s="12"/>
    </row>
    <row r="57" spans="1:8" s="18" customFormat="1" ht="25.5">
      <c r="A57" s="63" t="s">
        <v>102</v>
      </c>
      <c r="B57" s="37" t="s">
        <v>64</v>
      </c>
      <c r="C57" s="23"/>
      <c r="D57" s="64"/>
      <c r="E57" s="22"/>
      <c r="F57" s="22"/>
      <c r="G57" s="11"/>
      <c r="H57" s="12"/>
    </row>
    <row r="58" spans="1:8" s="18" customFormat="1" ht="15">
      <c r="A58" s="63" t="s">
        <v>103</v>
      </c>
      <c r="B58" s="37" t="s">
        <v>64</v>
      </c>
      <c r="C58" s="23"/>
      <c r="D58" s="64"/>
      <c r="E58" s="22"/>
      <c r="F58" s="22"/>
      <c r="G58" s="11"/>
      <c r="H58" s="12"/>
    </row>
    <row r="59" spans="1:8" s="18" customFormat="1" ht="25.5">
      <c r="A59" s="63" t="s">
        <v>104</v>
      </c>
      <c r="B59" s="37" t="s">
        <v>64</v>
      </c>
      <c r="C59" s="23"/>
      <c r="D59" s="64"/>
      <c r="E59" s="22"/>
      <c r="F59" s="22"/>
      <c r="G59" s="11"/>
      <c r="H59" s="12"/>
    </row>
    <row r="60" spans="1:8" s="18" customFormat="1" ht="24" customHeight="1">
      <c r="A60" s="63" t="s">
        <v>105</v>
      </c>
      <c r="B60" s="37" t="s">
        <v>64</v>
      </c>
      <c r="C60" s="23"/>
      <c r="D60" s="64"/>
      <c r="E60" s="22"/>
      <c r="F60" s="22"/>
      <c r="G60" s="11"/>
      <c r="H60" s="12"/>
    </row>
    <row r="61" spans="1:8" s="18" customFormat="1" ht="20.25" customHeight="1">
      <c r="A61" s="63" t="s">
        <v>106</v>
      </c>
      <c r="B61" s="37" t="s">
        <v>64</v>
      </c>
      <c r="C61" s="23"/>
      <c r="D61" s="64"/>
      <c r="E61" s="22"/>
      <c r="F61" s="22"/>
      <c r="G61" s="11"/>
      <c r="H61" s="12"/>
    </row>
    <row r="62" spans="1:9" s="117" customFormat="1" ht="30">
      <c r="A62" s="113" t="s">
        <v>164</v>
      </c>
      <c r="B62" s="105"/>
      <c r="C62" s="23"/>
      <c r="D62" s="114">
        <v>68800</v>
      </c>
      <c r="E62" s="115">
        <f>D62/G62</f>
        <v>19.74</v>
      </c>
      <c r="F62" s="22">
        <f>E62/12</f>
        <v>1.65</v>
      </c>
      <c r="G62" s="103">
        <v>3486.1</v>
      </c>
      <c r="H62" s="103"/>
      <c r="I62" s="116"/>
    </row>
    <row r="63" spans="1:8" s="11" customFormat="1" ht="20.25" customHeight="1">
      <c r="A63" s="28" t="s">
        <v>24</v>
      </c>
      <c r="B63" s="21" t="s">
        <v>25</v>
      </c>
      <c r="C63" s="30" t="s">
        <v>141</v>
      </c>
      <c r="D63" s="64">
        <f>E63*G63</f>
        <v>3346.66</v>
      </c>
      <c r="E63" s="22">
        <f>12*F63</f>
        <v>0.96</v>
      </c>
      <c r="F63" s="22">
        <v>0.08</v>
      </c>
      <c r="G63" s="103">
        <v>3486.1</v>
      </c>
      <c r="H63" s="12">
        <v>0.03</v>
      </c>
    </row>
    <row r="64" spans="1:8" s="11" customFormat="1" ht="15">
      <c r="A64" s="28" t="s">
        <v>26</v>
      </c>
      <c r="B64" s="31" t="s">
        <v>27</v>
      </c>
      <c r="C64" s="23" t="s">
        <v>141</v>
      </c>
      <c r="D64" s="64">
        <f>E64*G64</f>
        <v>2091.66</v>
      </c>
      <c r="E64" s="22">
        <f>12*F64</f>
        <v>0.6</v>
      </c>
      <c r="F64" s="22">
        <v>0.05</v>
      </c>
      <c r="G64" s="103">
        <v>3486.1</v>
      </c>
      <c r="H64" s="12">
        <v>0.02</v>
      </c>
    </row>
    <row r="65" spans="1:8" s="29" customFormat="1" ht="30">
      <c r="A65" s="28" t="s">
        <v>23</v>
      </c>
      <c r="B65" s="21"/>
      <c r="C65" s="30" t="s">
        <v>134</v>
      </c>
      <c r="D65" s="64">
        <v>3535</v>
      </c>
      <c r="E65" s="22">
        <f>D65/G65</f>
        <v>1.01</v>
      </c>
      <c r="F65" s="22">
        <f>E65/12</f>
        <v>0.08</v>
      </c>
      <c r="G65" s="11">
        <v>3486.1</v>
      </c>
      <c r="H65" s="12">
        <v>0.03</v>
      </c>
    </row>
    <row r="66" spans="1:8" s="29" customFormat="1" ht="18" customHeight="1">
      <c r="A66" s="28" t="s">
        <v>32</v>
      </c>
      <c r="B66" s="21"/>
      <c r="C66" s="22" t="s">
        <v>142</v>
      </c>
      <c r="D66" s="66">
        <f>D67+D68+D69+D70+D71+D72+D73+D74+D75+D76+D78+D79+D80+D81+D77</f>
        <v>20465.41</v>
      </c>
      <c r="E66" s="22">
        <f>D66/G66</f>
        <v>5.87</v>
      </c>
      <c r="F66" s="22">
        <f>E66/12</f>
        <v>0.49</v>
      </c>
      <c r="G66" s="11">
        <v>3486.1</v>
      </c>
      <c r="H66" s="12">
        <v>0.57</v>
      </c>
    </row>
    <row r="67" spans="1:8" s="18" customFormat="1" ht="22.5" customHeight="1">
      <c r="A67" s="32" t="s">
        <v>69</v>
      </c>
      <c r="B67" s="27" t="s">
        <v>16</v>
      </c>
      <c r="C67" s="34"/>
      <c r="D67" s="67">
        <v>743.92</v>
      </c>
      <c r="E67" s="33"/>
      <c r="F67" s="33"/>
      <c r="G67" s="11">
        <v>3486.1</v>
      </c>
      <c r="H67" s="12">
        <v>0.01</v>
      </c>
    </row>
    <row r="68" spans="1:8" s="18" customFormat="1" ht="15">
      <c r="A68" s="32" t="s">
        <v>17</v>
      </c>
      <c r="B68" s="27" t="s">
        <v>21</v>
      </c>
      <c r="C68" s="34"/>
      <c r="D68" s="67">
        <v>548.89</v>
      </c>
      <c r="E68" s="33"/>
      <c r="F68" s="33"/>
      <c r="G68" s="11">
        <v>3486.1</v>
      </c>
      <c r="H68" s="12">
        <v>0.01</v>
      </c>
    </row>
    <row r="69" spans="1:8" s="18" customFormat="1" ht="15">
      <c r="A69" s="32" t="s">
        <v>68</v>
      </c>
      <c r="B69" s="36" t="s">
        <v>16</v>
      </c>
      <c r="C69" s="34"/>
      <c r="D69" s="67">
        <v>978.07</v>
      </c>
      <c r="E69" s="33"/>
      <c r="F69" s="33"/>
      <c r="G69" s="11">
        <v>3486.1</v>
      </c>
      <c r="H69" s="12"/>
    </row>
    <row r="70" spans="1:8" s="18" customFormat="1" ht="25.5">
      <c r="A70" s="32" t="s">
        <v>181</v>
      </c>
      <c r="B70" s="27" t="s">
        <v>16</v>
      </c>
      <c r="C70" s="34"/>
      <c r="D70" s="67">
        <f>744.13*2+1005.3</f>
        <v>2493.56</v>
      </c>
      <c r="E70" s="33"/>
      <c r="F70" s="33"/>
      <c r="G70" s="11">
        <v>3486.1</v>
      </c>
      <c r="H70" s="12">
        <v>0.17</v>
      </c>
    </row>
    <row r="71" spans="1:8" s="18" customFormat="1" ht="15">
      <c r="A71" s="32" t="s">
        <v>46</v>
      </c>
      <c r="B71" s="27" t="s">
        <v>16</v>
      </c>
      <c r="C71" s="34"/>
      <c r="D71" s="67">
        <v>1046</v>
      </c>
      <c r="E71" s="33"/>
      <c r="F71" s="33"/>
      <c r="G71" s="11">
        <v>3486.1</v>
      </c>
      <c r="H71" s="12">
        <v>0.02</v>
      </c>
    </row>
    <row r="72" spans="1:8" s="18" customFormat="1" ht="15">
      <c r="A72" s="32" t="s">
        <v>18</v>
      </c>
      <c r="B72" s="27" t="s">
        <v>16</v>
      </c>
      <c r="C72" s="34"/>
      <c r="D72" s="67">
        <v>4663.38</v>
      </c>
      <c r="E72" s="33"/>
      <c r="F72" s="33"/>
      <c r="G72" s="11">
        <v>3486.1</v>
      </c>
      <c r="H72" s="12">
        <v>0.07</v>
      </c>
    </row>
    <row r="73" spans="1:8" s="18" customFormat="1" ht="15">
      <c r="A73" s="32" t="s">
        <v>19</v>
      </c>
      <c r="B73" s="27" t="s">
        <v>16</v>
      </c>
      <c r="C73" s="34"/>
      <c r="D73" s="67">
        <v>1097.78</v>
      </c>
      <c r="E73" s="33"/>
      <c r="F73" s="33"/>
      <c r="G73" s="11">
        <v>3486.1</v>
      </c>
      <c r="H73" s="12">
        <v>0.02</v>
      </c>
    </row>
    <row r="74" spans="1:8" s="18" customFormat="1" ht="15">
      <c r="A74" s="32" t="s">
        <v>43</v>
      </c>
      <c r="B74" s="27" t="s">
        <v>16</v>
      </c>
      <c r="C74" s="34"/>
      <c r="D74" s="67">
        <v>522.99</v>
      </c>
      <c r="E74" s="33"/>
      <c r="F74" s="33"/>
      <c r="G74" s="11">
        <v>3486.1</v>
      </c>
      <c r="H74" s="12">
        <v>0.01</v>
      </c>
    </row>
    <row r="75" spans="1:8" s="18" customFormat="1" ht="15">
      <c r="A75" s="32" t="s">
        <v>44</v>
      </c>
      <c r="B75" s="27" t="s">
        <v>21</v>
      </c>
      <c r="C75" s="34"/>
      <c r="D75" s="67">
        <v>0</v>
      </c>
      <c r="E75" s="33"/>
      <c r="F75" s="33"/>
      <c r="G75" s="11">
        <v>3486.1</v>
      </c>
      <c r="H75" s="12">
        <v>0.03</v>
      </c>
    </row>
    <row r="76" spans="1:8" s="18" customFormat="1" ht="25.5">
      <c r="A76" s="32" t="s">
        <v>20</v>
      </c>
      <c r="B76" s="27" t="s">
        <v>16</v>
      </c>
      <c r="C76" s="34"/>
      <c r="D76" s="67">
        <v>3327.96</v>
      </c>
      <c r="E76" s="33"/>
      <c r="F76" s="33"/>
      <c r="G76" s="11">
        <v>3486.1</v>
      </c>
      <c r="H76" s="12">
        <v>0.05</v>
      </c>
    </row>
    <row r="77" spans="1:7" s="112" customFormat="1" ht="27" customHeight="1">
      <c r="A77" s="108" t="s">
        <v>165</v>
      </c>
      <c r="B77" s="109" t="s">
        <v>16</v>
      </c>
      <c r="C77" s="34"/>
      <c r="D77" s="67">
        <v>875.4</v>
      </c>
      <c r="E77" s="110"/>
      <c r="F77" s="111"/>
      <c r="G77" s="103"/>
    </row>
    <row r="78" spans="1:8" s="18" customFormat="1" ht="26.25" customHeight="1">
      <c r="A78" s="32" t="s">
        <v>70</v>
      </c>
      <c r="B78" s="27" t="s">
        <v>16</v>
      </c>
      <c r="C78" s="57"/>
      <c r="D78" s="67">
        <v>4167.46</v>
      </c>
      <c r="E78" s="33"/>
      <c r="F78" s="33"/>
      <c r="G78" s="11">
        <v>3486.1</v>
      </c>
      <c r="H78" s="12">
        <v>0.01</v>
      </c>
    </row>
    <row r="79" spans="1:8" s="18" customFormat="1" ht="31.5" customHeight="1">
      <c r="A79" s="32" t="s">
        <v>123</v>
      </c>
      <c r="B79" s="36" t="s">
        <v>16</v>
      </c>
      <c r="C79" s="38"/>
      <c r="D79" s="148">
        <v>0</v>
      </c>
      <c r="E79" s="33"/>
      <c r="F79" s="33"/>
      <c r="G79" s="11">
        <v>3486.1</v>
      </c>
      <c r="H79" s="12"/>
    </row>
    <row r="80" spans="1:8" s="18" customFormat="1" ht="17.25" customHeight="1">
      <c r="A80" s="63" t="s">
        <v>158</v>
      </c>
      <c r="B80" s="37" t="s">
        <v>50</v>
      </c>
      <c r="C80" s="30"/>
      <c r="D80" s="149">
        <v>0</v>
      </c>
      <c r="E80" s="33"/>
      <c r="F80" s="33"/>
      <c r="G80" s="11">
        <v>3486.1</v>
      </c>
      <c r="H80" s="12"/>
    </row>
    <row r="81" spans="1:8" s="18" customFormat="1" ht="18.75" customHeight="1">
      <c r="A81" s="63" t="s">
        <v>156</v>
      </c>
      <c r="B81" s="37" t="s">
        <v>50</v>
      </c>
      <c r="C81" s="38"/>
      <c r="D81" s="149">
        <v>0</v>
      </c>
      <c r="E81" s="33"/>
      <c r="F81" s="35"/>
      <c r="G81" s="11"/>
      <c r="H81" s="12"/>
    </row>
    <row r="82" spans="1:8" s="29" customFormat="1" ht="30">
      <c r="A82" s="28" t="s">
        <v>37</v>
      </c>
      <c r="B82" s="21"/>
      <c r="C82" s="30" t="s">
        <v>143</v>
      </c>
      <c r="D82" s="107">
        <f>SUM(D83:D92)</f>
        <v>16615.41</v>
      </c>
      <c r="E82" s="30">
        <f>D82/G82</f>
        <v>4.77</v>
      </c>
      <c r="F82" s="22">
        <f>E82/12</f>
        <v>0.4</v>
      </c>
      <c r="G82" s="11">
        <v>3486.1</v>
      </c>
      <c r="H82" s="12">
        <v>0.85</v>
      </c>
    </row>
    <row r="83" spans="1:8" s="18" customFormat="1" ht="18" customHeight="1">
      <c r="A83" s="32" t="s">
        <v>33</v>
      </c>
      <c r="B83" s="27" t="s">
        <v>47</v>
      </c>
      <c r="C83" s="34"/>
      <c r="D83" s="148">
        <v>3137.99</v>
      </c>
      <c r="E83" s="33"/>
      <c r="F83" s="33"/>
      <c r="G83" s="11">
        <v>3486.1</v>
      </c>
      <c r="H83" s="12">
        <v>0.05</v>
      </c>
    </row>
    <row r="84" spans="1:8" s="18" customFormat="1" ht="25.5">
      <c r="A84" s="32" t="s">
        <v>34</v>
      </c>
      <c r="B84" s="27" t="s">
        <v>40</v>
      </c>
      <c r="C84" s="34"/>
      <c r="D84" s="148">
        <v>2092.02</v>
      </c>
      <c r="E84" s="33"/>
      <c r="F84" s="33"/>
      <c r="G84" s="11">
        <v>3486.1</v>
      </c>
      <c r="H84" s="12">
        <v>0.03</v>
      </c>
    </row>
    <row r="85" spans="1:8" s="18" customFormat="1" ht="21.75" customHeight="1">
      <c r="A85" s="32" t="s">
        <v>51</v>
      </c>
      <c r="B85" s="27" t="s">
        <v>50</v>
      </c>
      <c r="C85" s="34"/>
      <c r="D85" s="148">
        <v>2195.49</v>
      </c>
      <c r="E85" s="33"/>
      <c r="F85" s="33"/>
      <c r="G85" s="11">
        <v>3486.1</v>
      </c>
      <c r="H85" s="12">
        <v>0.03</v>
      </c>
    </row>
    <row r="86" spans="1:8" s="18" customFormat="1" ht="28.5" customHeight="1">
      <c r="A86" s="32" t="s">
        <v>48</v>
      </c>
      <c r="B86" s="27" t="s">
        <v>49</v>
      </c>
      <c r="C86" s="34"/>
      <c r="D86" s="148">
        <v>0</v>
      </c>
      <c r="E86" s="33"/>
      <c r="F86" s="33"/>
      <c r="G86" s="11">
        <v>3486.1</v>
      </c>
      <c r="H86" s="12">
        <v>0.03</v>
      </c>
    </row>
    <row r="87" spans="1:8" s="18" customFormat="1" ht="22.5" customHeight="1">
      <c r="A87" s="32" t="s">
        <v>63</v>
      </c>
      <c r="B87" s="36" t="s">
        <v>50</v>
      </c>
      <c r="C87" s="34"/>
      <c r="D87" s="148">
        <v>0</v>
      </c>
      <c r="E87" s="33"/>
      <c r="F87" s="33"/>
      <c r="G87" s="11">
        <v>3486.1</v>
      </c>
      <c r="H87" s="12">
        <v>0.24</v>
      </c>
    </row>
    <row r="88" spans="1:8" s="18" customFormat="1" ht="21" customHeight="1">
      <c r="A88" s="32" t="s">
        <v>45</v>
      </c>
      <c r="B88" s="27" t="s">
        <v>8</v>
      </c>
      <c r="C88" s="57"/>
      <c r="D88" s="148">
        <v>7440.48</v>
      </c>
      <c r="E88" s="33"/>
      <c r="F88" s="33"/>
      <c r="G88" s="11">
        <v>3486.1</v>
      </c>
      <c r="H88" s="12">
        <v>0.12</v>
      </c>
    </row>
    <row r="89" spans="1:8" s="18" customFormat="1" ht="25.5">
      <c r="A89" s="32" t="s">
        <v>107</v>
      </c>
      <c r="B89" s="36" t="s">
        <v>16</v>
      </c>
      <c r="C89" s="57"/>
      <c r="D89" s="150">
        <v>0</v>
      </c>
      <c r="E89" s="35"/>
      <c r="F89" s="35"/>
      <c r="G89" s="11">
        <v>3486.1</v>
      </c>
      <c r="H89" s="12"/>
    </row>
    <row r="90" spans="1:8" s="18" customFormat="1" ht="27.75" customHeight="1">
      <c r="A90" s="32" t="s">
        <v>123</v>
      </c>
      <c r="B90" s="36" t="s">
        <v>16</v>
      </c>
      <c r="C90" s="57"/>
      <c r="D90" s="150">
        <v>0</v>
      </c>
      <c r="E90" s="35"/>
      <c r="F90" s="35"/>
      <c r="G90" s="11">
        <v>3486.1</v>
      </c>
      <c r="H90" s="12"/>
    </row>
    <row r="91" spans="1:8" s="18" customFormat="1" ht="18.75" customHeight="1">
      <c r="A91" s="63" t="s">
        <v>157</v>
      </c>
      <c r="B91" s="37"/>
      <c r="C91" s="38"/>
      <c r="D91" s="149">
        <v>0</v>
      </c>
      <c r="E91" s="33"/>
      <c r="F91" s="35"/>
      <c r="G91" s="11">
        <v>3486.1</v>
      </c>
      <c r="H91" s="12"/>
    </row>
    <row r="92" spans="1:8" s="18" customFormat="1" ht="24.75" customHeight="1">
      <c r="A92" s="32" t="s">
        <v>182</v>
      </c>
      <c r="B92" s="36" t="s">
        <v>16</v>
      </c>
      <c r="C92" s="57"/>
      <c r="D92" s="150">
        <f>744.13+1005.3</f>
        <v>1749.43</v>
      </c>
      <c r="E92" s="35"/>
      <c r="F92" s="35"/>
      <c r="G92" s="11">
        <v>3486.1</v>
      </c>
      <c r="H92" s="12"/>
    </row>
    <row r="93" spans="1:8" s="18" customFormat="1" ht="30">
      <c r="A93" s="28" t="s">
        <v>38</v>
      </c>
      <c r="B93" s="27"/>
      <c r="C93" s="22" t="s">
        <v>144</v>
      </c>
      <c r="D93" s="66">
        <f>SUM(D94:D97)</f>
        <v>0</v>
      </c>
      <c r="E93" s="22">
        <f>D93/G93</f>
        <v>0</v>
      </c>
      <c r="F93" s="22">
        <f>E93/12</f>
        <v>0</v>
      </c>
      <c r="G93" s="11">
        <v>3486.1</v>
      </c>
      <c r="H93" s="12">
        <v>0.09</v>
      </c>
    </row>
    <row r="94" spans="1:8" s="18" customFormat="1" ht="18.75" customHeight="1">
      <c r="A94" s="32" t="s">
        <v>109</v>
      </c>
      <c r="B94" s="27" t="s">
        <v>16</v>
      </c>
      <c r="C94" s="22"/>
      <c r="D94" s="76">
        <v>0</v>
      </c>
      <c r="E94" s="22"/>
      <c r="F94" s="22"/>
      <c r="G94" s="11">
        <v>3486.1</v>
      </c>
      <c r="H94" s="12"/>
    </row>
    <row r="95" spans="1:8" s="18" customFormat="1" ht="18.75" customHeight="1">
      <c r="A95" s="63" t="s">
        <v>110</v>
      </c>
      <c r="B95" s="36" t="s">
        <v>50</v>
      </c>
      <c r="C95" s="22"/>
      <c r="D95" s="76">
        <v>0</v>
      </c>
      <c r="E95" s="22"/>
      <c r="F95" s="22"/>
      <c r="G95" s="11">
        <v>3486.1</v>
      </c>
      <c r="H95" s="12"/>
    </row>
    <row r="96" spans="1:8" s="18" customFormat="1" ht="15.75" customHeight="1">
      <c r="A96" s="32" t="s">
        <v>111</v>
      </c>
      <c r="B96" s="36" t="s">
        <v>50</v>
      </c>
      <c r="C96" s="22"/>
      <c r="D96" s="76">
        <v>0</v>
      </c>
      <c r="E96" s="22"/>
      <c r="F96" s="22"/>
      <c r="G96" s="11">
        <v>3486.1</v>
      </c>
      <c r="H96" s="12"/>
    </row>
    <row r="97" spans="1:8" s="18" customFormat="1" ht="31.5" customHeight="1">
      <c r="A97" s="32" t="s">
        <v>112</v>
      </c>
      <c r="B97" s="36" t="s">
        <v>50</v>
      </c>
      <c r="C97" s="22"/>
      <c r="D97" s="76">
        <v>0</v>
      </c>
      <c r="E97" s="22"/>
      <c r="F97" s="22"/>
      <c r="G97" s="11">
        <v>3486.1</v>
      </c>
      <c r="H97" s="12"/>
    </row>
    <row r="98" spans="1:8" s="18" customFormat="1" ht="15">
      <c r="A98" s="28" t="s">
        <v>113</v>
      </c>
      <c r="B98" s="27"/>
      <c r="C98" s="30" t="s">
        <v>145</v>
      </c>
      <c r="D98" s="68">
        <f>SUM(D99:D104)</f>
        <v>12513.03</v>
      </c>
      <c r="E98" s="22">
        <f>D98/G98</f>
        <v>3.59</v>
      </c>
      <c r="F98" s="22">
        <f>E98/12</f>
        <v>0.3</v>
      </c>
      <c r="G98" s="11">
        <v>3486.1</v>
      </c>
      <c r="H98" s="12">
        <v>0.2</v>
      </c>
    </row>
    <row r="99" spans="1:8" s="18" customFormat="1" ht="18" customHeight="1">
      <c r="A99" s="32" t="s">
        <v>35</v>
      </c>
      <c r="B99" s="27" t="s">
        <v>8</v>
      </c>
      <c r="C99" s="34"/>
      <c r="D99" s="79">
        <v>0</v>
      </c>
      <c r="E99" s="22"/>
      <c r="F99" s="22"/>
      <c r="G99" s="11">
        <v>3486.1</v>
      </c>
      <c r="H99" s="12"/>
    </row>
    <row r="100" spans="1:8" s="18" customFormat="1" ht="44.25" customHeight="1">
      <c r="A100" s="32" t="s">
        <v>114</v>
      </c>
      <c r="B100" s="27" t="s">
        <v>16</v>
      </c>
      <c r="C100" s="34"/>
      <c r="D100" s="79">
        <v>11419.63</v>
      </c>
      <c r="E100" s="22"/>
      <c r="F100" s="22"/>
      <c r="G100" s="11">
        <v>3486.1</v>
      </c>
      <c r="H100" s="12"/>
    </row>
    <row r="101" spans="1:8" s="18" customFormat="1" ht="41.25" customHeight="1">
      <c r="A101" s="32" t="s">
        <v>115</v>
      </c>
      <c r="B101" s="27" t="s">
        <v>16</v>
      </c>
      <c r="C101" s="34"/>
      <c r="D101" s="79">
        <v>1093.4</v>
      </c>
      <c r="E101" s="22"/>
      <c r="F101" s="22"/>
      <c r="G101" s="11">
        <v>3486.1</v>
      </c>
      <c r="H101" s="12"/>
    </row>
    <row r="102" spans="1:8" s="18" customFormat="1" ht="25.5">
      <c r="A102" s="32" t="s">
        <v>116</v>
      </c>
      <c r="B102" s="27" t="s">
        <v>11</v>
      </c>
      <c r="C102" s="34"/>
      <c r="D102" s="67">
        <f>E102*G102</f>
        <v>0</v>
      </c>
      <c r="E102" s="33"/>
      <c r="F102" s="33"/>
      <c r="G102" s="11">
        <v>3486.1</v>
      </c>
      <c r="H102" s="12">
        <v>0</v>
      </c>
    </row>
    <row r="103" spans="1:8" s="18" customFormat="1" ht="20.25" customHeight="1">
      <c r="A103" s="32" t="s">
        <v>117</v>
      </c>
      <c r="B103" s="36" t="s">
        <v>118</v>
      </c>
      <c r="C103" s="34"/>
      <c r="D103" s="67">
        <v>0</v>
      </c>
      <c r="E103" s="33"/>
      <c r="F103" s="33"/>
      <c r="G103" s="11">
        <v>3486.1</v>
      </c>
      <c r="H103" s="12">
        <v>0.18</v>
      </c>
    </row>
    <row r="104" spans="1:8" s="18" customFormat="1" ht="57" customHeight="1">
      <c r="A104" s="32" t="s">
        <v>119</v>
      </c>
      <c r="B104" s="36" t="s">
        <v>64</v>
      </c>
      <c r="C104" s="34"/>
      <c r="D104" s="67">
        <v>0</v>
      </c>
      <c r="E104" s="33"/>
      <c r="F104" s="33"/>
      <c r="G104" s="11">
        <v>3486.1</v>
      </c>
      <c r="H104" s="12">
        <v>0.02</v>
      </c>
    </row>
    <row r="105" spans="1:8" s="18" customFormat="1" ht="15">
      <c r="A105" s="28" t="s">
        <v>39</v>
      </c>
      <c r="B105" s="27"/>
      <c r="C105" s="22" t="s">
        <v>146</v>
      </c>
      <c r="D105" s="66">
        <f>D106</f>
        <v>0</v>
      </c>
      <c r="E105" s="22">
        <f>D105/G105</f>
        <v>0</v>
      </c>
      <c r="F105" s="22">
        <f>E105/12</f>
        <v>0</v>
      </c>
      <c r="G105" s="11">
        <v>3486.1</v>
      </c>
      <c r="H105" s="12">
        <v>0.14</v>
      </c>
    </row>
    <row r="106" spans="1:8" s="18" customFormat="1" ht="21" customHeight="1">
      <c r="A106" s="32" t="s">
        <v>36</v>
      </c>
      <c r="B106" s="27" t="s">
        <v>16</v>
      </c>
      <c r="C106" s="81"/>
      <c r="D106" s="67">
        <v>0</v>
      </c>
      <c r="E106" s="33"/>
      <c r="F106" s="33"/>
      <c r="G106" s="11">
        <v>3486.1</v>
      </c>
      <c r="H106" s="12">
        <v>0.02</v>
      </c>
    </row>
    <row r="107" spans="1:8" s="11" customFormat="1" ht="15">
      <c r="A107" s="28" t="s">
        <v>42</v>
      </c>
      <c r="B107" s="21"/>
      <c r="C107" s="22" t="s">
        <v>147</v>
      </c>
      <c r="D107" s="66">
        <f>D108+D110+D109</f>
        <v>20800</v>
      </c>
      <c r="E107" s="22">
        <f>D107/G107</f>
        <v>5.97</v>
      </c>
      <c r="F107" s="22">
        <f>E107/12</f>
        <v>0.5</v>
      </c>
      <c r="G107" s="11">
        <v>3486.1</v>
      </c>
      <c r="H107" s="12">
        <v>0.37</v>
      </c>
    </row>
    <row r="108" spans="1:8" s="18" customFormat="1" ht="44.25" customHeight="1">
      <c r="A108" s="63" t="s">
        <v>120</v>
      </c>
      <c r="B108" s="36" t="s">
        <v>21</v>
      </c>
      <c r="C108" s="34"/>
      <c r="D108" s="67">
        <v>20800</v>
      </c>
      <c r="E108" s="33"/>
      <c r="F108" s="33"/>
      <c r="G108" s="11">
        <v>3486.1</v>
      </c>
      <c r="H108" s="12">
        <v>0.03</v>
      </c>
    </row>
    <row r="109" spans="1:8" s="18" customFormat="1" ht="24.75" customHeight="1">
      <c r="A109" s="63" t="s">
        <v>171</v>
      </c>
      <c r="B109" s="36" t="s">
        <v>50</v>
      </c>
      <c r="C109" s="34"/>
      <c r="D109" s="67">
        <v>0</v>
      </c>
      <c r="E109" s="33"/>
      <c r="F109" s="33"/>
      <c r="G109" s="11"/>
      <c r="H109" s="12"/>
    </row>
    <row r="110" spans="1:8" s="18" customFormat="1" ht="24" customHeight="1">
      <c r="A110" s="63" t="s">
        <v>170</v>
      </c>
      <c r="B110" s="36" t="s">
        <v>64</v>
      </c>
      <c r="C110" s="34"/>
      <c r="D110" s="67">
        <v>0</v>
      </c>
      <c r="E110" s="33"/>
      <c r="F110" s="33"/>
      <c r="G110" s="11">
        <v>3486.1</v>
      </c>
      <c r="H110" s="12"/>
    </row>
    <row r="111" spans="1:8" s="11" customFormat="1" ht="15">
      <c r="A111" s="28" t="s">
        <v>41</v>
      </c>
      <c r="B111" s="21"/>
      <c r="C111" s="22" t="s">
        <v>148</v>
      </c>
      <c r="D111" s="66">
        <f>D112+D113</f>
        <v>2196.72</v>
      </c>
      <c r="E111" s="22">
        <f>D111/G111</f>
        <v>0.63</v>
      </c>
      <c r="F111" s="22">
        <f>E111/12</f>
        <v>0.05</v>
      </c>
      <c r="G111" s="11">
        <v>3486.1</v>
      </c>
      <c r="H111" s="12">
        <v>0.29</v>
      </c>
    </row>
    <row r="112" spans="1:8" s="18" customFormat="1" ht="15">
      <c r="A112" s="32" t="s">
        <v>52</v>
      </c>
      <c r="B112" s="27" t="s">
        <v>47</v>
      </c>
      <c r="C112" s="34"/>
      <c r="D112" s="67">
        <v>2196.72</v>
      </c>
      <c r="E112" s="33"/>
      <c r="F112" s="33"/>
      <c r="G112" s="11">
        <v>3486.1</v>
      </c>
      <c r="H112" s="12">
        <v>0.26</v>
      </c>
    </row>
    <row r="113" spans="1:8" s="18" customFormat="1" ht="24.75" customHeight="1">
      <c r="A113" s="32" t="s">
        <v>62</v>
      </c>
      <c r="B113" s="27" t="s">
        <v>47</v>
      </c>
      <c r="C113" s="34"/>
      <c r="D113" s="67">
        <v>0</v>
      </c>
      <c r="E113" s="33"/>
      <c r="F113" s="33"/>
      <c r="G113" s="11">
        <v>3486.1</v>
      </c>
      <c r="H113" s="12">
        <v>0.03</v>
      </c>
    </row>
    <row r="114" spans="1:8" s="11" customFormat="1" ht="157.5" customHeight="1">
      <c r="A114" s="28" t="s">
        <v>183</v>
      </c>
      <c r="B114" s="21" t="s">
        <v>11</v>
      </c>
      <c r="C114" s="30"/>
      <c r="D114" s="68">
        <v>30000</v>
      </c>
      <c r="E114" s="30">
        <f>D114/G114</f>
        <v>8.61</v>
      </c>
      <c r="F114" s="30">
        <f>E114/12</f>
        <v>0.72</v>
      </c>
      <c r="G114" s="11">
        <v>3486.1</v>
      </c>
      <c r="H114" s="12">
        <v>0.3</v>
      </c>
    </row>
    <row r="115" spans="1:7" s="104" customFormat="1" ht="18.75">
      <c r="A115" s="136" t="s">
        <v>174</v>
      </c>
      <c r="B115" s="21" t="s">
        <v>8</v>
      </c>
      <c r="C115" s="101"/>
      <c r="D115" s="102">
        <f>2019.1+45436.26</f>
        <v>47455.36</v>
      </c>
      <c r="E115" s="101">
        <f>D115/G115</f>
        <v>13.61</v>
      </c>
      <c r="F115" s="101">
        <f>E115/12</f>
        <v>1.13</v>
      </c>
      <c r="G115" s="11">
        <v>3486.1</v>
      </c>
    </row>
    <row r="116" spans="1:7" s="104" customFormat="1" ht="18.75">
      <c r="A116" s="136" t="s">
        <v>175</v>
      </c>
      <c r="B116" s="21" t="s">
        <v>8</v>
      </c>
      <c r="C116" s="101"/>
      <c r="D116" s="102">
        <f>(2019.1+4583.2)</f>
        <v>6602.3</v>
      </c>
      <c r="E116" s="101">
        <f>D116/G116</f>
        <v>1.89</v>
      </c>
      <c r="F116" s="101">
        <f>E116/12</f>
        <v>0.16</v>
      </c>
      <c r="G116" s="11">
        <v>3486.1</v>
      </c>
    </row>
    <row r="117" spans="1:7" s="104" customFormat="1" ht="18.75">
      <c r="A117" s="136" t="s">
        <v>176</v>
      </c>
      <c r="B117" s="21" t="s">
        <v>8</v>
      </c>
      <c r="C117" s="101"/>
      <c r="D117" s="102">
        <v>42594.39</v>
      </c>
      <c r="E117" s="101">
        <f>D117/G117</f>
        <v>12.22</v>
      </c>
      <c r="F117" s="101">
        <f>E117/12</f>
        <v>1.02</v>
      </c>
      <c r="G117" s="11">
        <v>3486.1</v>
      </c>
    </row>
    <row r="118" spans="1:7" s="104" customFormat="1" ht="18.75">
      <c r="A118" s="136" t="s">
        <v>177</v>
      </c>
      <c r="B118" s="21" t="s">
        <v>8</v>
      </c>
      <c r="C118" s="106"/>
      <c r="D118" s="107">
        <v>50059.38</v>
      </c>
      <c r="E118" s="106">
        <f>D118/G118</f>
        <v>14.36</v>
      </c>
      <c r="F118" s="106">
        <f>E118/12</f>
        <v>1.2</v>
      </c>
      <c r="G118" s="11">
        <v>3486.1</v>
      </c>
    </row>
    <row r="119" spans="1:7" s="11" customFormat="1" ht="21.75" customHeight="1" thickBot="1">
      <c r="A119" s="28" t="s">
        <v>65</v>
      </c>
      <c r="B119" s="58" t="s">
        <v>10</v>
      </c>
      <c r="C119" s="22"/>
      <c r="D119" s="69">
        <f>E119*G119</f>
        <v>86176.39</v>
      </c>
      <c r="E119" s="30">
        <f>12*F119</f>
        <v>24.72</v>
      </c>
      <c r="F119" s="82">
        <v>2.06</v>
      </c>
      <c r="G119" s="11">
        <v>3486.1</v>
      </c>
    </row>
    <row r="120" spans="1:8" s="62" customFormat="1" ht="19.5" thickBot="1">
      <c r="A120" s="39" t="s">
        <v>30</v>
      </c>
      <c r="B120" s="60"/>
      <c r="C120" s="61"/>
      <c r="D120" s="70">
        <f>D114+D111+D107+D105+D98+D93+D82+D66+D65+D64+D63+D52+D50+D49+D42+D41+D30+D16+D119+D43+D118+D117+D116+D115+D62+D51</f>
        <v>982386.39</v>
      </c>
      <c r="E120" s="70">
        <f>E114+E111+E107+E105+E98+E93+E82+E66+E65+E64+E63+E52+E50+E49+E42+E41+E30+E16+E119+E43+E118+E117+E116+E115+E62+E51</f>
        <v>281.81</v>
      </c>
      <c r="F120" s="70">
        <f>F114+F111+F107+F105+F98+F93+F82+F66+F65+F64+F63+F52+F50+F49+F42+F41+F30+F16+F119+F43+F118+F117+F116+F115+F62+F51</f>
        <v>23.5</v>
      </c>
      <c r="G120" s="11">
        <v>3486.1</v>
      </c>
      <c r="H120" s="132"/>
    </row>
    <row r="121" spans="1:8" s="43" customFormat="1" ht="15.75" thickBot="1">
      <c r="A121" s="42"/>
      <c r="D121" s="71"/>
      <c r="F121" s="71"/>
      <c r="G121" s="11"/>
      <c r="H121" s="44"/>
    </row>
    <row r="122" spans="1:8" s="11" customFormat="1" ht="38.25" thickBot="1">
      <c r="A122" s="83" t="s">
        <v>151</v>
      </c>
      <c r="B122" s="60"/>
      <c r="C122" s="61"/>
      <c r="D122" s="70">
        <v>0</v>
      </c>
      <c r="E122" s="70">
        <v>0</v>
      </c>
      <c r="F122" s="95">
        <v>0</v>
      </c>
      <c r="G122" s="11">
        <v>3486.1</v>
      </c>
      <c r="H122" s="12"/>
    </row>
    <row r="123" spans="1:8" s="11" customFormat="1" ht="15.75" thickBot="1">
      <c r="A123" s="73"/>
      <c r="B123" s="46"/>
      <c r="C123" s="47"/>
      <c r="D123" s="72"/>
      <c r="E123" s="47"/>
      <c r="F123" s="47"/>
      <c r="H123" s="12"/>
    </row>
    <row r="124" spans="1:6" s="143" customFormat="1" ht="20.25" thickBot="1">
      <c r="A124" s="138" t="s">
        <v>178</v>
      </c>
      <c r="B124" s="139"/>
      <c r="C124" s="140"/>
      <c r="D124" s="141">
        <f>D120+D122</f>
        <v>982386.39</v>
      </c>
      <c r="E124" s="141">
        <f>E120+E122</f>
        <v>281.81</v>
      </c>
      <c r="F124" s="142">
        <f>F120+F122</f>
        <v>23.5</v>
      </c>
    </row>
    <row r="125" spans="1:6" s="145" customFormat="1" ht="12.75">
      <c r="A125" s="144"/>
      <c r="F125" s="43"/>
    </row>
    <row r="126" spans="1:6" s="145" customFormat="1" ht="12.75">
      <c r="A126" s="144"/>
      <c r="F126" s="43"/>
    </row>
    <row r="127" spans="1:6" s="145" customFormat="1" ht="22.5" customHeight="1">
      <c r="A127" s="28" t="s">
        <v>179</v>
      </c>
      <c r="B127" s="21" t="s">
        <v>10</v>
      </c>
      <c r="C127" s="30" t="s">
        <v>139</v>
      </c>
      <c r="D127" s="30">
        <v>175166.46</v>
      </c>
      <c r="E127" s="30">
        <v>50.25</v>
      </c>
      <c r="F127" s="30">
        <v>4.19</v>
      </c>
    </row>
    <row r="128" spans="1:6" s="145" customFormat="1" ht="12.75">
      <c r="A128" s="144"/>
      <c r="F128" s="43"/>
    </row>
    <row r="129" spans="1:6" s="145" customFormat="1" ht="13.5" thickBot="1">
      <c r="A129" s="144"/>
      <c r="F129" s="43"/>
    </row>
    <row r="130" spans="1:6" s="145" customFormat="1" ht="20.25" thickBot="1">
      <c r="A130" s="138" t="s">
        <v>180</v>
      </c>
      <c r="B130" s="146"/>
      <c r="C130" s="146"/>
      <c r="D130" s="147">
        <f>D124+D127</f>
        <v>1157552.85</v>
      </c>
      <c r="E130" s="147">
        <f>E124+E127</f>
        <v>332.06</v>
      </c>
      <c r="F130" s="147">
        <f>F124+F127</f>
        <v>27.69</v>
      </c>
    </row>
    <row r="131" spans="1:8" s="41" customFormat="1" ht="19.5">
      <c r="A131" s="53"/>
      <c r="B131" s="54"/>
      <c r="C131" s="54"/>
      <c r="D131" s="54"/>
      <c r="E131" s="55"/>
      <c r="F131" s="54"/>
      <c r="H131" s="40"/>
    </row>
    <row r="132" spans="1:8" s="41" customFormat="1" ht="19.5">
      <c r="A132" s="53"/>
      <c r="B132" s="54"/>
      <c r="C132" s="54"/>
      <c r="D132" s="54"/>
      <c r="E132" s="55"/>
      <c r="F132" s="54"/>
      <c r="H132" s="40"/>
    </row>
    <row r="133" spans="1:8" s="41" customFormat="1" ht="19.5">
      <c r="A133" s="53"/>
      <c r="B133" s="54"/>
      <c r="C133" s="54"/>
      <c r="D133" s="54"/>
      <c r="E133" s="55"/>
      <c r="F133" s="54"/>
      <c r="H133" s="40"/>
    </row>
    <row r="134" spans="1:8" s="41" customFormat="1" ht="19.5">
      <c r="A134" s="53"/>
      <c r="B134" s="54"/>
      <c r="C134" s="54"/>
      <c r="D134" s="54"/>
      <c r="E134" s="55"/>
      <c r="F134" s="54"/>
      <c r="H134" s="40"/>
    </row>
    <row r="135" spans="1:8" s="41" customFormat="1" ht="19.5">
      <c r="A135" s="53"/>
      <c r="B135" s="54"/>
      <c r="C135" s="54"/>
      <c r="D135" s="54"/>
      <c r="E135" s="55"/>
      <c r="F135" s="54"/>
      <c r="H135" s="40"/>
    </row>
    <row r="136" spans="1:8" s="41" customFormat="1" ht="19.5">
      <c r="A136" s="53"/>
      <c r="B136" s="54"/>
      <c r="C136" s="54"/>
      <c r="D136" s="54"/>
      <c r="E136" s="55"/>
      <c r="F136" s="54"/>
      <c r="H136" s="40"/>
    </row>
    <row r="137" spans="1:8" s="43" customFormat="1" ht="14.25">
      <c r="A137" s="167" t="s">
        <v>28</v>
      </c>
      <c r="B137" s="167"/>
      <c r="C137" s="167"/>
      <c r="D137" s="167"/>
      <c r="H137" s="44"/>
    </row>
    <row r="138" s="43" customFormat="1" ht="12.75">
      <c r="H138" s="44"/>
    </row>
    <row r="139" spans="1:8" s="43" customFormat="1" ht="12.75">
      <c r="A139" s="42" t="s">
        <v>29</v>
      </c>
      <c r="H139" s="44"/>
    </row>
    <row r="140" s="43" customFormat="1" ht="12.75">
      <c r="H140" s="44"/>
    </row>
    <row r="141" s="43" customFormat="1" ht="12.75">
      <c r="H141" s="44"/>
    </row>
    <row r="142" s="43" customFormat="1" ht="12.75">
      <c r="H142" s="44"/>
    </row>
    <row r="143" s="43" customFormat="1" ht="12.75">
      <c r="H143" s="44"/>
    </row>
    <row r="144" s="43" customFormat="1" ht="12.75">
      <c r="H144" s="44"/>
    </row>
    <row r="145" s="43" customFormat="1" ht="12.75">
      <c r="H145" s="44"/>
    </row>
    <row r="146" s="43" customFormat="1" ht="12.75">
      <c r="H146" s="44"/>
    </row>
    <row r="147" s="43" customFormat="1" ht="12.75">
      <c r="H147" s="44"/>
    </row>
    <row r="148" s="43" customFormat="1" ht="12.75">
      <c r="H148" s="44"/>
    </row>
    <row r="149" s="43" customFormat="1" ht="12.75">
      <c r="H149" s="44"/>
    </row>
    <row r="150" s="43" customFormat="1" ht="12.75">
      <c r="H150" s="44"/>
    </row>
    <row r="151" s="43" customFormat="1" ht="12.75">
      <c r="H151" s="44"/>
    </row>
    <row r="152" s="43" customFormat="1" ht="12.75">
      <c r="H152" s="44"/>
    </row>
    <row r="153" s="43" customFormat="1" ht="12.75">
      <c r="H153" s="44"/>
    </row>
    <row r="154" s="43" customFormat="1" ht="12.75">
      <c r="H154" s="44"/>
    </row>
    <row r="155" s="43" customFormat="1" ht="12.75">
      <c r="H155" s="44"/>
    </row>
    <row r="156" s="43" customFormat="1" ht="12.75">
      <c r="H156" s="44"/>
    </row>
    <row r="157" s="43" customFormat="1" ht="12.75">
      <c r="H157" s="44"/>
    </row>
  </sheetData>
  <sheetProtection/>
  <mergeCells count="12">
    <mergeCell ref="A1:F1"/>
    <mergeCell ref="B2:F2"/>
    <mergeCell ref="B3:F3"/>
    <mergeCell ref="B4:F4"/>
    <mergeCell ref="A7:F7"/>
    <mergeCell ref="A8:F8"/>
    <mergeCell ref="A9:F9"/>
    <mergeCell ref="A10:F10"/>
    <mergeCell ref="A11:F11"/>
    <mergeCell ref="A12:F12"/>
    <mergeCell ref="A15:F15"/>
    <mergeCell ref="A137:D137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4"/>
  <sheetViews>
    <sheetView tabSelected="1" zoomScalePageLayoutView="0" workbookViewId="0" topLeftCell="A1">
      <selection activeCell="D132" sqref="D13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12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2" hidden="1" customWidth="1"/>
    <col min="9" max="11" width="15.375" style="1" customWidth="1"/>
    <col min="12" max="16384" width="9.125" style="1" customWidth="1"/>
  </cols>
  <sheetData>
    <row r="1" spans="1:6" ht="16.5" customHeight="1">
      <c r="A1" s="169" t="s">
        <v>137</v>
      </c>
      <c r="B1" s="170"/>
      <c r="C1" s="170"/>
      <c r="D1" s="170"/>
      <c r="E1" s="170"/>
      <c r="F1" s="170"/>
    </row>
    <row r="2" spans="2:6" ht="12.75" customHeight="1">
      <c r="B2" s="171"/>
      <c r="C2" s="171"/>
      <c r="D2" s="171"/>
      <c r="E2" s="170"/>
      <c r="F2" s="170"/>
    </row>
    <row r="3" spans="2:6" ht="14.25" customHeight="1">
      <c r="B3" s="171" t="s">
        <v>0</v>
      </c>
      <c r="C3" s="171"/>
      <c r="D3" s="171"/>
      <c r="E3" s="170"/>
      <c r="F3" s="170"/>
    </row>
    <row r="4" spans="1:6" ht="21" customHeight="1">
      <c r="A4" s="56" t="s">
        <v>167</v>
      </c>
      <c r="B4" s="171" t="s">
        <v>138</v>
      </c>
      <c r="C4" s="171"/>
      <c r="D4" s="171"/>
      <c r="E4" s="170"/>
      <c r="F4" s="170"/>
    </row>
    <row r="5" spans="1:6" ht="21" customHeight="1">
      <c r="A5" s="156"/>
      <c r="B5" s="155"/>
      <c r="C5" s="155"/>
      <c r="D5" s="155"/>
      <c r="E5" s="154"/>
      <c r="F5" s="154"/>
    </row>
    <row r="6" spans="1:6" ht="21" customHeight="1">
      <c r="A6" s="156"/>
      <c r="B6" s="155"/>
      <c r="C6" s="155"/>
      <c r="D6" s="155"/>
      <c r="E6" s="154"/>
      <c r="F6" s="154"/>
    </row>
    <row r="7" spans="1:6" ht="21" customHeight="1">
      <c r="A7" s="172"/>
      <c r="B7" s="172"/>
      <c r="C7" s="172"/>
      <c r="D7" s="172"/>
      <c r="E7" s="172"/>
      <c r="F7" s="172"/>
    </row>
    <row r="8" spans="1:6" ht="21" customHeight="1">
      <c r="A8" s="168" t="s">
        <v>168</v>
      </c>
      <c r="B8" s="168"/>
      <c r="C8" s="168"/>
      <c r="D8" s="168"/>
      <c r="E8" s="168"/>
      <c r="F8" s="168"/>
    </row>
    <row r="9" spans="1:8" s="3" customFormat="1" ht="22.5" customHeight="1">
      <c r="A9" s="157" t="s">
        <v>1</v>
      </c>
      <c r="B9" s="157"/>
      <c r="C9" s="157"/>
      <c r="D9" s="157"/>
      <c r="E9" s="158"/>
      <c r="F9" s="158"/>
      <c r="H9" s="4"/>
    </row>
    <row r="10" spans="1:6" s="5" customFormat="1" ht="18.75" customHeight="1">
      <c r="A10" s="157" t="s">
        <v>133</v>
      </c>
      <c r="B10" s="157"/>
      <c r="C10" s="157"/>
      <c r="D10" s="157"/>
      <c r="E10" s="158"/>
      <c r="F10" s="158"/>
    </row>
    <row r="11" spans="1:6" s="6" customFormat="1" ht="17.25" customHeight="1">
      <c r="A11" s="159" t="s">
        <v>53</v>
      </c>
      <c r="B11" s="159"/>
      <c r="C11" s="159"/>
      <c r="D11" s="159"/>
      <c r="E11" s="160"/>
      <c r="F11" s="160"/>
    </row>
    <row r="12" spans="1:6" s="5" customFormat="1" ht="30" customHeight="1" thickBot="1">
      <c r="A12" s="161" t="s">
        <v>2</v>
      </c>
      <c r="B12" s="161"/>
      <c r="C12" s="161"/>
      <c r="D12" s="161"/>
      <c r="E12" s="162"/>
      <c r="F12" s="162"/>
    </row>
    <row r="13" spans="1:8" s="11" customFormat="1" ht="139.5" customHeight="1" thickBot="1">
      <c r="A13" s="7" t="s">
        <v>3</v>
      </c>
      <c r="B13" s="8" t="s">
        <v>4</v>
      </c>
      <c r="C13" s="9" t="s">
        <v>71</v>
      </c>
      <c r="D13" s="9" t="s">
        <v>31</v>
      </c>
      <c r="E13" s="9" t="s">
        <v>5</v>
      </c>
      <c r="F13" s="10" t="s">
        <v>6</v>
      </c>
      <c r="H13" s="12"/>
    </row>
    <row r="14" spans="1:8" s="18" customFormat="1" ht="12.75">
      <c r="A14" s="13">
        <v>1</v>
      </c>
      <c r="B14" s="14">
        <v>2</v>
      </c>
      <c r="C14" s="15">
        <v>3</v>
      </c>
      <c r="D14" s="15">
        <v>4</v>
      </c>
      <c r="E14" s="16">
        <v>5</v>
      </c>
      <c r="F14" s="17">
        <v>6</v>
      </c>
      <c r="H14" s="19"/>
    </row>
    <row r="15" spans="1:8" s="18" customFormat="1" ht="49.5" customHeight="1">
      <c r="A15" s="163" t="s">
        <v>7</v>
      </c>
      <c r="B15" s="164"/>
      <c r="C15" s="164"/>
      <c r="D15" s="164"/>
      <c r="E15" s="165"/>
      <c r="F15" s="166"/>
      <c r="H15" s="19"/>
    </row>
    <row r="16" spans="1:8" s="11" customFormat="1" ht="21.75" customHeight="1">
      <c r="A16" s="20" t="s">
        <v>66</v>
      </c>
      <c r="B16" s="21" t="s">
        <v>8</v>
      </c>
      <c r="C16" s="23" t="s">
        <v>135</v>
      </c>
      <c r="D16" s="64">
        <f>F16*G16*12</f>
        <v>151017.85</v>
      </c>
      <c r="E16" s="22">
        <f>F16*12</f>
        <v>43.32</v>
      </c>
      <c r="F16" s="22">
        <f>F27+F29</f>
        <v>3.61</v>
      </c>
      <c r="G16" s="11">
        <v>3486.1</v>
      </c>
      <c r="H16" s="12">
        <v>2.24</v>
      </c>
    </row>
    <row r="17" spans="1:8" s="11" customFormat="1" ht="29.25" customHeight="1">
      <c r="A17" s="75" t="s">
        <v>58</v>
      </c>
      <c r="B17" s="76" t="s">
        <v>61</v>
      </c>
      <c r="C17" s="25"/>
      <c r="D17" s="65"/>
      <c r="E17" s="24"/>
      <c r="F17" s="24"/>
      <c r="H17" s="12"/>
    </row>
    <row r="18" spans="1:8" s="11" customFormat="1" ht="15">
      <c r="A18" s="75" t="s">
        <v>59</v>
      </c>
      <c r="B18" s="76" t="s">
        <v>61</v>
      </c>
      <c r="C18" s="25"/>
      <c r="D18" s="65"/>
      <c r="E18" s="24"/>
      <c r="F18" s="24"/>
      <c r="H18" s="12"/>
    </row>
    <row r="19" spans="1:8" s="11" customFormat="1" ht="106.5" customHeight="1">
      <c r="A19" s="75" t="s">
        <v>72</v>
      </c>
      <c r="B19" s="76" t="s">
        <v>21</v>
      </c>
      <c r="C19" s="25"/>
      <c r="D19" s="65"/>
      <c r="E19" s="24"/>
      <c r="F19" s="24"/>
      <c r="H19" s="12"/>
    </row>
    <row r="20" spans="1:8" s="11" customFormat="1" ht="15">
      <c r="A20" s="75" t="s">
        <v>73</v>
      </c>
      <c r="B20" s="76" t="s">
        <v>61</v>
      </c>
      <c r="C20" s="25"/>
      <c r="D20" s="65"/>
      <c r="E20" s="24"/>
      <c r="F20" s="24"/>
      <c r="H20" s="12"/>
    </row>
    <row r="21" spans="1:8" s="11" customFormat="1" ht="15">
      <c r="A21" s="75" t="s">
        <v>74</v>
      </c>
      <c r="B21" s="76" t="s">
        <v>61</v>
      </c>
      <c r="C21" s="23"/>
      <c r="D21" s="64"/>
      <c r="E21" s="22"/>
      <c r="F21" s="22"/>
      <c r="H21" s="12"/>
    </row>
    <row r="22" spans="1:8" s="103" customFormat="1" ht="25.5">
      <c r="A22" s="118" t="s">
        <v>75</v>
      </c>
      <c r="B22" s="119" t="s">
        <v>11</v>
      </c>
      <c r="C22" s="120"/>
      <c r="D22" s="114"/>
      <c r="E22" s="115"/>
      <c r="F22" s="115"/>
      <c r="H22" s="116"/>
    </row>
    <row r="23" spans="1:6" s="103" customFormat="1" ht="18.75">
      <c r="A23" s="118" t="s">
        <v>76</v>
      </c>
      <c r="B23" s="119" t="s">
        <v>13</v>
      </c>
      <c r="C23" s="115"/>
      <c r="D23" s="114"/>
      <c r="E23" s="115"/>
      <c r="F23" s="121"/>
    </row>
    <row r="24" spans="1:6" s="103" customFormat="1" ht="18.75">
      <c r="A24" s="118" t="s">
        <v>163</v>
      </c>
      <c r="B24" s="119" t="s">
        <v>61</v>
      </c>
      <c r="C24" s="115"/>
      <c r="D24" s="114"/>
      <c r="E24" s="115"/>
      <c r="F24" s="121"/>
    </row>
    <row r="25" spans="1:8" s="103" customFormat="1" ht="15">
      <c r="A25" s="118" t="s">
        <v>166</v>
      </c>
      <c r="B25" s="119" t="s">
        <v>61</v>
      </c>
      <c r="C25" s="120"/>
      <c r="D25" s="114"/>
      <c r="E25" s="115"/>
      <c r="F25" s="115"/>
      <c r="H25" s="116"/>
    </row>
    <row r="26" spans="1:8" s="103" customFormat="1" ht="15">
      <c r="A26" s="118" t="s">
        <v>77</v>
      </c>
      <c r="B26" s="119" t="s">
        <v>16</v>
      </c>
      <c r="C26" s="120"/>
      <c r="D26" s="114"/>
      <c r="E26" s="115"/>
      <c r="F26" s="115"/>
      <c r="H26" s="116"/>
    </row>
    <row r="27" spans="1:8" s="103" customFormat="1" ht="15">
      <c r="A27" s="125" t="s">
        <v>67</v>
      </c>
      <c r="B27" s="126"/>
      <c r="C27" s="122"/>
      <c r="D27" s="123"/>
      <c r="E27" s="124"/>
      <c r="F27" s="22">
        <v>3.61</v>
      </c>
      <c r="G27" s="103">
        <v>3486.1</v>
      </c>
      <c r="H27" s="116"/>
    </row>
    <row r="28" spans="1:8" s="103" customFormat="1" ht="15">
      <c r="A28" s="127" t="s">
        <v>78</v>
      </c>
      <c r="B28" s="126" t="s">
        <v>61</v>
      </c>
      <c r="C28" s="122"/>
      <c r="D28" s="123"/>
      <c r="E28" s="124"/>
      <c r="F28" s="24">
        <v>0</v>
      </c>
      <c r="G28" s="103">
        <v>3486.1</v>
      </c>
      <c r="H28" s="116"/>
    </row>
    <row r="29" spans="1:8" s="103" customFormat="1" ht="15">
      <c r="A29" s="125" t="s">
        <v>67</v>
      </c>
      <c r="B29" s="126"/>
      <c r="C29" s="120"/>
      <c r="D29" s="114"/>
      <c r="E29" s="115"/>
      <c r="F29" s="22">
        <f>F28</f>
        <v>0</v>
      </c>
      <c r="H29" s="116"/>
    </row>
    <row r="30" spans="1:8" s="103" customFormat="1" ht="30">
      <c r="A30" s="125" t="s">
        <v>9</v>
      </c>
      <c r="B30" s="128" t="s">
        <v>10</v>
      </c>
      <c r="C30" s="23" t="s">
        <v>136</v>
      </c>
      <c r="D30" s="114">
        <f>E30*G30</f>
        <v>215440.98</v>
      </c>
      <c r="E30" s="115">
        <f>F30*12</f>
        <v>61.8</v>
      </c>
      <c r="F30" s="22">
        <v>5.15</v>
      </c>
      <c r="G30" s="103">
        <v>3486.1</v>
      </c>
      <c r="H30" s="116">
        <v>3.42</v>
      </c>
    </row>
    <row r="31" spans="1:8" s="11" customFormat="1" ht="18.75" customHeight="1">
      <c r="A31" s="75" t="s">
        <v>79</v>
      </c>
      <c r="B31" s="76" t="s">
        <v>10</v>
      </c>
      <c r="C31" s="23"/>
      <c r="D31" s="64"/>
      <c r="E31" s="22"/>
      <c r="F31" s="22"/>
      <c r="H31" s="12"/>
    </row>
    <row r="32" spans="1:8" s="11" customFormat="1" ht="18.75" customHeight="1">
      <c r="A32" s="75" t="s">
        <v>80</v>
      </c>
      <c r="B32" s="76" t="s">
        <v>81</v>
      </c>
      <c r="C32" s="23"/>
      <c r="D32" s="64"/>
      <c r="E32" s="22"/>
      <c r="F32" s="22"/>
      <c r="H32" s="12"/>
    </row>
    <row r="33" spans="1:8" s="11" customFormat="1" ht="15">
      <c r="A33" s="75" t="s">
        <v>82</v>
      </c>
      <c r="B33" s="76" t="s">
        <v>83</v>
      </c>
      <c r="C33" s="23"/>
      <c r="D33" s="64"/>
      <c r="E33" s="22"/>
      <c r="F33" s="22"/>
      <c r="H33" s="12"/>
    </row>
    <row r="34" spans="1:8" s="11" customFormat="1" ht="15">
      <c r="A34" s="75" t="s">
        <v>55</v>
      </c>
      <c r="B34" s="76" t="s">
        <v>10</v>
      </c>
      <c r="C34" s="23"/>
      <c r="D34" s="64"/>
      <c r="E34" s="22"/>
      <c r="F34" s="22"/>
      <c r="H34" s="12"/>
    </row>
    <row r="35" spans="1:8" s="11" customFormat="1" ht="25.5">
      <c r="A35" s="75" t="s">
        <v>56</v>
      </c>
      <c r="B35" s="76" t="s">
        <v>11</v>
      </c>
      <c r="C35" s="23"/>
      <c r="D35" s="64"/>
      <c r="E35" s="22"/>
      <c r="F35" s="22"/>
      <c r="H35" s="12"/>
    </row>
    <row r="36" spans="1:8" s="11" customFormat="1" ht="15">
      <c r="A36" s="75" t="s">
        <v>84</v>
      </c>
      <c r="B36" s="76" t="s">
        <v>10</v>
      </c>
      <c r="C36" s="23"/>
      <c r="D36" s="64"/>
      <c r="E36" s="22"/>
      <c r="F36" s="22"/>
      <c r="H36" s="12"/>
    </row>
    <row r="37" spans="1:8" s="11" customFormat="1" ht="15">
      <c r="A37" s="75" t="s">
        <v>60</v>
      </c>
      <c r="B37" s="76" t="s">
        <v>10</v>
      </c>
      <c r="C37" s="23"/>
      <c r="D37" s="64"/>
      <c r="E37" s="22"/>
      <c r="F37" s="22"/>
      <c r="H37" s="12"/>
    </row>
    <row r="38" spans="1:8" s="11" customFormat="1" ht="25.5">
      <c r="A38" s="75" t="s">
        <v>85</v>
      </c>
      <c r="B38" s="76" t="s">
        <v>57</v>
      </c>
      <c r="C38" s="23"/>
      <c r="D38" s="64"/>
      <c r="E38" s="22"/>
      <c r="F38" s="22"/>
      <c r="H38" s="12"/>
    </row>
    <row r="39" spans="1:8" s="11" customFormat="1" ht="31.5" customHeight="1">
      <c r="A39" s="75" t="s">
        <v>86</v>
      </c>
      <c r="B39" s="76" t="s">
        <v>11</v>
      </c>
      <c r="C39" s="23"/>
      <c r="D39" s="64"/>
      <c r="E39" s="22"/>
      <c r="F39" s="22"/>
      <c r="H39" s="12"/>
    </row>
    <row r="40" spans="1:8" s="11" customFormat="1" ht="31.5" customHeight="1">
      <c r="A40" s="75" t="s">
        <v>87</v>
      </c>
      <c r="B40" s="76" t="s">
        <v>10</v>
      </c>
      <c r="C40" s="23"/>
      <c r="D40" s="64"/>
      <c r="E40" s="22"/>
      <c r="F40" s="22"/>
      <c r="H40" s="12"/>
    </row>
    <row r="41" spans="1:8" s="29" customFormat="1" ht="21.75" customHeight="1">
      <c r="A41" s="28" t="s">
        <v>12</v>
      </c>
      <c r="B41" s="21" t="s">
        <v>13</v>
      </c>
      <c r="C41" s="23" t="s">
        <v>135</v>
      </c>
      <c r="D41" s="64">
        <f>E41*G41</f>
        <v>37649.88</v>
      </c>
      <c r="E41" s="22">
        <f>F41*12</f>
        <v>10.8</v>
      </c>
      <c r="F41" s="22">
        <v>0.9</v>
      </c>
      <c r="G41" s="11">
        <v>3486.1</v>
      </c>
      <c r="H41" s="12">
        <v>0.6</v>
      </c>
    </row>
    <row r="42" spans="1:8" s="11" customFormat="1" ht="15">
      <c r="A42" s="28" t="s">
        <v>14</v>
      </c>
      <c r="B42" s="21" t="s">
        <v>15</v>
      </c>
      <c r="C42" s="23" t="s">
        <v>135</v>
      </c>
      <c r="D42" s="64">
        <f>E42*G42</f>
        <v>122571.28</v>
      </c>
      <c r="E42" s="22">
        <f>F42*12</f>
        <v>35.16</v>
      </c>
      <c r="F42" s="22">
        <v>2.93</v>
      </c>
      <c r="G42" s="11">
        <v>3486.1</v>
      </c>
      <c r="H42" s="12">
        <v>1.94</v>
      </c>
    </row>
    <row r="43" spans="1:8" s="11" customFormat="1" ht="21" customHeight="1">
      <c r="A43" s="28" t="s">
        <v>121</v>
      </c>
      <c r="B43" s="21" t="s">
        <v>10</v>
      </c>
      <c r="C43" s="23" t="s">
        <v>139</v>
      </c>
      <c r="D43" s="64">
        <v>0</v>
      </c>
      <c r="E43" s="22">
        <f>D43/G43</f>
        <v>0</v>
      </c>
      <c r="F43" s="22">
        <f>E43/12</f>
        <v>0</v>
      </c>
      <c r="G43" s="11">
        <v>3486.1</v>
      </c>
      <c r="H43" s="12"/>
    </row>
    <row r="44" spans="1:8" s="11" customFormat="1" ht="15">
      <c r="A44" s="75" t="s">
        <v>88</v>
      </c>
      <c r="B44" s="76" t="s">
        <v>21</v>
      </c>
      <c r="C44" s="23"/>
      <c r="D44" s="64"/>
      <c r="E44" s="22"/>
      <c r="F44" s="22"/>
      <c r="H44" s="12"/>
    </row>
    <row r="45" spans="1:8" s="11" customFormat="1" ht="15">
      <c r="A45" s="75" t="s">
        <v>89</v>
      </c>
      <c r="B45" s="76" t="s">
        <v>16</v>
      </c>
      <c r="C45" s="23"/>
      <c r="D45" s="64"/>
      <c r="E45" s="22"/>
      <c r="F45" s="22"/>
      <c r="H45" s="12"/>
    </row>
    <row r="46" spans="1:8" s="11" customFormat="1" ht="15">
      <c r="A46" s="75" t="s">
        <v>90</v>
      </c>
      <c r="B46" s="76" t="s">
        <v>91</v>
      </c>
      <c r="C46" s="23"/>
      <c r="D46" s="64"/>
      <c r="E46" s="22"/>
      <c r="F46" s="22"/>
      <c r="H46" s="12"/>
    </row>
    <row r="47" spans="1:8" s="11" customFormat="1" ht="15">
      <c r="A47" s="75" t="s">
        <v>92</v>
      </c>
      <c r="B47" s="76" t="s">
        <v>93</v>
      </c>
      <c r="C47" s="23"/>
      <c r="D47" s="64"/>
      <c r="E47" s="22"/>
      <c r="F47" s="22"/>
      <c r="H47" s="12"/>
    </row>
    <row r="48" spans="1:8" s="11" customFormat="1" ht="15">
      <c r="A48" s="75" t="s">
        <v>94</v>
      </c>
      <c r="B48" s="76" t="s">
        <v>91</v>
      </c>
      <c r="C48" s="23"/>
      <c r="D48" s="64"/>
      <c r="E48" s="22"/>
      <c r="F48" s="22"/>
      <c r="H48" s="12"/>
    </row>
    <row r="49" spans="1:8" s="18" customFormat="1" ht="30">
      <c r="A49" s="28" t="s">
        <v>95</v>
      </c>
      <c r="B49" s="21" t="s">
        <v>8</v>
      </c>
      <c r="C49" s="23" t="s">
        <v>97</v>
      </c>
      <c r="D49" s="64">
        <v>2439.99</v>
      </c>
      <c r="E49" s="22">
        <f>D49/G49</f>
        <v>0.7</v>
      </c>
      <c r="F49" s="22">
        <f>E49/12</f>
        <v>0.06</v>
      </c>
      <c r="G49" s="11">
        <v>3486.1</v>
      </c>
      <c r="H49" s="12">
        <v>0.04</v>
      </c>
    </row>
    <row r="50" spans="1:8" s="18" customFormat="1" ht="34.5" customHeight="1">
      <c r="A50" s="28" t="s">
        <v>96</v>
      </c>
      <c r="B50" s="21" t="s">
        <v>8</v>
      </c>
      <c r="C50" s="23" t="s">
        <v>97</v>
      </c>
      <c r="D50" s="64">
        <v>15405.72</v>
      </c>
      <c r="E50" s="22">
        <f>D50/G50</f>
        <v>4.42</v>
      </c>
      <c r="F50" s="22">
        <f>E50/12</f>
        <v>0.37</v>
      </c>
      <c r="G50" s="11">
        <v>3486.1</v>
      </c>
      <c r="H50" s="12">
        <v>0.25</v>
      </c>
    </row>
    <row r="51" spans="1:8" s="18" customFormat="1" ht="22.5" customHeight="1">
      <c r="A51" s="28" t="s">
        <v>169</v>
      </c>
      <c r="B51" s="21" t="s">
        <v>50</v>
      </c>
      <c r="C51" s="23" t="s">
        <v>97</v>
      </c>
      <c r="D51" s="64">
        <v>15405.68</v>
      </c>
      <c r="E51" s="22">
        <f>D51/G51</f>
        <v>4.42</v>
      </c>
      <c r="F51" s="22">
        <f>E51/12</f>
        <v>0.37</v>
      </c>
      <c r="G51" s="11">
        <v>3486.1</v>
      </c>
      <c r="H51" s="12"/>
    </row>
    <row r="52" spans="1:8" s="18" customFormat="1" ht="30">
      <c r="A52" s="28" t="s">
        <v>22</v>
      </c>
      <c r="B52" s="21"/>
      <c r="C52" s="23" t="s">
        <v>140</v>
      </c>
      <c r="D52" s="64">
        <f>E52*G52</f>
        <v>9203.3</v>
      </c>
      <c r="E52" s="22">
        <f>F52*12</f>
        <v>2.64</v>
      </c>
      <c r="F52" s="22">
        <v>0.22</v>
      </c>
      <c r="G52" s="11">
        <v>3486.1</v>
      </c>
      <c r="H52" s="12">
        <v>0.14</v>
      </c>
    </row>
    <row r="53" spans="1:8" s="18" customFormat="1" ht="25.5">
      <c r="A53" s="63" t="s">
        <v>98</v>
      </c>
      <c r="B53" s="37" t="s">
        <v>64</v>
      </c>
      <c r="C53" s="23"/>
      <c r="D53" s="64"/>
      <c r="E53" s="22"/>
      <c r="F53" s="22"/>
      <c r="G53" s="11"/>
      <c r="H53" s="12"/>
    </row>
    <row r="54" spans="1:8" s="18" customFormat="1" ht="24" customHeight="1">
      <c r="A54" s="63" t="s">
        <v>99</v>
      </c>
      <c r="B54" s="37" t="s">
        <v>64</v>
      </c>
      <c r="C54" s="23"/>
      <c r="D54" s="64"/>
      <c r="E54" s="22"/>
      <c r="F54" s="22"/>
      <c r="G54" s="11"/>
      <c r="H54" s="12"/>
    </row>
    <row r="55" spans="1:8" s="18" customFormat="1" ht="20.25" customHeight="1">
      <c r="A55" s="63" t="s">
        <v>100</v>
      </c>
      <c r="B55" s="37" t="s">
        <v>61</v>
      </c>
      <c r="C55" s="23"/>
      <c r="D55" s="64"/>
      <c r="E55" s="22"/>
      <c r="F55" s="22"/>
      <c r="G55" s="11"/>
      <c r="H55" s="12"/>
    </row>
    <row r="56" spans="1:8" s="18" customFormat="1" ht="15">
      <c r="A56" s="63" t="s">
        <v>101</v>
      </c>
      <c r="B56" s="37" t="s">
        <v>64</v>
      </c>
      <c r="C56" s="23"/>
      <c r="D56" s="64"/>
      <c r="E56" s="22"/>
      <c r="F56" s="22"/>
      <c r="G56" s="11"/>
      <c r="H56" s="12"/>
    </row>
    <row r="57" spans="1:8" s="18" customFormat="1" ht="25.5">
      <c r="A57" s="63" t="s">
        <v>102</v>
      </c>
      <c r="B57" s="37" t="s">
        <v>64</v>
      </c>
      <c r="C57" s="23"/>
      <c r="D57" s="64"/>
      <c r="E57" s="22"/>
      <c r="F57" s="22"/>
      <c r="G57" s="11"/>
      <c r="H57" s="12"/>
    </row>
    <row r="58" spans="1:8" s="18" customFormat="1" ht="15">
      <c r="A58" s="63" t="s">
        <v>103</v>
      </c>
      <c r="B58" s="37" t="s">
        <v>64</v>
      </c>
      <c r="C58" s="23"/>
      <c r="D58" s="64"/>
      <c r="E58" s="22"/>
      <c r="F58" s="22"/>
      <c r="G58" s="11"/>
      <c r="H58" s="12"/>
    </row>
    <row r="59" spans="1:8" s="18" customFormat="1" ht="25.5">
      <c r="A59" s="63" t="s">
        <v>104</v>
      </c>
      <c r="B59" s="37" t="s">
        <v>64</v>
      </c>
      <c r="C59" s="23"/>
      <c r="D59" s="64"/>
      <c r="E59" s="22"/>
      <c r="F59" s="22"/>
      <c r="G59" s="11"/>
      <c r="H59" s="12"/>
    </row>
    <row r="60" spans="1:8" s="18" customFormat="1" ht="24" customHeight="1">
      <c r="A60" s="63" t="s">
        <v>105</v>
      </c>
      <c r="B60" s="37" t="s">
        <v>64</v>
      </c>
      <c r="C60" s="23"/>
      <c r="D60" s="64"/>
      <c r="E60" s="22"/>
      <c r="F60" s="22"/>
      <c r="G60" s="11"/>
      <c r="H60" s="12"/>
    </row>
    <row r="61" spans="1:8" s="18" customFormat="1" ht="20.25" customHeight="1">
      <c r="A61" s="63" t="s">
        <v>106</v>
      </c>
      <c r="B61" s="37" t="s">
        <v>64</v>
      </c>
      <c r="C61" s="23"/>
      <c r="D61" s="64"/>
      <c r="E61" s="22"/>
      <c r="F61" s="22"/>
      <c r="G61" s="11"/>
      <c r="H61" s="12"/>
    </row>
    <row r="62" spans="1:9" s="117" customFormat="1" ht="30">
      <c r="A62" s="113" t="s">
        <v>164</v>
      </c>
      <c r="B62" s="105"/>
      <c r="C62" s="23"/>
      <c r="D62" s="114">
        <v>68800</v>
      </c>
      <c r="E62" s="115">
        <f>D62/G62</f>
        <v>19.74</v>
      </c>
      <c r="F62" s="22">
        <f>E62/12</f>
        <v>1.65</v>
      </c>
      <c r="G62" s="103">
        <v>3486.1</v>
      </c>
      <c r="H62" s="103"/>
      <c r="I62" s="116"/>
    </row>
    <row r="63" spans="1:8" s="11" customFormat="1" ht="20.25" customHeight="1">
      <c r="A63" s="28" t="s">
        <v>24</v>
      </c>
      <c r="B63" s="21" t="s">
        <v>25</v>
      </c>
      <c r="C63" s="30" t="s">
        <v>141</v>
      </c>
      <c r="D63" s="64">
        <f>E63*G63</f>
        <v>3346.66</v>
      </c>
      <c r="E63" s="22">
        <f>12*F63</f>
        <v>0.96</v>
      </c>
      <c r="F63" s="22">
        <v>0.08</v>
      </c>
      <c r="G63" s="103">
        <v>3486.1</v>
      </c>
      <c r="H63" s="12">
        <v>0.03</v>
      </c>
    </row>
    <row r="64" spans="1:8" s="11" customFormat="1" ht="15">
      <c r="A64" s="28" t="s">
        <v>26</v>
      </c>
      <c r="B64" s="31" t="s">
        <v>27</v>
      </c>
      <c r="C64" s="23" t="s">
        <v>141</v>
      </c>
      <c r="D64" s="64">
        <f>E64*G64</f>
        <v>2091.66</v>
      </c>
      <c r="E64" s="22">
        <f>12*F64</f>
        <v>0.6</v>
      </c>
      <c r="F64" s="22">
        <v>0.05</v>
      </c>
      <c r="G64" s="103">
        <v>3486.1</v>
      </c>
      <c r="H64" s="12">
        <v>0.02</v>
      </c>
    </row>
    <row r="65" spans="1:8" s="29" customFormat="1" ht="30">
      <c r="A65" s="28" t="s">
        <v>23</v>
      </c>
      <c r="B65" s="21"/>
      <c r="C65" s="30" t="s">
        <v>134</v>
      </c>
      <c r="D65" s="64">
        <v>3535</v>
      </c>
      <c r="E65" s="22">
        <f>D65/G65</f>
        <v>1.01</v>
      </c>
      <c r="F65" s="22">
        <f>E65/12</f>
        <v>0.08</v>
      </c>
      <c r="G65" s="11">
        <v>3486.1</v>
      </c>
      <c r="H65" s="12">
        <v>0.03</v>
      </c>
    </row>
    <row r="66" spans="1:8" s="29" customFormat="1" ht="18" customHeight="1">
      <c r="A66" s="28" t="s">
        <v>32</v>
      </c>
      <c r="B66" s="21"/>
      <c r="C66" s="22" t="s">
        <v>142</v>
      </c>
      <c r="D66" s="66">
        <f>D67+D68+D69+D70+D71+D72+D73+D74+D75+D76+D78+D79+D80+D81+D77</f>
        <v>20465.41</v>
      </c>
      <c r="E66" s="22">
        <f>D66/G66</f>
        <v>5.87</v>
      </c>
      <c r="F66" s="22">
        <f>E66/12</f>
        <v>0.49</v>
      </c>
      <c r="G66" s="11">
        <v>3486.1</v>
      </c>
      <c r="H66" s="12">
        <v>0.57</v>
      </c>
    </row>
    <row r="67" spans="1:8" s="18" customFormat="1" ht="22.5" customHeight="1">
      <c r="A67" s="32" t="s">
        <v>69</v>
      </c>
      <c r="B67" s="27" t="s">
        <v>16</v>
      </c>
      <c r="C67" s="34"/>
      <c r="D67" s="67">
        <v>743.92</v>
      </c>
      <c r="E67" s="33"/>
      <c r="F67" s="33"/>
      <c r="G67" s="11">
        <v>3486.1</v>
      </c>
      <c r="H67" s="12">
        <v>0.01</v>
      </c>
    </row>
    <row r="68" spans="1:8" s="18" customFormat="1" ht="15">
      <c r="A68" s="32" t="s">
        <v>17</v>
      </c>
      <c r="B68" s="27" t="s">
        <v>21</v>
      </c>
      <c r="C68" s="34"/>
      <c r="D68" s="67">
        <v>548.89</v>
      </c>
      <c r="E68" s="33"/>
      <c r="F68" s="33"/>
      <c r="G68" s="11">
        <v>3486.1</v>
      </c>
      <c r="H68" s="12">
        <v>0.01</v>
      </c>
    </row>
    <row r="69" spans="1:8" s="18" customFormat="1" ht="15">
      <c r="A69" s="32" t="s">
        <v>68</v>
      </c>
      <c r="B69" s="36" t="s">
        <v>16</v>
      </c>
      <c r="C69" s="34"/>
      <c r="D69" s="67">
        <v>978.07</v>
      </c>
      <c r="E69" s="33"/>
      <c r="F69" s="33"/>
      <c r="G69" s="11">
        <v>3486.1</v>
      </c>
      <c r="H69" s="12"/>
    </row>
    <row r="70" spans="1:8" s="18" customFormat="1" ht="25.5">
      <c r="A70" s="32" t="s">
        <v>181</v>
      </c>
      <c r="B70" s="27" t="s">
        <v>16</v>
      </c>
      <c r="C70" s="34"/>
      <c r="D70" s="67">
        <f>744.13*2+1005.3</f>
        <v>2493.56</v>
      </c>
      <c r="E70" s="33"/>
      <c r="F70" s="33"/>
      <c r="G70" s="11">
        <v>3486.1</v>
      </c>
      <c r="H70" s="12">
        <v>0.17</v>
      </c>
    </row>
    <row r="71" spans="1:8" s="18" customFormat="1" ht="15">
      <c r="A71" s="32" t="s">
        <v>46</v>
      </c>
      <c r="B71" s="27" t="s">
        <v>16</v>
      </c>
      <c r="C71" s="34"/>
      <c r="D71" s="67">
        <v>1046</v>
      </c>
      <c r="E71" s="33"/>
      <c r="F71" s="33"/>
      <c r="G71" s="11">
        <v>3486.1</v>
      </c>
      <c r="H71" s="12">
        <v>0.02</v>
      </c>
    </row>
    <row r="72" spans="1:8" s="18" customFormat="1" ht="15">
      <c r="A72" s="32" t="s">
        <v>18</v>
      </c>
      <c r="B72" s="27" t="s">
        <v>16</v>
      </c>
      <c r="C72" s="34"/>
      <c r="D72" s="67">
        <v>4663.38</v>
      </c>
      <c r="E72" s="33"/>
      <c r="F72" s="33"/>
      <c r="G72" s="11">
        <v>3486.1</v>
      </c>
      <c r="H72" s="12">
        <v>0.07</v>
      </c>
    </row>
    <row r="73" spans="1:8" s="18" customFormat="1" ht="15">
      <c r="A73" s="32" t="s">
        <v>19</v>
      </c>
      <c r="B73" s="27" t="s">
        <v>16</v>
      </c>
      <c r="C73" s="34"/>
      <c r="D73" s="67">
        <v>1097.78</v>
      </c>
      <c r="E73" s="33"/>
      <c r="F73" s="33"/>
      <c r="G73" s="11">
        <v>3486.1</v>
      </c>
      <c r="H73" s="12">
        <v>0.02</v>
      </c>
    </row>
    <row r="74" spans="1:8" s="18" customFormat="1" ht="15">
      <c r="A74" s="32" t="s">
        <v>43</v>
      </c>
      <c r="B74" s="27" t="s">
        <v>16</v>
      </c>
      <c r="C74" s="34"/>
      <c r="D74" s="67">
        <v>522.99</v>
      </c>
      <c r="E74" s="33"/>
      <c r="F74" s="33"/>
      <c r="G74" s="11">
        <v>3486.1</v>
      </c>
      <c r="H74" s="12">
        <v>0.01</v>
      </c>
    </row>
    <row r="75" spans="1:8" s="18" customFormat="1" ht="15">
      <c r="A75" s="32" t="s">
        <v>44</v>
      </c>
      <c r="B75" s="27" t="s">
        <v>21</v>
      </c>
      <c r="C75" s="34"/>
      <c r="D75" s="67">
        <v>0</v>
      </c>
      <c r="E75" s="33"/>
      <c r="F75" s="33"/>
      <c r="G75" s="11">
        <v>3486.1</v>
      </c>
      <c r="H75" s="12">
        <v>0.03</v>
      </c>
    </row>
    <row r="76" spans="1:8" s="18" customFormat="1" ht="25.5">
      <c r="A76" s="32" t="s">
        <v>20</v>
      </c>
      <c r="B76" s="27" t="s">
        <v>16</v>
      </c>
      <c r="C76" s="34"/>
      <c r="D76" s="67">
        <v>3327.96</v>
      </c>
      <c r="E76" s="33"/>
      <c r="F76" s="33"/>
      <c r="G76" s="11">
        <v>3486.1</v>
      </c>
      <c r="H76" s="12">
        <v>0.05</v>
      </c>
    </row>
    <row r="77" spans="1:7" s="112" customFormat="1" ht="27" customHeight="1">
      <c r="A77" s="108" t="s">
        <v>165</v>
      </c>
      <c r="B77" s="109" t="s">
        <v>16</v>
      </c>
      <c r="C77" s="34"/>
      <c r="D77" s="67">
        <v>875.4</v>
      </c>
      <c r="E77" s="110"/>
      <c r="F77" s="111"/>
      <c r="G77" s="103"/>
    </row>
    <row r="78" spans="1:8" s="18" customFormat="1" ht="26.25" customHeight="1">
      <c r="A78" s="32" t="s">
        <v>70</v>
      </c>
      <c r="B78" s="27" t="s">
        <v>16</v>
      </c>
      <c r="C78" s="57"/>
      <c r="D78" s="67">
        <v>4167.46</v>
      </c>
      <c r="E78" s="33"/>
      <c r="F78" s="33"/>
      <c r="G78" s="11">
        <v>3486.1</v>
      </c>
      <c r="H78" s="12">
        <v>0.01</v>
      </c>
    </row>
    <row r="79" spans="1:8" s="18" customFormat="1" ht="31.5" customHeight="1">
      <c r="A79" s="32" t="s">
        <v>123</v>
      </c>
      <c r="B79" s="36" t="s">
        <v>16</v>
      </c>
      <c r="C79" s="38"/>
      <c r="D79" s="148">
        <v>0</v>
      </c>
      <c r="E79" s="33"/>
      <c r="F79" s="33"/>
      <c r="G79" s="11">
        <v>3486.1</v>
      </c>
      <c r="H79" s="12"/>
    </row>
    <row r="80" spans="1:8" s="18" customFormat="1" ht="17.25" customHeight="1">
      <c r="A80" s="63" t="s">
        <v>158</v>
      </c>
      <c r="B80" s="37" t="s">
        <v>50</v>
      </c>
      <c r="C80" s="30"/>
      <c r="D80" s="149">
        <v>0</v>
      </c>
      <c r="E80" s="33"/>
      <c r="F80" s="33"/>
      <c r="G80" s="11">
        <v>3486.1</v>
      </c>
      <c r="H80" s="12"/>
    </row>
    <row r="81" spans="1:8" s="18" customFormat="1" ht="18.75" customHeight="1">
      <c r="A81" s="63" t="s">
        <v>156</v>
      </c>
      <c r="B81" s="37" t="s">
        <v>50</v>
      </c>
      <c r="C81" s="38"/>
      <c r="D81" s="149">
        <v>0</v>
      </c>
      <c r="E81" s="33"/>
      <c r="F81" s="35"/>
      <c r="G81" s="11"/>
      <c r="H81" s="12"/>
    </row>
    <row r="82" spans="1:8" s="29" customFormat="1" ht="30">
      <c r="A82" s="28" t="s">
        <v>37</v>
      </c>
      <c r="B82" s="21"/>
      <c r="C82" s="30" t="s">
        <v>143</v>
      </c>
      <c r="D82" s="107">
        <f>SUM(D83:D92)</f>
        <v>16615.41</v>
      </c>
      <c r="E82" s="30">
        <f>D82/G82</f>
        <v>4.77</v>
      </c>
      <c r="F82" s="22">
        <f>E82/12</f>
        <v>0.4</v>
      </c>
      <c r="G82" s="11">
        <v>3486.1</v>
      </c>
      <c r="H82" s="12">
        <v>0.85</v>
      </c>
    </row>
    <row r="83" spans="1:8" s="18" customFormat="1" ht="18" customHeight="1">
      <c r="A83" s="32" t="s">
        <v>33</v>
      </c>
      <c r="B83" s="27" t="s">
        <v>47</v>
      </c>
      <c r="C83" s="34"/>
      <c r="D83" s="148">
        <v>3137.99</v>
      </c>
      <c r="E83" s="33"/>
      <c r="F83" s="33"/>
      <c r="G83" s="11">
        <v>3486.1</v>
      </c>
      <c r="H83" s="12">
        <v>0.05</v>
      </c>
    </row>
    <row r="84" spans="1:8" s="18" customFormat="1" ht="25.5">
      <c r="A84" s="32" t="s">
        <v>34</v>
      </c>
      <c r="B84" s="27" t="s">
        <v>40</v>
      </c>
      <c r="C84" s="34"/>
      <c r="D84" s="148">
        <v>2092.02</v>
      </c>
      <c r="E84" s="33"/>
      <c r="F84" s="33"/>
      <c r="G84" s="11">
        <v>3486.1</v>
      </c>
      <c r="H84" s="12">
        <v>0.03</v>
      </c>
    </row>
    <row r="85" spans="1:8" s="18" customFormat="1" ht="21.75" customHeight="1">
      <c r="A85" s="32" t="s">
        <v>51</v>
      </c>
      <c r="B85" s="27" t="s">
        <v>50</v>
      </c>
      <c r="C85" s="34"/>
      <c r="D85" s="148">
        <v>2195.49</v>
      </c>
      <c r="E85" s="33"/>
      <c r="F85" s="33"/>
      <c r="G85" s="11">
        <v>3486.1</v>
      </c>
      <c r="H85" s="12">
        <v>0.03</v>
      </c>
    </row>
    <row r="86" spans="1:8" s="18" customFormat="1" ht="28.5" customHeight="1">
      <c r="A86" s="32" t="s">
        <v>48</v>
      </c>
      <c r="B86" s="27" t="s">
        <v>49</v>
      </c>
      <c r="C86" s="34"/>
      <c r="D86" s="148">
        <v>0</v>
      </c>
      <c r="E86" s="33"/>
      <c r="F86" s="33"/>
      <c r="G86" s="11">
        <v>3486.1</v>
      </c>
      <c r="H86" s="12">
        <v>0.03</v>
      </c>
    </row>
    <row r="87" spans="1:8" s="18" customFormat="1" ht="22.5" customHeight="1">
      <c r="A87" s="32" t="s">
        <v>63</v>
      </c>
      <c r="B87" s="36" t="s">
        <v>50</v>
      </c>
      <c r="C87" s="34"/>
      <c r="D87" s="148">
        <v>0</v>
      </c>
      <c r="E87" s="33"/>
      <c r="F87" s="33"/>
      <c r="G87" s="11">
        <v>3486.1</v>
      </c>
      <c r="H87" s="12">
        <v>0.24</v>
      </c>
    </row>
    <row r="88" spans="1:8" s="18" customFormat="1" ht="21" customHeight="1">
      <c r="A88" s="32" t="s">
        <v>45</v>
      </c>
      <c r="B88" s="27" t="s">
        <v>8</v>
      </c>
      <c r="C88" s="57"/>
      <c r="D88" s="148">
        <v>7440.48</v>
      </c>
      <c r="E88" s="33"/>
      <c r="F88" s="33"/>
      <c r="G88" s="11">
        <v>3486.1</v>
      </c>
      <c r="H88" s="12">
        <v>0.12</v>
      </c>
    </row>
    <row r="89" spans="1:8" s="18" customFormat="1" ht="25.5">
      <c r="A89" s="32" t="s">
        <v>107</v>
      </c>
      <c r="B89" s="36" t="s">
        <v>16</v>
      </c>
      <c r="C89" s="57"/>
      <c r="D89" s="150">
        <v>0</v>
      </c>
      <c r="E89" s="35"/>
      <c r="F89" s="35"/>
      <c r="G89" s="11">
        <v>3486.1</v>
      </c>
      <c r="H89" s="12"/>
    </row>
    <row r="90" spans="1:8" s="18" customFormat="1" ht="27.75" customHeight="1">
      <c r="A90" s="32" t="s">
        <v>123</v>
      </c>
      <c r="B90" s="36" t="s">
        <v>16</v>
      </c>
      <c r="C90" s="57"/>
      <c r="D90" s="150">
        <v>0</v>
      </c>
      <c r="E90" s="35"/>
      <c r="F90" s="35"/>
      <c r="G90" s="11">
        <v>3486.1</v>
      </c>
      <c r="H90" s="12"/>
    </row>
    <row r="91" spans="1:8" s="18" customFormat="1" ht="18.75" customHeight="1">
      <c r="A91" s="63" t="s">
        <v>157</v>
      </c>
      <c r="B91" s="37"/>
      <c r="C91" s="38"/>
      <c r="D91" s="149">
        <v>0</v>
      </c>
      <c r="E91" s="33"/>
      <c r="F91" s="35"/>
      <c r="G91" s="11">
        <v>3486.1</v>
      </c>
      <c r="H91" s="12"/>
    </row>
    <row r="92" spans="1:8" s="18" customFormat="1" ht="24.75" customHeight="1">
      <c r="A92" s="32" t="s">
        <v>182</v>
      </c>
      <c r="B92" s="36" t="s">
        <v>16</v>
      </c>
      <c r="C92" s="57"/>
      <c r="D92" s="150">
        <f>744.13+1005.3</f>
        <v>1749.43</v>
      </c>
      <c r="E92" s="35"/>
      <c r="F92" s="35"/>
      <c r="G92" s="11">
        <v>3486.1</v>
      </c>
      <c r="H92" s="12"/>
    </row>
    <row r="93" spans="1:8" s="18" customFormat="1" ht="30">
      <c r="A93" s="28" t="s">
        <v>38</v>
      </c>
      <c r="B93" s="27"/>
      <c r="C93" s="22" t="s">
        <v>144</v>
      </c>
      <c r="D93" s="66">
        <f>SUM(D94:D97)</f>
        <v>0</v>
      </c>
      <c r="E93" s="22">
        <f>D93/G93</f>
        <v>0</v>
      </c>
      <c r="F93" s="22">
        <f>E93/12</f>
        <v>0</v>
      </c>
      <c r="G93" s="11">
        <v>3486.1</v>
      </c>
      <c r="H93" s="12">
        <v>0.09</v>
      </c>
    </row>
    <row r="94" spans="1:8" s="18" customFormat="1" ht="18.75" customHeight="1">
      <c r="A94" s="32" t="s">
        <v>109</v>
      </c>
      <c r="B94" s="27" t="s">
        <v>16</v>
      </c>
      <c r="C94" s="22"/>
      <c r="D94" s="76">
        <v>0</v>
      </c>
      <c r="E94" s="22"/>
      <c r="F94" s="22"/>
      <c r="G94" s="11">
        <v>3486.1</v>
      </c>
      <c r="H94" s="12"/>
    </row>
    <row r="95" spans="1:8" s="18" customFormat="1" ht="18.75" customHeight="1">
      <c r="A95" s="63" t="s">
        <v>110</v>
      </c>
      <c r="B95" s="36" t="s">
        <v>50</v>
      </c>
      <c r="C95" s="22"/>
      <c r="D95" s="76">
        <v>0</v>
      </c>
      <c r="E95" s="22"/>
      <c r="F95" s="22"/>
      <c r="G95" s="11">
        <v>3486.1</v>
      </c>
      <c r="H95" s="12"/>
    </row>
    <row r="96" spans="1:8" s="18" customFormat="1" ht="15.75" customHeight="1">
      <c r="A96" s="32" t="s">
        <v>111</v>
      </c>
      <c r="B96" s="36" t="s">
        <v>50</v>
      </c>
      <c r="C96" s="22"/>
      <c r="D96" s="76">
        <v>0</v>
      </c>
      <c r="E96" s="22"/>
      <c r="F96" s="22"/>
      <c r="G96" s="11">
        <v>3486.1</v>
      </c>
      <c r="H96" s="12"/>
    </row>
    <row r="97" spans="1:8" s="18" customFormat="1" ht="31.5" customHeight="1">
      <c r="A97" s="32" t="s">
        <v>112</v>
      </c>
      <c r="B97" s="36" t="s">
        <v>50</v>
      </c>
      <c r="C97" s="22"/>
      <c r="D97" s="76">
        <v>0</v>
      </c>
      <c r="E97" s="22"/>
      <c r="F97" s="22"/>
      <c r="G97" s="11">
        <v>3486.1</v>
      </c>
      <c r="H97" s="12"/>
    </row>
    <row r="98" spans="1:8" s="18" customFormat="1" ht="15">
      <c r="A98" s="28" t="s">
        <v>113</v>
      </c>
      <c r="B98" s="27"/>
      <c r="C98" s="30" t="s">
        <v>145</v>
      </c>
      <c r="D98" s="68">
        <f>SUM(D99:D104)</f>
        <v>12513.03</v>
      </c>
      <c r="E98" s="22">
        <f>D98/G98</f>
        <v>3.59</v>
      </c>
      <c r="F98" s="22">
        <f>E98/12</f>
        <v>0.3</v>
      </c>
      <c r="G98" s="11">
        <v>3486.1</v>
      </c>
      <c r="H98" s="12">
        <v>0.2</v>
      </c>
    </row>
    <row r="99" spans="1:8" s="18" customFormat="1" ht="18" customHeight="1">
      <c r="A99" s="32" t="s">
        <v>35</v>
      </c>
      <c r="B99" s="27" t="s">
        <v>8</v>
      </c>
      <c r="C99" s="34"/>
      <c r="D99" s="79">
        <v>0</v>
      </c>
      <c r="E99" s="22"/>
      <c r="F99" s="22"/>
      <c r="G99" s="11">
        <v>3486.1</v>
      </c>
      <c r="H99" s="12"/>
    </row>
    <row r="100" spans="1:8" s="18" customFormat="1" ht="44.25" customHeight="1">
      <c r="A100" s="32" t="s">
        <v>114</v>
      </c>
      <c r="B100" s="27" t="s">
        <v>16</v>
      </c>
      <c r="C100" s="34"/>
      <c r="D100" s="79">
        <v>11419.63</v>
      </c>
      <c r="E100" s="22"/>
      <c r="F100" s="22"/>
      <c r="G100" s="11">
        <v>3486.1</v>
      </c>
      <c r="H100" s="12"/>
    </row>
    <row r="101" spans="1:8" s="18" customFormat="1" ht="41.25" customHeight="1">
      <c r="A101" s="32" t="s">
        <v>115</v>
      </c>
      <c r="B101" s="27" t="s">
        <v>16</v>
      </c>
      <c r="C101" s="34"/>
      <c r="D101" s="79">
        <v>1093.4</v>
      </c>
      <c r="E101" s="22"/>
      <c r="F101" s="22"/>
      <c r="G101" s="11">
        <v>3486.1</v>
      </c>
      <c r="H101" s="12"/>
    </row>
    <row r="102" spans="1:8" s="18" customFormat="1" ht="25.5">
      <c r="A102" s="32" t="s">
        <v>116</v>
      </c>
      <c r="B102" s="27" t="s">
        <v>11</v>
      </c>
      <c r="C102" s="34"/>
      <c r="D102" s="67">
        <f>E102*G102</f>
        <v>0</v>
      </c>
      <c r="E102" s="33"/>
      <c r="F102" s="33"/>
      <c r="G102" s="11">
        <v>3486.1</v>
      </c>
      <c r="H102" s="12">
        <v>0</v>
      </c>
    </row>
    <row r="103" spans="1:8" s="18" customFormat="1" ht="20.25" customHeight="1">
      <c r="A103" s="32" t="s">
        <v>117</v>
      </c>
      <c r="B103" s="36" t="s">
        <v>118</v>
      </c>
      <c r="C103" s="34"/>
      <c r="D103" s="67">
        <v>0</v>
      </c>
      <c r="E103" s="33"/>
      <c r="F103" s="33"/>
      <c r="G103" s="11">
        <v>3486.1</v>
      </c>
      <c r="H103" s="12">
        <v>0.18</v>
      </c>
    </row>
    <row r="104" spans="1:8" s="18" customFormat="1" ht="57" customHeight="1">
      <c r="A104" s="32" t="s">
        <v>119</v>
      </c>
      <c r="B104" s="36" t="s">
        <v>64</v>
      </c>
      <c r="C104" s="34"/>
      <c r="D104" s="67">
        <v>0</v>
      </c>
      <c r="E104" s="33"/>
      <c r="F104" s="33"/>
      <c r="G104" s="11">
        <v>3486.1</v>
      </c>
      <c r="H104" s="12">
        <v>0.02</v>
      </c>
    </row>
    <row r="105" spans="1:8" s="18" customFormat="1" ht="15">
      <c r="A105" s="28" t="s">
        <v>39</v>
      </c>
      <c r="B105" s="27"/>
      <c r="C105" s="22" t="s">
        <v>146</v>
      </c>
      <c r="D105" s="66">
        <f>D106</f>
        <v>0</v>
      </c>
      <c r="E105" s="22">
        <f>D105/G105</f>
        <v>0</v>
      </c>
      <c r="F105" s="22">
        <f>E105/12</f>
        <v>0</v>
      </c>
      <c r="G105" s="11">
        <v>3486.1</v>
      </c>
      <c r="H105" s="12">
        <v>0.14</v>
      </c>
    </row>
    <row r="106" spans="1:8" s="18" customFormat="1" ht="21" customHeight="1">
      <c r="A106" s="32" t="s">
        <v>36</v>
      </c>
      <c r="B106" s="27" t="s">
        <v>16</v>
      </c>
      <c r="C106" s="81"/>
      <c r="D106" s="67">
        <v>0</v>
      </c>
      <c r="E106" s="33"/>
      <c r="F106" s="33"/>
      <c r="G106" s="11">
        <v>3486.1</v>
      </c>
      <c r="H106" s="12">
        <v>0.02</v>
      </c>
    </row>
    <row r="107" spans="1:8" s="11" customFormat="1" ht="15">
      <c r="A107" s="28" t="s">
        <v>42</v>
      </c>
      <c r="B107" s="21"/>
      <c r="C107" s="22" t="s">
        <v>147</v>
      </c>
      <c r="D107" s="66">
        <f>D108+D110+D109</f>
        <v>20800</v>
      </c>
      <c r="E107" s="22">
        <f>D107/G107</f>
        <v>5.97</v>
      </c>
      <c r="F107" s="22">
        <f>E107/12</f>
        <v>0.5</v>
      </c>
      <c r="G107" s="11">
        <v>3486.1</v>
      </c>
      <c r="H107" s="12">
        <v>0.37</v>
      </c>
    </row>
    <row r="108" spans="1:8" s="18" customFormat="1" ht="44.25" customHeight="1">
      <c r="A108" s="63" t="s">
        <v>120</v>
      </c>
      <c r="B108" s="36" t="s">
        <v>21</v>
      </c>
      <c r="C108" s="34"/>
      <c r="D108" s="67">
        <v>20800</v>
      </c>
      <c r="E108" s="33"/>
      <c r="F108" s="33"/>
      <c r="G108" s="11">
        <v>3486.1</v>
      </c>
      <c r="H108" s="12">
        <v>0.03</v>
      </c>
    </row>
    <row r="109" spans="1:8" s="18" customFormat="1" ht="24.75" customHeight="1">
      <c r="A109" s="63" t="s">
        <v>171</v>
      </c>
      <c r="B109" s="36" t="s">
        <v>50</v>
      </c>
      <c r="C109" s="34"/>
      <c r="D109" s="67">
        <v>0</v>
      </c>
      <c r="E109" s="33"/>
      <c r="F109" s="33"/>
      <c r="G109" s="11"/>
      <c r="H109" s="12"/>
    </row>
    <row r="110" spans="1:8" s="18" customFormat="1" ht="24" customHeight="1">
      <c r="A110" s="63" t="s">
        <v>170</v>
      </c>
      <c r="B110" s="36" t="s">
        <v>64</v>
      </c>
      <c r="C110" s="34"/>
      <c r="D110" s="67">
        <v>0</v>
      </c>
      <c r="E110" s="33"/>
      <c r="F110" s="33"/>
      <c r="G110" s="11">
        <v>3486.1</v>
      </c>
      <c r="H110" s="12"/>
    </row>
    <row r="111" spans="1:8" s="11" customFormat="1" ht="15">
      <c r="A111" s="28" t="s">
        <v>41</v>
      </c>
      <c r="B111" s="21"/>
      <c r="C111" s="22" t="s">
        <v>148</v>
      </c>
      <c r="D111" s="66">
        <f>D112+D113</f>
        <v>2196.72</v>
      </c>
      <c r="E111" s="22">
        <f>D111/G111</f>
        <v>0.63</v>
      </c>
      <c r="F111" s="22">
        <f>E111/12</f>
        <v>0.05</v>
      </c>
      <c r="G111" s="11">
        <v>3486.1</v>
      </c>
      <c r="H111" s="12">
        <v>0.29</v>
      </c>
    </row>
    <row r="112" spans="1:8" s="18" customFormat="1" ht="15">
      <c r="A112" s="32" t="s">
        <v>52</v>
      </c>
      <c r="B112" s="27" t="s">
        <v>47</v>
      </c>
      <c r="C112" s="34"/>
      <c r="D112" s="67">
        <v>2196.72</v>
      </c>
      <c r="E112" s="33"/>
      <c r="F112" s="33"/>
      <c r="G112" s="11">
        <v>3486.1</v>
      </c>
      <c r="H112" s="12">
        <v>0.26</v>
      </c>
    </row>
    <row r="113" spans="1:8" s="18" customFormat="1" ht="24.75" customHeight="1">
      <c r="A113" s="32" t="s">
        <v>62</v>
      </c>
      <c r="B113" s="27" t="s">
        <v>47</v>
      </c>
      <c r="C113" s="34"/>
      <c r="D113" s="67">
        <v>0</v>
      </c>
      <c r="E113" s="33"/>
      <c r="F113" s="33"/>
      <c r="G113" s="11">
        <v>3486.1</v>
      </c>
      <c r="H113" s="12">
        <v>0.03</v>
      </c>
    </row>
    <row r="114" spans="1:8" s="11" customFormat="1" ht="157.5" customHeight="1">
      <c r="A114" s="28" t="s">
        <v>183</v>
      </c>
      <c r="B114" s="21" t="s">
        <v>11</v>
      </c>
      <c r="C114" s="30"/>
      <c r="D114" s="68">
        <v>30000</v>
      </c>
      <c r="E114" s="30">
        <f>D114/G114</f>
        <v>8.61</v>
      </c>
      <c r="F114" s="30">
        <f>E114/12</f>
        <v>0.72</v>
      </c>
      <c r="G114" s="11">
        <v>3486.1</v>
      </c>
      <c r="H114" s="12">
        <v>0.3</v>
      </c>
    </row>
    <row r="115" spans="1:7" s="104" customFormat="1" ht="18.75">
      <c r="A115" s="136" t="s">
        <v>174</v>
      </c>
      <c r="B115" s="21" t="s">
        <v>8</v>
      </c>
      <c r="C115" s="101"/>
      <c r="D115" s="102">
        <f>2019.1+45436.26</f>
        <v>47455.36</v>
      </c>
      <c r="E115" s="101">
        <f>D115/G115</f>
        <v>13.61</v>
      </c>
      <c r="F115" s="101">
        <f>E115/12</f>
        <v>1.13</v>
      </c>
      <c r="G115" s="11">
        <v>3486.1</v>
      </c>
    </row>
    <row r="116" spans="1:7" s="104" customFormat="1" ht="18.75">
      <c r="A116" s="136" t="s">
        <v>175</v>
      </c>
      <c r="B116" s="21" t="s">
        <v>8</v>
      </c>
      <c r="C116" s="101"/>
      <c r="D116" s="102">
        <f>(2019.1+4583.2)</f>
        <v>6602.3</v>
      </c>
      <c r="E116" s="101">
        <f>D116/G116</f>
        <v>1.89</v>
      </c>
      <c r="F116" s="101">
        <f>E116/12</f>
        <v>0.16</v>
      </c>
      <c r="G116" s="11">
        <v>3486.1</v>
      </c>
    </row>
    <row r="117" spans="1:7" s="104" customFormat="1" ht="18.75">
      <c r="A117" s="136" t="s">
        <v>176</v>
      </c>
      <c r="B117" s="21" t="s">
        <v>8</v>
      </c>
      <c r="C117" s="101"/>
      <c r="D117" s="102">
        <v>42594.39</v>
      </c>
      <c r="E117" s="101">
        <f>D117/G117</f>
        <v>12.22</v>
      </c>
      <c r="F117" s="101">
        <f>E117/12</f>
        <v>1.02</v>
      </c>
      <c r="G117" s="11">
        <v>3486.1</v>
      </c>
    </row>
    <row r="118" spans="1:7" s="104" customFormat="1" ht="18.75">
      <c r="A118" s="136" t="s">
        <v>177</v>
      </c>
      <c r="B118" s="21" t="s">
        <v>8</v>
      </c>
      <c r="C118" s="106"/>
      <c r="D118" s="107">
        <v>50059.38</v>
      </c>
      <c r="E118" s="106">
        <f>D118/G118</f>
        <v>14.36</v>
      </c>
      <c r="F118" s="106">
        <f>E118/12</f>
        <v>1.2</v>
      </c>
      <c r="G118" s="11">
        <v>3486.1</v>
      </c>
    </row>
    <row r="119" spans="1:7" s="11" customFormat="1" ht="21.75" customHeight="1" thickBot="1">
      <c r="A119" s="28" t="s">
        <v>65</v>
      </c>
      <c r="B119" s="58" t="s">
        <v>10</v>
      </c>
      <c r="C119" s="22"/>
      <c r="D119" s="69">
        <f>E119*G119</f>
        <v>86176.39</v>
      </c>
      <c r="E119" s="30">
        <f>12*F119</f>
        <v>24.72</v>
      </c>
      <c r="F119" s="82">
        <v>2.06</v>
      </c>
      <c r="G119" s="11">
        <v>3486.1</v>
      </c>
    </row>
    <row r="120" spans="1:8" s="62" customFormat="1" ht="19.5" thickBot="1">
      <c r="A120" s="39" t="s">
        <v>30</v>
      </c>
      <c r="B120" s="60"/>
      <c r="C120" s="61"/>
      <c r="D120" s="70">
        <f>D114+D111+D107+D105+D98+D93+D82+D66+D65+D64+D63+D52+D50+D49+D42+D41+D30+D16+D119+D43+D118+D117+D116+D115+D62+D51</f>
        <v>982386.39</v>
      </c>
      <c r="E120" s="70">
        <f>E114+E111+E107+E105+E98+E93+E82+E66+E65+E64+E63+E52+E50+E49+E42+E41+E30+E16+E119+E43+E118+E117+E116+E115+E62+E51</f>
        <v>281.81</v>
      </c>
      <c r="F120" s="70">
        <f>F114+F111+F107+F105+F98+F93+F82+F66+F65+F64+F63+F52+F50+F49+F42+F41+F30+F16+F119+F43+F118+F117+F116+F115+F62+F51</f>
        <v>23.5</v>
      </c>
      <c r="G120" s="11">
        <v>3486.1</v>
      </c>
      <c r="H120" s="132"/>
    </row>
    <row r="121" spans="1:8" s="62" customFormat="1" ht="18.75">
      <c r="A121" s="53"/>
      <c r="B121" s="173"/>
      <c r="C121" s="174"/>
      <c r="D121" s="175"/>
      <c r="E121" s="175"/>
      <c r="F121" s="175"/>
      <c r="G121" s="11"/>
      <c r="H121" s="132"/>
    </row>
    <row r="122" spans="1:8" s="62" customFormat="1" ht="18.75">
      <c r="A122" s="53"/>
      <c r="B122" s="173"/>
      <c r="C122" s="174"/>
      <c r="D122" s="175"/>
      <c r="E122" s="175"/>
      <c r="F122" s="175"/>
      <c r="G122" s="11"/>
      <c r="H122" s="132"/>
    </row>
    <row r="123" spans="1:8" s="43" customFormat="1" ht="15.75" thickBot="1">
      <c r="A123" s="42"/>
      <c r="D123" s="71"/>
      <c r="F123" s="71"/>
      <c r="G123" s="11"/>
      <c r="H123" s="44"/>
    </row>
    <row r="124" spans="1:8" s="11" customFormat="1" ht="38.25" thickBot="1">
      <c r="A124" s="83" t="s">
        <v>151</v>
      </c>
      <c r="B124" s="60"/>
      <c r="C124" s="61"/>
      <c r="D124" s="70">
        <v>0</v>
      </c>
      <c r="E124" s="70">
        <v>0</v>
      </c>
      <c r="F124" s="95">
        <v>0</v>
      </c>
      <c r="G124" s="11">
        <v>3486.1</v>
      </c>
      <c r="H124" s="12"/>
    </row>
    <row r="125" spans="1:8" s="11" customFormat="1" ht="18.75">
      <c r="A125" s="176"/>
      <c r="B125" s="173"/>
      <c r="C125" s="174"/>
      <c r="D125" s="175"/>
      <c r="E125" s="175"/>
      <c r="F125" s="175"/>
      <c r="H125" s="12"/>
    </row>
    <row r="126" spans="1:8" s="11" customFormat="1" ht="18.75">
      <c r="A126" s="176"/>
      <c r="B126" s="173"/>
      <c r="C126" s="174"/>
      <c r="D126" s="175"/>
      <c r="E126" s="175"/>
      <c r="F126" s="175"/>
      <c r="H126" s="12"/>
    </row>
    <row r="127" spans="1:8" s="11" customFormat="1" ht="15.75" thickBot="1">
      <c r="A127" s="73"/>
      <c r="B127" s="46"/>
      <c r="C127" s="47"/>
      <c r="D127" s="72"/>
      <c r="E127" s="47"/>
      <c r="F127" s="47"/>
      <c r="H127" s="12"/>
    </row>
    <row r="128" spans="1:6" s="143" customFormat="1" ht="20.25" thickBot="1">
      <c r="A128" s="138" t="s">
        <v>178</v>
      </c>
      <c r="B128" s="139"/>
      <c r="C128" s="140"/>
      <c r="D128" s="141">
        <f>D120+D124</f>
        <v>982386.39</v>
      </c>
      <c r="E128" s="141">
        <f>E120+E124</f>
        <v>281.81</v>
      </c>
      <c r="F128" s="142">
        <f>F120+F124</f>
        <v>23.5</v>
      </c>
    </row>
    <row r="129" spans="1:6" s="145" customFormat="1" ht="12.75">
      <c r="A129" s="144"/>
      <c r="F129" s="43"/>
    </row>
    <row r="130" spans="1:6" s="145" customFormat="1" ht="12.75">
      <c r="A130" s="144"/>
      <c r="F130" s="43"/>
    </row>
    <row r="131" spans="1:8" s="41" customFormat="1" ht="19.5">
      <c r="A131" s="53"/>
      <c r="B131" s="54"/>
      <c r="C131" s="54"/>
      <c r="D131" s="54"/>
      <c r="E131" s="55"/>
      <c r="F131" s="54"/>
      <c r="H131" s="40"/>
    </row>
    <row r="132" spans="1:8" s="41" customFormat="1" ht="19.5">
      <c r="A132" s="53"/>
      <c r="B132" s="54"/>
      <c r="C132" s="54"/>
      <c r="D132" s="54"/>
      <c r="E132" s="55"/>
      <c r="F132" s="54"/>
      <c r="H132" s="40"/>
    </row>
    <row r="133" spans="1:8" s="41" customFormat="1" ht="19.5">
      <c r="A133" s="53"/>
      <c r="B133" s="54"/>
      <c r="C133" s="54"/>
      <c r="D133" s="54"/>
      <c r="E133" s="55"/>
      <c r="F133" s="54"/>
      <c r="H133" s="40"/>
    </row>
    <row r="134" spans="1:8" s="43" customFormat="1" ht="14.25">
      <c r="A134" s="167" t="s">
        <v>28</v>
      </c>
      <c r="B134" s="167"/>
      <c r="C134" s="167"/>
      <c r="D134" s="167"/>
      <c r="H134" s="44"/>
    </row>
    <row r="135" s="43" customFormat="1" ht="12.75">
      <c r="H135" s="44"/>
    </row>
    <row r="136" spans="1:8" s="43" customFormat="1" ht="12.75">
      <c r="A136" s="42" t="s">
        <v>29</v>
      </c>
      <c r="H136" s="44"/>
    </row>
    <row r="137" s="43" customFormat="1" ht="12.75">
      <c r="H137" s="44"/>
    </row>
    <row r="138" s="43" customFormat="1" ht="12.75">
      <c r="H138" s="44"/>
    </row>
    <row r="139" s="43" customFormat="1" ht="12.75">
      <c r="H139" s="44"/>
    </row>
    <row r="140" s="43" customFormat="1" ht="12.75">
      <c r="H140" s="44"/>
    </row>
    <row r="141" s="43" customFormat="1" ht="12.75">
      <c r="H141" s="44"/>
    </row>
    <row r="142" s="43" customFormat="1" ht="12.75">
      <c r="H142" s="44"/>
    </row>
    <row r="143" s="43" customFormat="1" ht="12.75">
      <c r="H143" s="44"/>
    </row>
    <row r="144" s="43" customFormat="1" ht="12.75">
      <c r="H144" s="44"/>
    </row>
    <row r="145" s="43" customFormat="1" ht="12.75">
      <c r="H145" s="44"/>
    </row>
    <row r="146" s="43" customFormat="1" ht="12.75">
      <c r="H146" s="44"/>
    </row>
    <row r="147" s="43" customFormat="1" ht="12.75">
      <c r="H147" s="44"/>
    </row>
    <row r="148" s="43" customFormat="1" ht="12.75">
      <c r="H148" s="44"/>
    </row>
    <row r="149" s="43" customFormat="1" ht="12.75">
      <c r="H149" s="44"/>
    </row>
    <row r="150" s="43" customFormat="1" ht="12.75">
      <c r="H150" s="44"/>
    </row>
    <row r="151" s="43" customFormat="1" ht="12.75">
      <c r="H151" s="44"/>
    </row>
    <row r="152" s="43" customFormat="1" ht="12.75">
      <c r="H152" s="44"/>
    </row>
    <row r="153" s="43" customFormat="1" ht="12.75">
      <c r="H153" s="44"/>
    </row>
    <row r="154" s="43" customFormat="1" ht="12.75">
      <c r="H154" s="44"/>
    </row>
  </sheetData>
  <sheetProtection/>
  <mergeCells count="12">
    <mergeCell ref="A9:F9"/>
    <mergeCell ref="A10:F10"/>
    <mergeCell ref="A11:F11"/>
    <mergeCell ref="A12:F12"/>
    <mergeCell ref="A15:F15"/>
    <mergeCell ref="A134:D134"/>
    <mergeCell ref="A1:F1"/>
    <mergeCell ref="B2:F2"/>
    <mergeCell ref="B3:F3"/>
    <mergeCell ref="B4:F4"/>
    <mergeCell ref="A7:F7"/>
    <mergeCell ref="A8:F8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2017-04-27T11:44:56Z</cp:lastPrinted>
  <dcterms:created xsi:type="dcterms:W3CDTF">2010-04-02T14:46:04Z</dcterms:created>
  <dcterms:modified xsi:type="dcterms:W3CDTF">2017-04-27T11:51:53Z</dcterms:modified>
  <cp:category/>
  <cp:version/>
  <cp:contentType/>
  <cp:contentStatus/>
</cp:coreProperties>
</file>