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15480" windowHeight="11580" activeTab="2"/>
  </bookViews>
  <sheets>
    <sheet name="проект 290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голосованию'!$A$1:$F$128</definedName>
    <definedName name="_xlnm.Print_Area" localSheetId="1">'по заявлению'!$A$1:$F$130</definedName>
    <definedName name="_xlnm.Print_Area" localSheetId="0">'проект 290'!$A$1:$F$141</definedName>
  </definedNames>
  <calcPr calcId="145621" fullPrecision="0"/>
</workbook>
</file>

<file path=xl/calcChain.xml><?xml version="1.0" encoding="utf-8"?>
<calcChain xmlns="http://schemas.openxmlformats.org/spreadsheetml/2006/main">
  <c r="E116" i="4" l="1"/>
  <c r="F116" i="4" s="1"/>
  <c r="F115" i="4" s="1"/>
  <c r="D115" i="4"/>
  <c r="G112" i="4"/>
  <c r="E112" i="4"/>
  <c r="E111" i="4"/>
  <c r="F111" i="4" s="1"/>
  <c r="E110" i="4"/>
  <c r="F110" i="4" s="1"/>
  <c r="E109" i="4"/>
  <c r="D109" i="4" s="1"/>
  <c r="D106" i="4"/>
  <c r="E106" i="4" s="1"/>
  <c r="F106" i="4" s="1"/>
  <c r="D103" i="4"/>
  <c r="E103" i="4" s="1"/>
  <c r="F103" i="4" s="1"/>
  <c r="D101" i="4"/>
  <c r="E101" i="4" s="1"/>
  <c r="F101" i="4" s="1"/>
  <c r="D95" i="4"/>
  <c r="D94" i="4" s="1"/>
  <c r="E94" i="4" s="1"/>
  <c r="F94" i="4" s="1"/>
  <c r="D92" i="4"/>
  <c r="D89" i="4" s="1"/>
  <c r="E89" i="4" s="1"/>
  <c r="F89" i="4" s="1"/>
  <c r="D78" i="4"/>
  <c r="E78" i="4" s="1"/>
  <c r="F78" i="4" s="1"/>
  <c r="D64" i="4"/>
  <c r="E64" i="4" s="1"/>
  <c r="F64" i="4" s="1"/>
  <c r="E63" i="4"/>
  <c r="F63" i="4" s="1"/>
  <c r="E62" i="4"/>
  <c r="F62" i="4" s="1"/>
  <c r="E61" i="4"/>
  <c r="D61" i="4" s="1"/>
  <c r="E51" i="4"/>
  <c r="D51" i="4" s="1"/>
  <c r="E50" i="4"/>
  <c r="F50" i="4" s="1"/>
  <c r="E49" i="4"/>
  <c r="F49" i="4" s="1"/>
  <c r="E48" i="4"/>
  <c r="F48" i="4" s="1"/>
  <c r="E42" i="4"/>
  <c r="F42" i="4" s="1"/>
  <c r="E41" i="4"/>
  <c r="D41" i="4" s="1"/>
  <c r="E40" i="4"/>
  <c r="D40" i="4" s="1"/>
  <c r="E29" i="4"/>
  <c r="D29" i="4" s="1"/>
  <c r="F28" i="4"/>
  <c r="F16" i="4" s="1"/>
  <c r="E16" i="4" s="1"/>
  <c r="D16" i="4" s="1"/>
  <c r="E115" i="4" l="1"/>
  <c r="F113" i="4"/>
  <c r="F119" i="4" s="1"/>
  <c r="E113" i="4"/>
  <c r="E119" i="4" s="1"/>
  <c r="D112" i="4"/>
  <c r="D113" i="4" s="1"/>
  <c r="D119" i="4" s="1"/>
  <c r="E121" i="3"/>
  <c r="F121" i="3" s="1"/>
  <c r="F116" i="3" l="1"/>
  <c r="E116" i="3"/>
  <c r="F115" i="3"/>
  <c r="E115" i="3"/>
  <c r="D115" i="3"/>
  <c r="G112" i="3"/>
  <c r="E112" i="3"/>
  <c r="D112" i="3" s="1"/>
  <c r="E111" i="3"/>
  <c r="F111" i="3" s="1"/>
  <c r="E110" i="3"/>
  <c r="F110" i="3" s="1"/>
  <c r="E109" i="3"/>
  <c r="D109" i="3" s="1"/>
  <c r="E106" i="3"/>
  <c r="F106" i="3" s="1"/>
  <c r="D106" i="3"/>
  <c r="D103" i="3"/>
  <c r="E103" i="3" s="1"/>
  <c r="F103" i="3" s="1"/>
  <c r="D101" i="3"/>
  <c r="E101" i="3" s="1"/>
  <c r="F101" i="3" s="1"/>
  <c r="D95" i="3"/>
  <c r="D94" i="3" s="1"/>
  <c r="E94" i="3" s="1"/>
  <c r="F94" i="3" s="1"/>
  <c r="D92" i="3"/>
  <c r="D89" i="3" s="1"/>
  <c r="E89" i="3" s="1"/>
  <c r="F89" i="3" s="1"/>
  <c r="D78" i="3"/>
  <c r="E78" i="3" s="1"/>
  <c r="F78" i="3" s="1"/>
  <c r="D64" i="3"/>
  <c r="E64" i="3" s="1"/>
  <c r="F64" i="3" s="1"/>
  <c r="E63" i="3"/>
  <c r="F63" i="3" s="1"/>
  <c r="E62" i="3"/>
  <c r="F62" i="3" s="1"/>
  <c r="E61" i="3"/>
  <c r="D61" i="3" s="1"/>
  <c r="E51" i="3"/>
  <c r="D51" i="3" s="1"/>
  <c r="E50" i="3"/>
  <c r="F50" i="3" s="1"/>
  <c r="E49" i="3"/>
  <c r="F49" i="3" s="1"/>
  <c r="E48" i="3"/>
  <c r="F48" i="3" s="1"/>
  <c r="E42" i="3"/>
  <c r="F42" i="3" s="1"/>
  <c r="E41" i="3"/>
  <c r="D41" i="3" s="1"/>
  <c r="E40" i="3"/>
  <c r="D40" i="3" s="1"/>
  <c r="E29" i="3"/>
  <c r="D29" i="3" s="1"/>
  <c r="F28" i="3"/>
  <c r="F16" i="3" s="1"/>
  <c r="E16" i="3" s="1"/>
  <c r="D16" i="3" s="1"/>
  <c r="F113" i="3" l="1"/>
  <c r="F119" i="3" s="1"/>
  <c r="F123" i="3" s="1"/>
  <c r="D113" i="3"/>
  <c r="D119" i="3" s="1"/>
  <c r="D123" i="3" s="1"/>
  <c r="E113" i="3"/>
  <c r="E119" i="3" s="1"/>
  <c r="E123" i="3" s="1"/>
  <c r="F117" i="2"/>
  <c r="E117" i="2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D115" i="2"/>
  <c r="F111" i="2"/>
  <c r="E111" i="2"/>
  <c r="F110" i="2"/>
  <c r="E110" i="2"/>
  <c r="G112" i="2"/>
  <c r="E63" i="2"/>
  <c r="F63" i="2" s="1"/>
  <c r="E62" i="2"/>
  <c r="F62" i="2" s="1"/>
  <c r="E42" i="2"/>
  <c r="F42" i="2" s="1"/>
  <c r="F28" i="2"/>
  <c r="F16" i="2" s="1"/>
  <c r="D106" i="2" l="1"/>
  <c r="D103" i="2"/>
  <c r="D101" i="2"/>
  <c r="D78" i="2"/>
  <c r="D64" i="2"/>
  <c r="E116" i="2" l="1"/>
  <c r="E115" i="2" l="1"/>
  <c r="F116" i="2"/>
  <c r="F115" i="2" s="1"/>
  <c r="E112" i="2"/>
  <c r="E109" i="2"/>
  <c r="D109" i="2" s="1"/>
  <c r="E106" i="2"/>
  <c r="F106" i="2" s="1"/>
  <c r="E103" i="2"/>
  <c r="F103" i="2" s="1"/>
  <c r="D95" i="2"/>
  <c r="D94" i="2" s="1"/>
  <c r="E94" i="2" s="1"/>
  <c r="F94" i="2" s="1"/>
  <c r="D92" i="2"/>
  <c r="E78" i="2"/>
  <c r="F78" i="2" s="1"/>
  <c r="E61" i="2"/>
  <c r="D61" i="2" s="1"/>
  <c r="E51" i="2"/>
  <c r="D51" i="2" s="1"/>
  <c r="E50" i="2"/>
  <c r="F50" i="2" s="1"/>
  <c r="E49" i="2"/>
  <c r="F49" i="2" s="1"/>
  <c r="E48" i="2"/>
  <c r="F48" i="2" s="1"/>
  <c r="E41" i="2"/>
  <c r="D41" i="2" s="1"/>
  <c r="E40" i="2"/>
  <c r="D40" i="2" s="1"/>
  <c r="E29" i="2"/>
  <c r="D29" i="2" s="1"/>
  <c r="E16" i="2"/>
  <c r="D16" i="2" s="1"/>
  <c r="D89" i="2" l="1"/>
  <c r="E89" i="2" s="1"/>
  <c r="F89" i="2" s="1"/>
  <c r="E101" i="2"/>
  <c r="F101" i="2" s="1"/>
  <c r="E64" i="2"/>
  <c r="D112" i="2"/>
  <c r="F113" i="2" l="1"/>
  <c r="D113" i="2"/>
  <c r="E113" i="2"/>
  <c r="D133" i="2"/>
  <c r="E133" i="2"/>
  <c r="F64" i="2"/>
  <c r="F133" i="2" l="1"/>
</calcChain>
</file>

<file path=xl/sharedStrings.xml><?xml version="1.0" encoding="utf-8"?>
<sst xmlns="http://schemas.openxmlformats.org/spreadsheetml/2006/main" count="691" uniqueCount="171">
  <si>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</si>
  <si>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</si>
  <si>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</si>
  <si>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</si>
  <si>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</si>
  <si>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</si>
  <si>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</si>
  <si>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</si>
  <si>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</si>
  <si>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</si>
  <si>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</si>
  <si>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</si>
  <si>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</si>
  <si>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</si>
  <si>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</si>
  <si>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</si>
  <si>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</si>
  <si>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</si>
  <si>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</si>
  <si>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</si>
  <si>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</si>
  <si>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</si>
  <si>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</si>
  <si>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</si>
  <si>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</si>
  <si>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</si>
  <si>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</si>
  <si>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</si>
  <si>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</si>
  <si>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</si>
  <si>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</si>
  <si>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</si>
  <si>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</si>
  <si>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</si>
  <si>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</si>
  <si>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</si>
  <si>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</si>
  <si>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</si>
  <si>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</si>
  <si>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</si>
  <si>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</si>
  <si>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</si>
  <si>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</si>
  <si>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</si>
  <si>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</si>
  <si>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замена насоса ГВС /резерв/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</si>
  <si>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</si>
  <si>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</si>
  <si>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</si>
  <si>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</si>
  <si>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</si>
  <si>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</si>
  <si>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</si>
  <si>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</si>
  <si>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</si>
  <si>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</si>
  <si>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</si>
  <si>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</si>
  <si>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Сбор, вывоз и утилизация ТБО руб/м2</t>
  </si>
  <si>
    <t>Итого 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</si>
  <si>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</si>
  <si>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</si>
  <si>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</si>
  <si>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</si>
  <si>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1 раз в 3 года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</si>
  <si>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</si>
  <si>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</si>
  <si>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</si>
  <si>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замена трансформатора тока</t>
  </si>
  <si>
    <t>1 раз в 4 года</t>
  </si>
  <si>
    <t>2016  -2017 гг.</t>
  </si>
  <si>
    <t>(стоимость услуг  увеличена на 10,0  % в соответствии с уровнем инфляции 2015 г.)</t>
  </si>
  <si>
    <t>объем работ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</si>
  <si>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</si>
  <si>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</si>
  <si>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</si>
  <si>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</si>
  <si>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</si>
  <si>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</si>
  <si>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</si>
  <si>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</si>
  <si>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</si>
  <si>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</si>
  <si>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</si>
  <si>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</si>
  <si>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</si>
  <si>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</si>
  <si>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</si>
  <si>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</si>
  <si>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</si>
  <si>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</si>
  <si>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</si>
  <si>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</si>
  <si>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</si>
  <si>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</si>
  <si>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</si>
  <si>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</si>
  <si>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</si>
  <si>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</si>
  <si>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</si>
  <si>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</si>
  <si>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</si>
  <si>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</si>
  <si>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</si>
  <si>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</si>
  <si>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</si>
  <si>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</si>
  <si>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</si>
  <si>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</si>
  <si>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</si>
  <si>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смена задвижек СТС </t>
  </si>
  <si>
    <t>работа по очистке водяного подогревателя для удаления накипи-коррозийных отложений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</si>
  <si>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</si>
  <si>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</si>
  <si>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</si>
  <si>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</si>
  <si>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</si>
  <si>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</si>
  <si>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</si>
  <si>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</si>
  <si>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восстановление общедомового уличного освещения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</si>
  <si>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</si>
  <si>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</si>
  <si>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2334,1 м2</t>
  </si>
  <si>
    <t>2419,93 м2</t>
  </si>
  <si>
    <t>1 шт</t>
  </si>
  <si>
    <t>Содержание  лестничных клеток</t>
  </si>
  <si>
    <t>замена неисправных контрольно-измерительных прибоов (манометров, термометров и т.д)</t>
  </si>
  <si>
    <t>замена неисправных контрольно-измерительных приборов (манометров, термометров и т.д)</t>
  </si>
  <si>
    <t>Дополнительные работы (текущий ремонт), в т.ч.:</t>
  </si>
  <si>
    <t>Ремонт кровли - 50 м2</t>
  </si>
  <si>
    <t>Замена зонтов вент/шахт - 18 шт.</t>
  </si>
  <si>
    <t>Косметический ремонт подъездов - 6 шт.</t>
  </si>
  <si>
    <t>Смена чугунных трубопроводов канализации в тех подвале (4,5,6 подъезды) на ПВХ Ду 100 мм - 26 мп</t>
  </si>
  <si>
    <t>Демонтаж задвижки на элеваторном узле СТС (дренажная) диам. 50 мм -  1 шт.</t>
  </si>
  <si>
    <t>Установка шаровой задвижки СТС диам. 50 мм - 1 шт. с переврезкой теплового счетчика и задвижки ТС ВВП</t>
  </si>
  <si>
    <t>Установка фильтра на ввод ХВС (общ.) диам. 50 мм - 1 шт.</t>
  </si>
  <si>
    <t>Установка обратного клапана на ввод ХВС (общ. ввод) диам. 50 мм - 1 шт.</t>
  </si>
  <si>
    <t>Изоляция трубопроводов ХВС в тех подвале "К-FLEX" диам. 76 мм - 70 мп</t>
  </si>
  <si>
    <t>Изоляция трубопроводов СТС составом "Корунд" диам. 20 мм - 30 мп.; диам. 57 мм - 16 мп.; диам. 89 мм - 30 мп.</t>
  </si>
  <si>
    <t>Изоляция трубопроводов ГВС составом "Корунд" диам. 20 мм - 10 мп.; диам. 32 мм - 70 мп.</t>
  </si>
  <si>
    <t>по адресу: ул.Ленинского Комсомола, д.30 (S жилые + нежилые = 2334,1 м2; S придом.тер.=2419,93 м2)</t>
  </si>
  <si>
    <t xml:space="preserve">Проект </t>
  </si>
  <si>
    <t xml:space="preserve">1 раз </t>
  </si>
  <si>
    <t>установка секций ВВП на ГВС диам.168 мм - 6 шт.</t>
  </si>
  <si>
    <t>2 пробы</t>
  </si>
  <si>
    <t xml:space="preserve">отключение системы отопления </t>
  </si>
  <si>
    <t>ревизия задвижек СТС диам. 80 мм - 3 шт.</t>
  </si>
  <si>
    <t xml:space="preserve">Погашение задолженности прошлых периодов </t>
  </si>
  <si>
    <t>по состоянию на 01.05.16</t>
  </si>
  <si>
    <t xml:space="preserve">подключение системы отопления с регулировкой 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</si>
  <si>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</si>
  <si>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</si>
  <si>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изготовление проектной документации на жилой дом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</si>
  <si>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</si>
  <si>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</si>
  <si>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</si>
  <si>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</si>
  <si>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258,8 м2</t>
  </si>
  <si>
    <t>273 м</t>
  </si>
  <si>
    <t>733,1 м2</t>
  </si>
  <si>
    <t>1550 м</t>
  </si>
  <si>
    <t>910 м</t>
  </si>
  <si>
    <t>455 м</t>
  </si>
  <si>
    <t>380 м</t>
  </si>
  <si>
    <t>215 м</t>
  </si>
  <si>
    <t>96 каналов</t>
  </si>
  <si>
    <t>808 м2</t>
  </si>
  <si>
    <t>Всего (без содержания лестничных клеток)</t>
  </si>
  <si>
    <t>Всего (с содержанием  лестничных клеток)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</si>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</sst>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Arial Black"/>
      <family val="2"/>
      <charset val="204"/>
    </font>
    <font>
      <sz val="10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2" fontId="8" fillId="4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2" fontId="1" fillId="3" borderId="19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3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2" fontId="12" fillId="4" borderId="19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2" fontId="9" fillId="0" borderId="0" xfId="0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" borderId="0" xfId="0" applyFill="1"/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4" borderId="15" xfId="0" applyNumberFormat="1" applyFont="1" applyFill="1" applyBorder="1" applyAlignment="1">
      <alignment horizontal="center" vertical="center" wrapText="1"/>
    </xf>
    <xf numFmtId="2" fontId="12" fillId="4" borderId="17" xfId="0" applyNumberFormat="1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 vertical="center" wrapText="1"/>
    </xf>
    <xf numFmtId="2" fontId="12" fillId="4" borderId="16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8" fillId="4" borderId="2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1" fillId="3" borderId="20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12" fillId="4" borderId="16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1" fillId="4" borderId="20" xfId="0" applyNumberFormat="1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8" fillId="4" borderId="25" xfId="0" applyNumberFormat="1" applyFont="1" applyFill="1" applyBorder="1" applyAlignment="1">
      <alignment horizontal="center" vertical="center" wrapText="1"/>
    </xf>
    <xf numFmtId="4" fontId="9" fillId="4" borderId="24" xfId="0" applyNumberFormat="1" applyFont="1" applyFill="1" applyBorder="1" applyAlignment="1">
      <alignment horizontal="center"/>
    </xf>
    <xf numFmtId="4" fontId="9" fillId="4" borderId="22" xfId="0" applyNumberFormat="1" applyFont="1" applyFill="1" applyBorder="1" applyAlignment="1">
      <alignment horizontal="center"/>
    </xf>
    <xf numFmtId="4" fontId="0" fillId="4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vertical="center" wrapText="1"/>
    </xf>
    <xf numFmtId="2" fontId="12" fillId="4" borderId="25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4" fontId="9" fillId="4" borderId="28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left" vertical="center" wrapText="1"/>
    </xf>
    <xf numFmtId="4" fontId="12" fillId="4" borderId="15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center"/>
    </xf>
    <xf numFmtId="4" fontId="12" fillId="4" borderId="2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92" zoomScale="80" zoomScaleNormal="80" workbookViewId="0">
      <selection activeCell="J110" sqref="J11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6.7109375" style="1" customWidth="1"/>
    <col min="5" max="5" width="13.85546875" style="1" customWidth="1"/>
    <col min="6" max="6" width="20.85546875" style="81" customWidth="1"/>
    <col min="7" max="7" width="15.42578125" style="1" customWidth="1"/>
    <col min="8" max="8" width="15.42578125" style="2" hidden="1" customWidth="1"/>
    <col min="9" max="12" width="15.42578125" style="1" customWidth="1"/>
    <col min="13" max="16384" width="9.140625" style="1"/>
  </cols>
  <sheetData>
    <row r="1" spans="1:8" ht="16.5" customHeight="1" x14ac:dyDescent="0.2">
      <c r="A1" s="140" t="s">
        <v>154</v>
      </c>
      <c r="B1" s="141"/>
      <c r="C1" s="141"/>
      <c r="D1" s="141"/>
      <c r="E1" s="141"/>
      <c r="F1" s="141"/>
    </row>
    <row r="2" spans="1:8" ht="12.75" customHeight="1" x14ac:dyDescent="0.3">
      <c r="B2" s="142"/>
      <c r="C2" s="142"/>
      <c r="D2" s="142"/>
      <c r="E2" s="141"/>
      <c r="F2" s="141"/>
    </row>
    <row r="3" spans="1:8" ht="19.5" customHeight="1" x14ac:dyDescent="0.3">
      <c r="A3" s="3" t="s">
        <v>70</v>
      </c>
      <c r="B3" s="142" t="s">
        <v>0</v>
      </c>
      <c r="C3" s="142"/>
      <c r="D3" s="142"/>
      <c r="E3" s="141"/>
      <c r="F3" s="141"/>
    </row>
    <row r="4" spans="1:8" ht="14.25" customHeight="1" x14ac:dyDescent="0.3">
      <c r="B4" s="142" t="s">
        <v>155</v>
      </c>
      <c r="C4" s="142"/>
      <c r="D4" s="142"/>
      <c r="E4" s="141"/>
      <c r="F4" s="141"/>
    </row>
    <row r="5" spans="1:8" ht="39.75" customHeight="1" x14ac:dyDescent="0.25">
      <c r="A5" s="143" t="s">
        <v>142</v>
      </c>
      <c r="B5" s="144"/>
      <c r="C5" s="144"/>
      <c r="D5" s="144"/>
      <c r="E5" s="144"/>
      <c r="F5" s="144"/>
      <c r="H5" s="1"/>
    </row>
    <row r="6" spans="1:8" ht="33" customHeight="1" x14ac:dyDescent="0.4">
      <c r="A6" s="145"/>
      <c r="B6" s="146"/>
      <c r="C6" s="146"/>
      <c r="D6" s="146"/>
      <c r="E6" s="146"/>
      <c r="F6" s="146"/>
      <c r="H6" s="1"/>
    </row>
    <row r="7" spans="1:8" ht="35.25" hidden="1" customHeight="1" x14ac:dyDescent="0.2">
      <c r="B7" s="4"/>
      <c r="C7" s="4"/>
      <c r="D7" s="4"/>
      <c r="E7" s="4"/>
      <c r="F7" s="4"/>
      <c r="G7" s="4"/>
    </row>
    <row r="8" spans="1:8" ht="27" customHeight="1" x14ac:dyDescent="0.2">
      <c r="A8" s="157" t="s">
        <v>71</v>
      </c>
      <c r="B8" s="157"/>
      <c r="C8" s="157"/>
      <c r="D8" s="157"/>
      <c r="E8" s="157"/>
      <c r="F8" s="157"/>
      <c r="G8" s="4"/>
    </row>
    <row r="9" spans="1:8" s="5" customFormat="1" ht="22.5" customHeight="1" x14ac:dyDescent="0.4">
      <c r="A9" s="147" t="s">
        <v>1</v>
      </c>
      <c r="B9" s="147"/>
      <c r="C9" s="147"/>
      <c r="D9" s="147"/>
      <c r="E9" s="148"/>
      <c r="F9" s="148"/>
      <c r="H9" s="6"/>
    </row>
    <row r="10" spans="1:8" s="7" customFormat="1" ht="18.75" customHeight="1" x14ac:dyDescent="0.4">
      <c r="A10" s="147" t="s">
        <v>141</v>
      </c>
      <c r="B10" s="147"/>
      <c r="C10" s="147"/>
      <c r="D10" s="147"/>
      <c r="E10" s="148"/>
      <c r="F10" s="148"/>
    </row>
    <row r="11" spans="1:8" s="8" customFormat="1" ht="17.25" customHeight="1" x14ac:dyDescent="0.2">
      <c r="A11" s="149" t="s">
        <v>2</v>
      </c>
      <c r="B11" s="149"/>
      <c r="C11" s="149"/>
      <c r="D11" s="149"/>
      <c r="E11" s="150"/>
      <c r="F11" s="150"/>
    </row>
    <row r="12" spans="1:8" s="7" customFormat="1" ht="30" customHeight="1" thickBot="1" x14ac:dyDescent="0.25">
      <c r="A12" s="151" t="s">
        <v>3</v>
      </c>
      <c r="B12" s="151"/>
      <c r="C12" s="151"/>
      <c r="D12" s="151"/>
      <c r="E12" s="152"/>
      <c r="F12" s="152"/>
    </row>
    <row r="13" spans="1:8" s="13" customFormat="1" ht="139.5" customHeight="1" thickBot="1" x14ac:dyDescent="0.25">
      <c r="A13" s="9" t="s">
        <v>4</v>
      </c>
      <c r="B13" s="10" t="s">
        <v>5</v>
      </c>
      <c r="C13" s="11" t="s">
        <v>72</v>
      </c>
      <c r="D13" s="11" t="s">
        <v>7</v>
      </c>
      <c r="E13" s="11" t="s">
        <v>6</v>
      </c>
      <c r="F13" s="12" t="s">
        <v>8</v>
      </c>
      <c r="H13" s="14"/>
    </row>
    <row r="14" spans="1:8" s="20" customFormat="1" x14ac:dyDescent="0.2">
      <c r="A14" s="15">
        <v>1</v>
      </c>
      <c r="B14" s="16">
        <v>2</v>
      </c>
      <c r="C14" s="17">
        <v>3</v>
      </c>
      <c r="D14" s="17">
        <v>4</v>
      </c>
      <c r="E14" s="18">
        <v>5</v>
      </c>
      <c r="F14" s="19">
        <v>6</v>
      </c>
      <c r="H14" s="21"/>
    </row>
    <row r="15" spans="1:8" s="20" customFormat="1" ht="49.5" customHeight="1" x14ac:dyDescent="0.2">
      <c r="A15" s="153" t="s">
        <v>9</v>
      </c>
      <c r="B15" s="154"/>
      <c r="C15" s="154"/>
      <c r="D15" s="154"/>
      <c r="E15" s="155"/>
      <c r="F15" s="156"/>
      <c r="H15" s="21"/>
    </row>
    <row r="16" spans="1:8" s="13" customFormat="1" ht="26.25" customHeight="1" x14ac:dyDescent="0.2">
      <c r="A16" s="89" t="s">
        <v>67</v>
      </c>
      <c r="B16" s="33" t="s">
        <v>10</v>
      </c>
      <c r="C16" s="24" t="s">
        <v>123</v>
      </c>
      <c r="D16" s="107">
        <f>E16*G16</f>
        <v>94110.91</v>
      </c>
      <c r="E16" s="25">
        <f>F16*12</f>
        <v>40.32</v>
      </c>
      <c r="F16" s="26">
        <f>F26+F28</f>
        <v>3.36</v>
      </c>
      <c r="G16" s="13">
        <v>2334.1</v>
      </c>
      <c r="H16" s="14">
        <v>2.2400000000000002</v>
      </c>
    </row>
    <row r="17" spans="1:8" s="13" customFormat="1" ht="27" customHeight="1" x14ac:dyDescent="0.2">
      <c r="A17" s="127" t="s">
        <v>73</v>
      </c>
      <c r="B17" s="128" t="s">
        <v>11</v>
      </c>
      <c r="C17" s="24"/>
      <c r="D17" s="107"/>
      <c r="E17" s="25"/>
      <c r="F17" s="26"/>
      <c r="H17" s="14"/>
    </row>
    <row r="18" spans="1:8" s="13" customFormat="1" ht="20.25" customHeight="1" x14ac:dyDescent="0.2">
      <c r="A18" s="127" t="s">
        <v>12</v>
      </c>
      <c r="B18" s="128" t="s">
        <v>11</v>
      </c>
      <c r="C18" s="24"/>
      <c r="D18" s="107"/>
      <c r="E18" s="25"/>
      <c r="F18" s="26"/>
      <c r="H18" s="14"/>
    </row>
    <row r="19" spans="1:8" s="13" customFormat="1" ht="131.25" customHeight="1" x14ac:dyDescent="0.2">
      <c r="A19" s="127" t="s">
        <v>74</v>
      </c>
      <c r="B19" s="128" t="s">
        <v>32</v>
      </c>
      <c r="C19" s="24"/>
      <c r="D19" s="107"/>
      <c r="E19" s="25"/>
      <c r="F19" s="26"/>
      <c r="H19" s="14"/>
    </row>
    <row r="20" spans="1:8" s="13" customFormat="1" ht="18" customHeight="1" x14ac:dyDescent="0.2">
      <c r="A20" s="127" t="s">
        <v>75</v>
      </c>
      <c r="B20" s="128" t="s">
        <v>11</v>
      </c>
      <c r="C20" s="24"/>
      <c r="D20" s="107"/>
      <c r="E20" s="25"/>
      <c r="F20" s="26"/>
      <c r="H20" s="14"/>
    </row>
    <row r="21" spans="1:8" s="13" customFormat="1" ht="17.25" customHeight="1" x14ac:dyDescent="0.2">
      <c r="A21" s="127" t="s">
        <v>76</v>
      </c>
      <c r="B21" s="128" t="s">
        <v>11</v>
      </c>
      <c r="C21" s="91"/>
      <c r="D21" s="108"/>
      <c r="E21" s="85"/>
      <c r="F21" s="26"/>
      <c r="H21" s="14"/>
    </row>
    <row r="22" spans="1:8" s="13" customFormat="1" ht="32.25" customHeight="1" x14ac:dyDescent="0.2">
      <c r="A22" s="127" t="s">
        <v>77</v>
      </c>
      <c r="B22" s="128" t="s">
        <v>17</v>
      </c>
      <c r="C22" s="91"/>
      <c r="D22" s="108"/>
      <c r="E22" s="85"/>
      <c r="F22" s="26"/>
      <c r="H22" s="14"/>
    </row>
    <row r="23" spans="1:8" s="13" customFormat="1" ht="23.25" customHeight="1" x14ac:dyDescent="0.2">
      <c r="A23" s="127" t="s">
        <v>78</v>
      </c>
      <c r="B23" s="128" t="s">
        <v>20</v>
      </c>
      <c r="C23" s="91"/>
      <c r="D23" s="108"/>
      <c r="E23" s="85"/>
      <c r="F23" s="26"/>
      <c r="H23" s="14"/>
    </row>
    <row r="24" spans="1:8" s="13" customFormat="1" ht="23.25" customHeight="1" x14ac:dyDescent="0.2">
      <c r="A24" s="127" t="s">
        <v>79</v>
      </c>
      <c r="B24" s="128" t="s">
        <v>11</v>
      </c>
      <c r="C24" s="91"/>
      <c r="D24" s="108"/>
      <c r="E24" s="85"/>
      <c r="F24" s="26"/>
      <c r="H24" s="14"/>
    </row>
    <row r="25" spans="1:8" s="13" customFormat="1" ht="23.25" customHeight="1" x14ac:dyDescent="0.2">
      <c r="A25" s="127" t="s">
        <v>80</v>
      </c>
      <c r="B25" s="128" t="s">
        <v>30</v>
      </c>
      <c r="C25" s="91"/>
      <c r="D25" s="108"/>
      <c r="E25" s="85"/>
      <c r="F25" s="86"/>
      <c r="H25" s="14"/>
    </row>
    <row r="26" spans="1:8" s="13" customFormat="1" ht="18" customHeight="1" x14ac:dyDescent="0.2">
      <c r="A26" s="89" t="s">
        <v>66</v>
      </c>
      <c r="B26" s="90"/>
      <c r="C26" s="91"/>
      <c r="D26" s="108"/>
      <c r="E26" s="85"/>
      <c r="F26" s="26">
        <v>3.24</v>
      </c>
      <c r="H26" s="14"/>
    </row>
    <row r="27" spans="1:8" s="13" customFormat="1" ht="24.75" customHeight="1" x14ac:dyDescent="0.2">
      <c r="A27" s="92" t="s">
        <v>63</v>
      </c>
      <c r="B27" s="90" t="s">
        <v>11</v>
      </c>
      <c r="C27" s="91"/>
      <c r="D27" s="108"/>
      <c r="E27" s="85"/>
      <c r="F27" s="86">
        <v>0.12</v>
      </c>
      <c r="H27" s="14"/>
    </row>
    <row r="28" spans="1:8" s="13" customFormat="1" ht="23.25" customHeight="1" x14ac:dyDescent="0.2">
      <c r="A28" s="89" t="s">
        <v>66</v>
      </c>
      <c r="B28" s="90"/>
      <c r="C28" s="91"/>
      <c r="D28" s="108"/>
      <c r="E28" s="85"/>
      <c r="F28" s="26">
        <f>F27</f>
        <v>0.12</v>
      </c>
      <c r="H28" s="14"/>
    </row>
    <row r="29" spans="1:8" s="13" customFormat="1" ht="30" x14ac:dyDescent="0.2">
      <c r="A29" s="89" t="s">
        <v>13</v>
      </c>
      <c r="B29" s="129" t="s">
        <v>14</v>
      </c>
      <c r="C29" s="24" t="s">
        <v>124</v>
      </c>
      <c r="D29" s="107">
        <f>E29*G29</f>
        <v>116518.27</v>
      </c>
      <c r="E29" s="25">
        <f>F29*12</f>
        <v>49.92</v>
      </c>
      <c r="F29" s="26">
        <v>4.16</v>
      </c>
      <c r="G29" s="13">
        <v>2334.1</v>
      </c>
      <c r="H29" s="14">
        <v>2.57</v>
      </c>
    </row>
    <row r="30" spans="1:8" s="13" customFormat="1" ht="15" x14ac:dyDescent="0.2">
      <c r="A30" s="127" t="s">
        <v>81</v>
      </c>
      <c r="B30" s="128" t="s">
        <v>14</v>
      </c>
      <c r="C30" s="24"/>
      <c r="D30" s="107"/>
      <c r="E30" s="25"/>
      <c r="F30" s="26"/>
      <c r="H30" s="14"/>
    </row>
    <row r="31" spans="1:8" s="13" customFormat="1" ht="15" x14ac:dyDescent="0.2">
      <c r="A31" s="127" t="s">
        <v>82</v>
      </c>
      <c r="B31" s="128" t="s">
        <v>83</v>
      </c>
      <c r="C31" s="24"/>
      <c r="D31" s="107"/>
      <c r="E31" s="25"/>
      <c r="F31" s="26"/>
      <c r="H31" s="14"/>
    </row>
    <row r="32" spans="1:8" s="13" customFormat="1" ht="15" x14ac:dyDescent="0.2">
      <c r="A32" s="127" t="s">
        <v>84</v>
      </c>
      <c r="B32" s="128" t="s">
        <v>85</v>
      </c>
      <c r="C32" s="24"/>
      <c r="D32" s="107"/>
      <c r="E32" s="25"/>
      <c r="F32" s="26"/>
      <c r="H32" s="14"/>
    </row>
    <row r="33" spans="1:8" s="13" customFormat="1" ht="15" x14ac:dyDescent="0.2">
      <c r="A33" s="127" t="s">
        <v>15</v>
      </c>
      <c r="B33" s="128" t="s">
        <v>14</v>
      </c>
      <c r="C33" s="24"/>
      <c r="D33" s="107"/>
      <c r="E33" s="25"/>
      <c r="F33" s="26"/>
      <c r="H33" s="14"/>
    </row>
    <row r="34" spans="1:8" s="13" customFormat="1" ht="25.5" x14ac:dyDescent="0.2">
      <c r="A34" s="127" t="s">
        <v>16</v>
      </c>
      <c r="B34" s="128" t="s">
        <v>17</v>
      </c>
      <c r="C34" s="24"/>
      <c r="D34" s="107"/>
      <c r="E34" s="25"/>
      <c r="F34" s="26"/>
      <c r="H34" s="14"/>
    </row>
    <row r="35" spans="1:8" s="13" customFormat="1" ht="15" x14ac:dyDescent="0.2">
      <c r="A35" s="127" t="s">
        <v>86</v>
      </c>
      <c r="B35" s="128" t="s">
        <v>14</v>
      </c>
      <c r="C35" s="24"/>
      <c r="D35" s="107"/>
      <c r="E35" s="25"/>
      <c r="F35" s="26"/>
      <c r="H35" s="14"/>
    </row>
    <row r="36" spans="1:8" s="13" customFormat="1" ht="15" x14ac:dyDescent="0.2">
      <c r="A36" s="127" t="s">
        <v>87</v>
      </c>
      <c r="B36" s="128" t="s">
        <v>14</v>
      </c>
      <c r="C36" s="24"/>
      <c r="D36" s="107"/>
      <c r="E36" s="25"/>
      <c r="F36" s="26"/>
      <c r="H36" s="14"/>
    </row>
    <row r="37" spans="1:8" s="13" customFormat="1" ht="25.5" x14ac:dyDescent="0.2">
      <c r="A37" s="127" t="s">
        <v>88</v>
      </c>
      <c r="B37" s="128" t="s">
        <v>18</v>
      </c>
      <c r="C37" s="24"/>
      <c r="D37" s="107"/>
      <c r="E37" s="25"/>
      <c r="F37" s="26"/>
      <c r="H37" s="14"/>
    </row>
    <row r="38" spans="1:8" s="13" customFormat="1" ht="30.75" customHeight="1" x14ac:dyDescent="0.2">
      <c r="A38" s="127" t="s">
        <v>89</v>
      </c>
      <c r="B38" s="128" t="s">
        <v>17</v>
      </c>
      <c r="C38" s="24"/>
      <c r="D38" s="107"/>
      <c r="E38" s="25"/>
      <c r="F38" s="26"/>
      <c r="H38" s="14"/>
    </row>
    <row r="39" spans="1:8" s="13" customFormat="1" ht="28.5" customHeight="1" x14ac:dyDescent="0.2">
      <c r="A39" s="127" t="s">
        <v>90</v>
      </c>
      <c r="B39" s="128" t="s">
        <v>14</v>
      </c>
      <c r="C39" s="24"/>
      <c r="D39" s="107"/>
      <c r="E39" s="25"/>
      <c r="F39" s="26"/>
      <c r="H39" s="14"/>
    </row>
    <row r="40" spans="1:8" s="30" customFormat="1" ht="18.75" customHeight="1" x14ac:dyDescent="0.2">
      <c r="A40" s="28" t="s">
        <v>19</v>
      </c>
      <c r="B40" s="22" t="s">
        <v>20</v>
      </c>
      <c r="C40" s="101" t="s">
        <v>123</v>
      </c>
      <c r="D40" s="107">
        <f t="shared" ref="D40:D61" si="0">E40*G40</f>
        <v>23247.64</v>
      </c>
      <c r="E40" s="25">
        <f>F40*12</f>
        <v>9.9600000000000009</v>
      </c>
      <c r="F40" s="26">
        <v>0.83</v>
      </c>
      <c r="G40" s="13">
        <v>2334.1</v>
      </c>
      <c r="H40" s="14">
        <v>0.6</v>
      </c>
    </row>
    <row r="41" spans="1:8" s="13" customFormat="1" ht="18" customHeight="1" x14ac:dyDescent="0.2">
      <c r="A41" s="28" t="s">
        <v>21</v>
      </c>
      <c r="B41" s="22" t="s">
        <v>22</v>
      </c>
      <c r="C41" s="101" t="s">
        <v>123</v>
      </c>
      <c r="D41" s="107">
        <f t="shared" si="0"/>
        <v>75624.84</v>
      </c>
      <c r="E41" s="25">
        <f>F41*12</f>
        <v>32.4</v>
      </c>
      <c r="F41" s="26">
        <v>2.7</v>
      </c>
      <c r="G41" s="13">
        <v>2334.1</v>
      </c>
      <c r="H41" s="14">
        <v>1.94</v>
      </c>
    </row>
    <row r="42" spans="1:8" s="13" customFormat="1" ht="21.75" customHeight="1" x14ac:dyDescent="0.2">
      <c r="A42" s="32" t="s">
        <v>126</v>
      </c>
      <c r="B42" s="33" t="s">
        <v>14</v>
      </c>
      <c r="C42" s="101" t="s">
        <v>158</v>
      </c>
      <c r="D42" s="107">
        <v>161295.01</v>
      </c>
      <c r="E42" s="25">
        <f>D42/G42</f>
        <v>69.099999999999994</v>
      </c>
      <c r="F42" s="26">
        <f>E42/12</f>
        <v>5.76</v>
      </c>
      <c r="G42" s="13">
        <v>2334.1</v>
      </c>
      <c r="H42" s="14"/>
    </row>
    <row r="43" spans="1:8" s="13" customFormat="1" ht="18" customHeight="1" x14ac:dyDescent="0.2">
      <c r="A43" s="127" t="s">
        <v>91</v>
      </c>
      <c r="B43" s="128" t="s">
        <v>32</v>
      </c>
      <c r="C43" s="101"/>
      <c r="D43" s="107"/>
      <c r="E43" s="25"/>
      <c r="F43" s="26"/>
      <c r="H43" s="14"/>
    </row>
    <row r="44" spans="1:8" s="13" customFormat="1" ht="18" customHeight="1" x14ac:dyDescent="0.2">
      <c r="A44" s="127" t="s">
        <v>92</v>
      </c>
      <c r="B44" s="128" t="s">
        <v>30</v>
      </c>
      <c r="C44" s="101"/>
      <c r="D44" s="107"/>
      <c r="E44" s="25"/>
      <c r="F44" s="26"/>
      <c r="H44" s="14"/>
    </row>
    <row r="45" spans="1:8" s="13" customFormat="1" ht="18" customHeight="1" x14ac:dyDescent="0.2">
      <c r="A45" s="127" t="s">
        <v>93</v>
      </c>
      <c r="B45" s="128" t="s">
        <v>94</v>
      </c>
      <c r="C45" s="101"/>
      <c r="D45" s="107"/>
      <c r="E45" s="25"/>
      <c r="F45" s="26"/>
      <c r="H45" s="14"/>
    </row>
    <row r="46" spans="1:8" s="13" customFormat="1" ht="18" customHeight="1" x14ac:dyDescent="0.2">
      <c r="A46" s="127" t="s">
        <v>95</v>
      </c>
      <c r="B46" s="128" t="s">
        <v>96</v>
      </c>
      <c r="C46" s="101"/>
      <c r="D46" s="107"/>
      <c r="E46" s="25"/>
      <c r="F46" s="26"/>
      <c r="H46" s="14"/>
    </row>
    <row r="47" spans="1:8" s="13" customFormat="1" ht="18" customHeight="1" x14ac:dyDescent="0.2">
      <c r="A47" s="127" t="s">
        <v>97</v>
      </c>
      <c r="B47" s="128" t="s">
        <v>94</v>
      </c>
      <c r="C47" s="101"/>
      <c r="D47" s="107"/>
      <c r="E47" s="25"/>
      <c r="F47" s="26"/>
      <c r="H47" s="14"/>
    </row>
    <row r="48" spans="1:8" s="20" customFormat="1" ht="30" x14ac:dyDescent="0.2">
      <c r="A48" s="32" t="s">
        <v>98</v>
      </c>
      <c r="B48" s="33" t="s">
        <v>10</v>
      </c>
      <c r="C48" s="24" t="s">
        <v>125</v>
      </c>
      <c r="D48" s="107">
        <v>2246.7800000000002</v>
      </c>
      <c r="E48" s="25">
        <f>D48/G48</f>
        <v>0.96</v>
      </c>
      <c r="F48" s="26">
        <f t="shared" ref="F48:F50" si="1">E48/12</f>
        <v>0.08</v>
      </c>
      <c r="G48" s="13">
        <v>2334.1</v>
      </c>
      <c r="H48" s="14">
        <v>0.05</v>
      </c>
    </row>
    <row r="49" spans="1:8" s="20" customFormat="1" ht="30.75" customHeight="1" x14ac:dyDescent="0.2">
      <c r="A49" s="32" t="s">
        <v>99</v>
      </c>
      <c r="B49" s="33" t="s">
        <v>10</v>
      </c>
      <c r="C49" s="24" t="s">
        <v>125</v>
      </c>
      <c r="D49" s="107">
        <v>2246.7800000000002</v>
      </c>
      <c r="E49" s="25">
        <f>D49/G49</f>
        <v>0.96</v>
      </c>
      <c r="F49" s="26">
        <f t="shared" si="1"/>
        <v>0.08</v>
      </c>
      <c r="G49" s="13">
        <v>2334.1</v>
      </c>
      <c r="H49" s="14">
        <v>0.05</v>
      </c>
    </row>
    <row r="50" spans="1:8" s="20" customFormat="1" ht="36" customHeight="1" x14ac:dyDescent="0.2">
      <c r="A50" s="32" t="s">
        <v>100</v>
      </c>
      <c r="B50" s="33" t="s">
        <v>10</v>
      </c>
      <c r="C50" s="24" t="s">
        <v>125</v>
      </c>
      <c r="D50" s="107">
        <v>14185.73</v>
      </c>
      <c r="E50" s="25">
        <f>D50/G50</f>
        <v>6.08</v>
      </c>
      <c r="F50" s="26">
        <f t="shared" si="1"/>
        <v>0.51</v>
      </c>
      <c r="G50" s="13">
        <v>2334.1</v>
      </c>
      <c r="H50" s="14">
        <v>0.36</v>
      </c>
    </row>
    <row r="51" spans="1:8" s="20" customFormat="1" ht="30" x14ac:dyDescent="0.2">
      <c r="A51" s="32" t="s">
        <v>23</v>
      </c>
      <c r="B51" s="33"/>
      <c r="C51" s="24" t="s">
        <v>159</v>
      </c>
      <c r="D51" s="107">
        <f t="shared" si="0"/>
        <v>5601.84</v>
      </c>
      <c r="E51" s="25">
        <f>F51*12</f>
        <v>2.4</v>
      </c>
      <c r="F51" s="26">
        <v>0.2</v>
      </c>
      <c r="G51" s="13">
        <v>2334.1</v>
      </c>
      <c r="H51" s="14">
        <v>0.14000000000000001</v>
      </c>
    </row>
    <row r="52" spans="1:8" s="20" customFormat="1" ht="25.5" x14ac:dyDescent="0.2">
      <c r="A52" s="95" t="s">
        <v>101</v>
      </c>
      <c r="B52" s="96" t="s">
        <v>64</v>
      </c>
      <c r="C52" s="24"/>
      <c r="D52" s="107"/>
      <c r="E52" s="25"/>
      <c r="F52" s="26"/>
      <c r="G52" s="13"/>
      <c r="H52" s="14"/>
    </row>
    <row r="53" spans="1:8" s="20" customFormat="1" ht="30.75" customHeight="1" x14ac:dyDescent="0.2">
      <c r="A53" s="95" t="s">
        <v>102</v>
      </c>
      <c r="B53" s="96" t="s">
        <v>64</v>
      </c>
      <c r="C53" s="24"/>
      <c r="D53" s="107"/>
      <c r="E53" s="25"/>
      <c r="F53" s="26"/>
      <c r="G53" s="13"/>
      <c r="H53" s="14"/>
    </row>
    <row r="54" spans="1:8" s="20" customFormat="1" ht="15" x14ac:dyDescent="0.2">
      <c r="A54" s="95" t="s">
        <v>103</v>
      </c>
      <c r="B54" s="96" t="s">
        <v>11</v>
      </c>
      <c r="C54" s="24"/>
      <c r="D54" s="107"/>
      <c r="E54" s="25"/>
      <c r="F54" s="26"/>
      <c r="G54" s="13"/>
      <c r="H54" s="14"/>
    </row>
    <row r="55" spans="1:8" s="20" customFormat="1" ht="15" x14ac:dyDescent="0.2">
      <c r="A55" s="95" t="s">
        <v>104</v>
      </c>
      <c r="B55" s="96" t="s">
        <v>64</v>
      </c>
      <c r="C55" s="24"/>
      <c r="D55" s="107"/>
      <c r="E55" s="25"/>
      <c r="F55" s="26"/>
      <c r="G55" s="13"/>
      <c r="H55" s="14"/>
    </row>
    <row r="56" spans="1:8" s="20" customFormat="1" ht="25.5" x14ac:dyDescent="0.2">
      <c r="A56" s="95" t="s">
        <v>105</v>
      </c>
      <c r="B56" s="96" t="s">
        <v>64</v>
      </c>
      <c r="C56" s="24"/>
      <c r="D56" s="107"/>
      <c r="E56" s="25"/>
      <c r="F56" s="26"/>
      <c r="G56" s="13"/>
      <c r="H56" s="14"/>
    </row>
    <row r="57" spans="1:8" s="20" customFormat="1" ht="15" x14ac:dyDescent="0.2">
      <c r="A57" s="95" t="s">
        <v>106</v>
      </c>
      <c r="B57" s="96" t="s">
        <v>64</v>
      </c>
      <c r="C57" s="24"/>
      <c r="D57" s="107"/>
      <c r="E57" s="25"/>
      <c r="F57" s="26"/>
      <c r="G57" s="13"/>
      <c r="H57" s="14"/>
    </row>
    <row r="58" spans="1:8" s="20" customFormat="1" ht="25.5" x14ac:dyDescent="0.2">
      <c r="A58" s="95" t="s">
        <v>107</v>
      </c>
      <c r="B58" s="96" t="s">
        <v>64</v>
      </c>
      <c r="C58" s="24"/>
      <c r="D58" s="107"/>
      <c r="E58" s="25"/>
      <c r="F58" s="26"/>
      <c r="G58" s="13"/>
      <c r="H58" s="14"/>
    </row>
    <row r="59" spans="1:8" s="20" customFormat="1" ht="18" customHeight="1" x14ac:dyDescent="0.2">
      <c r="A59" s="95" t="s">
        <v>108</v>
      </c>
      <c r="B59" s="96" t="s">
        <v>64</v>
      </c>
      <c r="C59" s="24"/>
      <c r="D59" s="107"/>
      <c r="E59" s="25"/>
      <c r="F59" s="26"/>
      <c r="G59" s="13"/>
      <c r="H59" s="14"/>
    </row>
    <row r="60" spans="1:8" s="20" customFormat="1" ht="17.25" customHeight="1" x14ac:dyDescent="0.2">
      <c r="A60" s="95" t="s">
        <v>109</v>
      </c>
      <c r="B60" s="96" t="s">
        <v>64</v>
      </c>
      <c r="C60" s="24"/>
      <c r="D60" s="107"/>
      <c r="E60" s="25"/>
      <c r="F60" s="26"/>
      <c r="G60" s="13"/>
      <c r="H60" s="14"/>
    </row>
    <row r="61" spans="1:8" s="13" customFormat="1" ht="18.75" customHeight="1" x14ac:dyDescent="0.2">
      <c r="A61" s="28" t="s">
        <v>24</v>
      </c>
      <c r="B61" s="22" t="s">
        <v>25</v>
      </c>
      <c r="C61" s="101" t="s">
        <v>160</v>
      </c>
      <c r="D61" s="107">
        <f t="shared" si="0"/>
        <v>1960.64</v>
      </c>
      <c r="E61" s="25">
        <f>F61*12</f>
        <v>0.84</v>
      </c>
      <c r="F61" s="26">
        <v>7.0000000000000007E-2</v>
      </c>
      <c r="G61" s="13">
        <v>2334.1</v>
      </c>
      <c r="H61" s="14">
        <v>0.03</v>
      </c>
    </row>
    <row r="62" spans="1:8" s="13" customFormat="1" ht="18.75" customHeight="1" x14ac:dyDescent="0.2">
      <c r="A62" s="28" t="s">
        <v>26</v>
      </c>
      <c r="B62" s="22" t="s">
        <v>27</v>
      </c>
      <c r="C62" s="101" t="s">
        <v>160</v>
      </c>
      <c r="D62" s="107">
        <v>1232.4100000000001</v>
      </c>
      <c r="E62" s="25">
        <f>D62/G62</f>
        <v>0.53</v>
      </c>
      <c r="F62" s="26">
        <f>E62/12</f>
        <v>0.04</v>
      </c>
      <c r="G62" s="13">
        <v>2334.1</v>
      </c>
      <c r="H62" s="14">
        <v>0.02</v>
      </c>
    </row>
    <row r="63" spans="1:8" s="36" customFormat="1" ht="30" x14ac:dyDescent="0.2">
      <c r="A63" s="32" t="s">
        <v>28</v>
      </c>
      <c r="B63" s="33"/>
      <c r="C63" s="31" t="s">
        <v>145</v>
      </c>
      <c r="D63" s="109">
        <v>2849.1</v>
      </c>
      <c r="E63" s="31">
        <f>D63/G63</f>
        <v>1.22</v>
      </c>
      <c r="F63" s="29">
        <f>E63/12</f>
        <v>0.1</v>
      </c>
      <c r="G63" s="34">
        <v>2334.1</v>
      </c>
      <c r="H63" s="35">
        <v>0</v>
      </c>
    </row>
    <row r="64" spans="1:8" s="13" customFormat="1" ht="18.75" customHeight="1" x14ac:dyDescent="0.2">
      <c r="A64" s="28" t="s">
        <v>29</v>
      </c>
      <c r="B64" s="22"/>
      <c r="C64" s="101" t="s">
        <v>161</v>
      </c>
      <c r="D64" s="107">
        <f>SUM(D65:D77)</f>
        <v>20708.68</v>
      </c>
      <c r="E64" s="25">
        <f>D64/G64</f>
        <v>8.8699999999999992</v>
      </c>
      <c r="F64" s="26">
        <f>E64/12</f>
        <v>0.74</v>
      </c>
      <c r="G64" s="13">
        <v>2334.1</v>
      </c>
      <c r="H64" s="14">
        <v>0.66</v>
      </c>
    </row>
    <row r="65" spans="1:8" s="20" customFormat="1" ht="22.5" customHeight="1" x14ac:dyDescent="0.2">
      <c r="A65" s="93" t="s">
        <v>146</v>
      </c>
      <c r="B65" s="27" t="s">
        <v>30</v>
      </c>
      <c r="C65" s="39"/>
      <c r="D65" s="110">
        <v>238.84</v>
      </c>
      <c r="E65" s="40"/>
      <c r="F65" s="41"/>
      <c r="G65" s="13">
        <v>2334.1</v>
      </c>
      <c r="H65" s="42">
        <v>0.01</v>
      </c>
    </row>
    <row r="66" spans="1:8" s="20" customFormat="1" ht="15" x14ac:dyDescent="0.2">
      <c r="A66" s="93" t="s">
        <v>31</v>
      </c>
      <c r="B66" s="27" t="s">
        <v>32</v>
      </c>
      <c r="C66" s="39"/>
      <c r="D66" s="110">
        <v>505.42</v>
      </c>
      <c r="E66" s="40"/>
      <c r="F66" s="41"/>
      <c r="G66" s="13">
        <v>2334.1</v>
      </c>
      <c r="H66" s="42">
        <v>0.01</v>
      </c>
    </row>
    <row r="67" spans="1:8" s="20" customFormat="1" ht="15" x14ac:dyDescent="0.2">
      <c r="A67" s="93" t="s">
        <v>65</v>
      </c>
      <c r="B67" s="94" t="s">
        <v>30</v>
      </c>
      <c r="C67" s="39"/>
      <c r="D67" s="110">
        <v>900.62</v>
      </c>
      <c r="E67" s="40"/>
      <c r="F67" s="41"/>
      <c r="G67" s="13">
        <v>2334.1</v>
      </c>
      <c r="H67" s="42"/>
    </row>
    <row r="68" spans="1:8" s="20" customFormat="1" ht="15" x14ac:dyDescent="0.2">
      <c r="A68" s="95" t="s">
        <v>110</v>
      </c>
      <c r="B68" s="96" t="s">
        <v>44</v>
      </c>
      <c r="C68" s="57"/>
      <c r="D68" s="111">
        <v>0</v>
      </c>
      <c r="E68" s="40"/>
      <c r="F68" s="41"/>
      <c r="G68" s="13">
        <v>2334.1</v>
      </c>
      <c r="H68" s="42">
        <v>0.2</v>
      </c>
    </row>
    <row r="69" spans="1:8" s="20" customFormat="1" ht="15" x14ac:dyDescent="0.2">
      <c r="A69" s="93" t="s">
        <v>33</v>
      </c>
      <c r="B69" s="27" t="s">
        <v>30</v>
      </c>
      <c r="C69" s="39"/>
      <c r="D69" s="110">
        <v>963.17</v>
      </c>
      <c r="E69" s="40"/>
      <c r="F69" s="41"/>
      <c r="G69" s="13">
        <v>2334.1</v>
      </c>
      <c r="H69" s="42">
        <v>0.02</v>
      </c>
    </row>
    <row r="70" spans="1:8" s="20" customFormat="1" ht="15" x14ac:dyDescent="0.2">
      <c r="A70" s="93" t="s">
        <v>34</v>
      </c>
      <c r="B70" s="27" t="s">
        <v>30</v>
      </c>
      <c r="C70" s="39"/>
      <c r="D70" s="110">
        <v>4294.09</v>
      </c>
      <c r="E70" s="40"/>
      <c r="F70" s="41"/>
      <c r="G70" s="13">
        <v>2334.1</v>
      </c>
      <c r="H70" s="42">
        <v>0.11</v>
      </c>
    </row>
    <row r="71" spans="1:8" s="20" customFormat="1" ht="15" x14ac:dyDescent="0.2">
      <c r="A71" s="93" t="s">
        <v>35</v>
      </c>
      <c r="B71" s="27" t="s">
        <v>30</v>
      </c>
      <c r="C71" s="39"/>
      <c r="D71" s="110">
        <v>1010.85</v>
      </c>
      <c r="E71" s="40"/>
      <c r="F71" s="41"/>
      <c r="G71" s="13">
        <v>2334.1</v>
      </c>
      <c r="H71" s="42">
        <v>0.02</v>
      </c>
    </row>
    <row r="72" spans="1:8" s="20" customFormat="1" ht="15" x14ac:dyDescent="0.2">
      <c r="A72" s="93" t="s">
        <v>36</v>
      </c>
      <c r="B72" s="27" t="s">
        <v>30</v>
      </c>
      <c r="C72" s="39"/>
      <c r="D72" s="110">
        <v>481.57</v>
      </c>
      <c r="E72" s="40"/>
      <c r="F72" s="41"/>
      <c r="G72" s="13">
        <v>2334.1</v>
      </c>
      <c r="H72" s="42">
        <v>0.01</v>
      </c>
    </row>
    <row r="73" spans="1:8" s="20" customFormat="1" ht="15" x14ac:dyDescent="0.2">
      <c r="A73" s="93" t="s">
        <v>37</v>
      </c>
      <c r="B73" s="27" t="s">
        <v>32</v>
      </c>
      <c r="C73" s="39"/>
      <c r="D73" s="110">
        <v>1926.35</v>
      </c>
      <c r="E73" s="40"/>
      <c r="F73" s="41"/>
      <c r="G73" s="13">
        <v>2334.1</v>
      </c>
      <c r="H73" s="42">
        <v>0.05</v>
      </c>
    </row>
    <row r="74" spans="1:8" s="20" customFormat="1" ht="25.5" x14ac:dyDescent="0.2">
      <c r="A74" s="93" t="s">
        <v>38</v>
      </c>
      <c r="B74" s="27" t="s">
        <v>30</v>
      </c>
      <c r="C74" s="39"/>
      <c r="D74" s="110">
        <v>2555.4699999999998</v>
      </c>
      <c r="E74" s="40"/>
      <c r="F74" s="41"/>
      <c r="G74" s="13">
        <v>2334.1</v>
      </c>
      <c r="H74" s="42">
        <v>0.06</v>
      </c>
    </row>
    <row r="75" spans="1:8" s="20" customFormat="1" ht="15" x14ac:dyDescent="0.2">
      <c r="A75" s="93" t="s">
        <v>150</v>
      </c>
      <c r="B75" s="27" t="s">
        <v>30</v>
      </c>
      <c r="C75" s="39"/>
      <c r="D75" s="110">
        <v>3391.27</v>
      </c>
      <c r="E75" s="40"/>
      <c r="F75" s="41"/>
      <c r="G75" s="13">
        <v>2334.1</v>
      </c>
      <c r="H75" s="42">
        <v>0.01</v>
      </c>
    </row>
    <row r="76" spans="1:8" s="20" customFormat="1" ht="25.5" x14ac:dyDescent="0.2">
      <c r="A76" s="93" t="s">
        <v>127</v>
      </c>
      <c r="B76" s="94" t="s">
        <v>143</v>
      </c>
      <c r="C76" s="57"/>
      <c r="D76" s="111">
        <v>1663.96</v>
      </c>
      <c r="E76" s="40"/>
      <c r="F76" s="41"/>
      <c r="G76" s="13"/>
      <c r="H76" s="42"/>
    </row>
    <row r="77" spans="1:8" s="20" customFormat="1" ht="21" customHeight="1" x14ac:dyDescent="0.2">
      <c r="A77" s="93" t="s">
        <v>147</v>
      </c>
      <c r="B77" s="96" t="s">
        <v>30</v>
      </c>
      <c r="C77" s="96"/>
      <c r="D77" s="111">
        <v>2777.07</v>
      </c>
      <c r="E77" s="40"/>
      <c r="F77" s="41"/>
      <c r="G77" s="13">
        <v>2334.1</v>
      </c>
      <c r="H77" s="42">
        <v>0.05</v>
      </c>
    </row>
    <row r="78" spans="1:8" s="30" customFormat="1" ht="30" x14ac:dyDescent="0.2">
      <c r="A78" s="28" t="s">
        <v>39</v>
      </c>
      <c r="B78" s="22"/>
      <c r="C78" s="23" t="s">
        <v>162</v>
      </c>
      <c r="D78" s="112">
        <f>SUM(D79:D88)</f>
        <v>51100.99</v>
      </c>
      <c r="E78" s="25">
        <f>D78/G78</f>
        <v>21.89</v>
      </c>
      <c r="F78" s="26">
        <f>E78/12+0.01</f>
        <v>1.83</v>
      </c>
      <c r="G78" s="13">
        <v>2334.1</v>
      </c>
      <c r="H78" s="14">
        <v>0.57999999999999996</v>
      </c>
    </row>
    <row r="79" spans="1:8" s="20" customFormat="1" ht="17.25" customHeight="1" x14ac:dyDescent="0.2">
      <c r="A79" s="93" t="s">
        <v>40</v>
      </c>
      <c r="B79" s="27" t="s">
        <v>41</v>
      </c>
      <c r="C79" s="39"/>
      <c r="D79" s="110">
        <v>2889.52</v>
      </c>
      <c r="E79" s="40"/>
      <c r="F79" s="41"/>
      <c r="G79" s="13">
        <v>2334.1</v>
      </c>
      <c r="H79" s="42">
        <v>7.0000000000000007E-2</v>
      </c>
    </row>
    <row r="80" spans="1:8" s="20" customFormat="1" ht="25.5" x14ac:dyDescent="0.2">
      <c r="A80" s="93" t="s">
        <v>42</v>
      </c>
      <c r="B80" s="94" t="s">
        <v>30</v>
      </c>
      <c r="C80" s="39"/>
      <c r="D80" s="110">
        <v>1926.35</v>
      </c>
      <c r="E80" s="40"/>
      <c r="F80" s="41"/>
      <c r="G80" s="13">
        <v>2334.1</v>
      </c>
      <c r="H80" s="42">
        <v>0.05</v>
      </c>
    </row>
    <row r="81" spans="1:8" s="20" customFormat="1" ht="15" x14ac:dyDescent="0.2">
      <c r="A81" s="93" t="s">
        <v>43</v>
      </c>
      <c r="B81" s="27" t="s">
        <v>44</v>
      </c>
      <c r="C81" s="39"/>
      <c r="D81" s="110">
        <v>2021.63</v>
      </c>
      <c r="E81" s="40"/>
      <c r="F81" s="41"/>
      <c r="G81" s="13">
        <v>2334.1</v>
      </c>
      <c r="H81" s="42">
        <v>0</v>
      </c>
    </row>
    <row r="82" spans="1:8" s="20" customFormat="1" ht="15.75" customHeight="1" x14ac:dyDescent="0.2">
      <c r="A82" s="93" t="s">
        <v>45</v>
      </c>
      <c r="B82" s="94" t="s">
        <v>44</v>
      </c>
      <c r="C82" s="39"/>
      <c r="D82" s="110">
        <v>13424.22</v>
      </c>
      <c r="E82" s="40"/>
      <c r="F82" s="41"/>
      <c r="G82" s="13">
        <v>2334.1</v>
      </c>
      <c r="H82" s="42"/>
    </row>
    <row r="83" spans="1:8" s="20" customFormat="1" ht="25.5" x14ac:dyDescent="0.2">
      <c r="A83" s="93" t="s">
        <v>46</v>
      </c>
      <c r="B83" s="27" t="s">
        <v>47</v>
      </c>
      <c r="C83" s="39"/>
      <c r="D83" s="110">
        <v>1926.35</v>
      </c>
      <c r="E83" s="40"/>
      <c r="F83" s="41"/>
      <c r="G83" s="13">
        <v>2334.1</v>
      </c>
      <c r="H83" s="42">
        <v>0</v>
      </c>
    </row>
    <row r="84" spans="1:8" s="20" customFormat="1" ht="15" x14ac:dyDescent="0.2">
      <c r="A84" s="93" t="s">
        <v>48</v>
      </c>
      <c r="B84" s="27" t="s">
        <v>10</v>
      </c>
      <c r="C84" s="99"/>
      <c r="D84" s="110">
        <v>6851.28</v>
      </c>
      <c r="E84" s="40"/>
      <c r="F84" s="41"/>
      <c r="G84" s="13">
        <v>2334.1</v>
      </c>
      <c r="H84" s="42">
        <v>0.17</v>
      </c>
    </row>
    <row r="85" spans="1:8" s="20" customFormat="1" ht="25.5" x14ac:dyDescent="0.2">
      <c r="A85" s="93" t="s">
        <v>111</v>
      </c>
      <c r="B85" s="94" t="s">
        <v>30</v>
      </c>
      <c r="C85" s="99"/>
      <c r="D85" s="110">
        <v>22061.64</v>
      </c>
      <c r="E85" s="40"/>
      <c r="F85" s="41"/>
      <c r="G85" s="13"/>
      <c r="H85" s="42"/>
    </row>
    <row r="86" spans="1:8" s="20" customFormat="1" ht="25.5" x14ac:dyDescent="0.2">
      <c r="A86" s="93" t="s">
        <v>127</v>
      </c>
      <c r="B86" s="94" t="s">
        <v>143</v>
      </c>
      <c r="C86" s="99"/>
      <c r="D86" s="110">
        <v>0</v>
      </c>
      <c r="E86" s="40"/>
      <c r="F86" s="41"/>
      <c r="G86" s="13"/>
      <c r="H86" s="42"/>
    </row>
    <row r="87" spans="1:8" s="20" customFormat="1" ht="15" x14ac:dyDescent="0.2">
      <c r="A87" s="95" t="s">
        <v>112</v>
      </c>
      <c r="B87" s="94" t="s">
        <v>44</v>
      </c>
      <c r="C87" s="99"/>
      <c r="D87" s="110">
        <v>0</v>
      </c>
      <c r="E87" s="40"/>
      <c r="F87" s="41"/>
      <c r="G87" s="13"/>
      <c r="H87" s="42"/>
    </row>
    <row r="88" spans="1:8" s="20" customFormat="1" ht="15" x14ac:dyDescent="0.2">
      <c r="A88" s="93" t="s">
        <v>113</v>
      </c>
      <c r="B88" s="94" t="s">
        <v>30</v>
      </c>
      <c r="C88" s="130"/>
      <c r="D88" s="111">
        <v>0</v>
      </c>
      <c r="E88" s="40"/>
      <c r="F88" s="41"/>
      <c r="G88" s="13">
        <v>2334.1</v>
      </c>
      <c r="H88" s="42"/>
    </row>
    <row r="89" spans="1:8" s="20" customFormat="1" ht="30" x14ac:dyDescent="0.2">
      <c r="A89" s="28" t="s">
        <v>49</v>
      </c>
      <c r="B89" s="38"/>
      <c r="C89" s="106" t="s">
        <v>163</v>
      </c>
      <c r="D89" s="112">
        <f>SUM(D90:D93)</f>
        <v>0</v>
      </c>
      <c r="E89" s="25">
        <f>D89/G89</f>
        <v>0</v>
      </c>
      <c r="F89" s="26">
        <f>E89/12</f>
        <v>0</v>
      </c>
      <c r="G89" s="13">
        <v>2334.1</v>
      </c>
      <c r="H89" s="14">
        <v>0.09</v>
      </c>
    </row>
    <row r="90" spans="1:8" s="20" customFormat="1" ht="15" x14ac:dyDescent="0.2">
      <c r="A90" s="93" t="s">
        <v>114</v>
      </c>
      <c r="B90" s="27" t="s">
        <v>30</v>
      </c>
      <c r="C90" s="102"/>
      <c r="D90" s="110">
        <v>0</v>
      </c>
      <c r="E90" s="40"/>
      <c r="F90" s="41"/>
      <c r="G90" s="13">
        <v>2334.1</v>
      </c>
      <c r="H90" s="42">
        <v>0.03</v>
      </c>
    </row>
    <row r="91" spans="1:8" s="20" customFormat="1" ht="15" x14ac:dyDescent="0.2">
      <c r="A91" s="95" t="s">
        <v>115</v>
      </c>
      <c r="B91" s="94" t="s">
        <v>44</v>
      </c>
      <c r="C91" s="102"/>
      <c r="D91" s="110">
        <v>0</v>
      </c>
      <c r="E91" s="40"/>
      <c r="F91" s="41"/>
      <c r="G91" s="13">
        <v>2334.1</v>
      </c>
      <c r="H91" s="42">
        <v>0.05</v>
      </c>
    </row>
    <row r="92" spans="1:8" s="20" customFormat="1" ht="15" x14ac:dyDescent="0.2">
      <c r="A92" s="93" t="s">
        <v>116</v>
      </c>
      <c r="B92" s="94" t="s">
        <v>143</v>
      </c>
      <c r="C92" s="102"/>
      <c r="D92" s="110">
        <f>E92*G92</f>
        <v>0</v>
      </c>
      <c r="E92" s="40"/>
      <c r="F92" s="41"/>
      <c r="G92" s="13">
        <v>2334.1</v>
      </c>
      <c r="H92" s="14">
        <v>0</v>
      </c>
    </row>
    <row r="93" spans="1:8" s="20" customFormat="1" ht="25.5" x14ac:dyDescent="0.2">
      <c r="A93" s="93" t="s">
        <v>128</v>
      </c>
      <c r="B93" s="94" t="s">
        <v>143</v>
      </c>
      <c r="C93" s="103"/>
      <c r="D93" s="113">
        <v>0</v>
      </c>
      <c r="E93" s="43"/>
      <c r="F93" s="88"/>
      <c r="G93" s="13"/>
      <c r="H93" s="14"/>
    </row>
    <row r="94" spans="1:8" s="20" customFormat="1" ht="28.5" customHeight="1" x14ac:dyDescent="0.2">
      <c r="A94" s="32" t="s">
        <v>117</v>
      </c>
      <c r="B94" s="27"/>
      <c r="C94" s="106" t="s">
        <v>164</v>
      </c>
      <c r="D94" s="112">
        <f>SUM(D95:D100)</f>
        <v>7942.95</v>
      </c>
      <c r="E94" s="25">
        <f>D94/G94</f>
        <v>3.4</v>
      </c>
      <c r="F94" s="26">
        <f>E94/12</f>
        <v>0.28000000000000003</v>
      </c>
      <c r="G94" s="13">
        <v>2334.1</v>
      </c>
      <c r="H94" s="14">
        <v>0.32</v>
      </c>
    </row>
    <row r="95" spans="1:8" s="20" customFormat="1" ht="17.25" customHeight="1" x14ac:dyDescent="0.2">
      <c r="A95" s="93" t="s">
        <v>50</v>
      </c>
      <c r="B95" s="27" t="s">
        <v>10</v>
      </c>
      <c r="C95" s="39"/>
      <c r="D95" s="110">
        <f>E95*G95</f>
        <v>0</v>
      </c>
      <c r="E95" s="40"/>
      <c r="F95" s="41"/>
      <c r="G95" s="13">
        <v>2334.1</v>
      </c>
      <c r="H95" s="14">
        <v>0</v>
      </c>
    </row>
    <row r="96" spans="1:8" s="20" customFormat="1" ht="38.25" x14ac:dyDescent="0.2">
      <c r="A96" s="93" t="s">
        <v>118</v>
      </c>
      <c r="B96" s="27" t="s">
        <v>30</v>
      </c>
      <c r="C96" s="39"/>
      <c r="D96" s="110">
        <v>6936.14</v>
      </c>
      <c r="E96" s="40"/>
      <c r="F96" s="41"/>
      <c r="G96" s="13">
        <v>2334.1</v>
      </c>
      <c r="H96" s="42">
        <v>0.18</v>
      </c>
    </row>
    <row r="97" spans="1:8" s="20" customFormat="1" ht="44.25" customHeight="1" x14ac:dyDescent="0.2">
      <c r="A97" s="93" t="s">
        <v>119</v>
      </c>
      <c r="B97" s="27" t="s">
        <v>30</v>
      </c>
      <c r="C97" s="39"/>
      <c r="D97" s="110">
        <v>1006.81</v>
      </c>
      <c r="E97" s="40"/>
      <c r="F97" s="41"/>
      <c r="G97" s="13">
        <v>2334.1</v>
      </c>
      <c r="H97" s="42">
        <v>0.02</v>
      </c>
    </row>
    <row r="98" spans="1:8" s="20" customFormat="1" ht="25.5" x14ac:dyDescent="0.2">
      <c r="A98" s="93" t="s">
        <v>120</v>
      </c>
      <c r="B98" s="27" t="s">
        <v>17</v>
      </c>
      <c r="C98" s="99"/>
      <c r="D98" s="113">
        <v>0</v>
      </c>
      <c r="E98" s="43"/>
      <c r="F98" s="88"/>
      <c r="G98" s="13">
        <v>2334.1</v>
      </c>
      <c r="H98" s="44"/>
    </row>
    <row r="99" spans="1:8" s="20" customFormat="1" ht="21" customHeight="1" x14ac:dyDescent="0.2">
      <c r="A99" s="93" t="s">
        <v>68</v>
      </c>
      <c r="B99" s="94" t="s">
        <v>69</v>
      </c>
      <c r="C99" s="99"/>
      <c r="D99" s="113">
        <v>0</v>
      </c>
      <c r="E99" s="43"/>
      <c r="F99" s="88"/>
      <c r="G99" s="13"/>
      <c r="H99" s="44"/>
    </row>
    <row r="100" spans="1:8" s="20" customFormat="1" ht="60" customHeight="1" x14ac:dyDescent="0.2">
      <c r="A100" s="93" t="s">
        <v>121</v>
      </c>
      <c r="B100" s="94" t="s">
        <v>64</v>
      </c>
      <c r="C100" s="99"/>
      <c r="D100" s="113">
        <v>0</v>
      </c>
      <c r="E100" s="43"/>
      <c r="F100" s="88"/>
      <c r="G100" s="13"/>
      <c r="H100" s="44"/>
    </row>
    <row r="101" spans="1:8" s="20" customFormat="1" ht="15" x14ac:dyDescent="0.2">
      <c r="A101" s="28" t="s">
        <v>51</v>
      </c>
      <c r="B101" s="38"/>
      <c r="C101" s="106" t="s">
        <v>165</v>
      </c>
      <c r="D101" s="112">
        <f>D102</f>
        <v>1208.01</v>
      </c>
      <c r="E101" s="25">
        <f>D101/G101</f>
        <v>0.52</v>
      </c>
      <c r="F101" s="26">
        <f>E101/12</f>
        <v>0.04</v>
      </c>
      <c r="G101" s="13">
        <v>2334.1</v>
      </c>
      <c r="H101" s="14">
        <v>0.14000000000000001</v>
      </c>
    </row>
    <row r="102" spans="1:8" s="20" customFormat="1" ht="15" x14ac:dyDescent="0.2">
      <c r="A102" s="37" t="s">
        <v>52</v>
      </c>
      <c r="B102" s="38" t="s">
        <v>30</v>
      </c>
      <c r="C102" s="102"/>
      <c r="D102" s="110">
        <v>1208.01</v>
      </c>
      <c r="E102" s="40"/>
      <c r="F102" s="41"/>
      <c r="G102" s="13">
        <v>2334.1</v>
      </c>
      <c r="H102" s="42">
        <v>0.03</v>
      </c>
    </row>
    <row r="103" spans="1:8" s="13" customFormat="1" ht="15" x14ac:dyDescent="0.2">
      <c r="A103" s="28" t="s">
        <v>53</v>
      </c>
      <c r="B103" s="22"/>
      <c r="C103" s="23" t="s">
        <v>166</v>
      </c>
      <c r="D103" s="112">
        <f>D104+D105</f>
        <v>21064.66</v>
      </c>
      <c r="E103" s="25">
        <f>D103/G103</f>
        <v>9.02</v>
      </c>
      <c r="F103" s="26">
        <f>E103/12</f>
        <v>0.75</v>
      </c>
      <c r="G103" s="13">
        <v>2334.1</v>
      </c>
      <c r="H103" s="14">
        <v>0.04</v>
      </c>
    </row>
    <row r="104" spans="1:8" s="20" customFormat="1" ht="47.25" customHeight="1" x14ac:dyDescent="0.2">
      <c r="A104" s="95" t="s">
        <v>122</v>
      </c>
      <c r="B104" s="94" t="s">
        <v>32</v>
      </c>
      <c r="C104" s="39"/>
      <c r="D104" s="110">
        <v>11911.94</v>
      </c>
      <c r="E104" s="40"/>
      <c r="F104" s="41"/>
      <c r="G104" s="13">
        <v>2334.1</v>
      </c>
      <c r="H104" s="42">
        <v>0.04</v>
      </c>
    </row>
    <row r="105" spans="1:8" s="20" customFormat="1" ht="32.25" customHeight="1" x14ac:dyDescent="0.2">
      <c r="A105" s="95" t="s">
        <v>157</v>
      </c>
      <c r="B105" s="94" t="s">
        <v>64</v>
      </c>
      <c r="C105" s="39"/>
      <c r="D105" s="110">
        <v>9152.7199999999993</v>
      </c>
      <c r="E105" s="40"/>
      <c r="F105" s="41"/>
      <c r="G105" s="13">
        <v>2334.1</v>
      </c>
      <c r="H105" s="14">
        <v>0</v>
      </c>
    </row>
    <row r="106" spans="1:8" s="13" customFormat="1" ht="15" x14ac:dyDescent="0.2">
      <c r="A106" s="28" t="s">
        <v>54</v>
      </c>
      <c r="B106" s="22"/>
      <c r="C106" s="23" t="s">
        <v>167</v>
      </c>
      <c r="D106" s="112">
        <f>D107+D108</f>
        <v>23617.7</v>
      </c>
      <c r="E106" s="25">
        <f>D106/G106</f>
        <v>10.119999999999999</v>
      </c>
      <c r="F106" s="26">
        <f>E106/12</f>
        <v>0.84</v>
      </c>
      <c r="G106" s="13">
        <v>2334.1</v>
      </c>
      <c r="H106" s="14">
        <v>0.61</v>
      </c>
    </row>
    <row r="107" spans="1:8" s="20" customFormat="1" ht="15" x14ac:dyDescent="0.2">
      <c r="A107" s="37" t="s">
        <v>55</v>
      </c>
      <c r="B107" s="38" t="s">
        <v>41</v>
      </c>
      <c r="C107" s="102"/>
      <c r="D107" s="110">
        <v>19086.96</v>
      </c>
      <c r="E107" s="40"/>
      <c r="F107" s="41"/>
      <c r="G107" s="13">
        <v>2334.1</v>
      </c>
      <c r="H107" s="42">
        <v>0.49</v>
      </c>
    </row>
    <row r="108" spans="1:8" s="20" customFormat="1" ht="15" x14ac:dyDescent="0.2">
      <c r="A108" s="37" t="s">
        <v>56</v>
      </c>
      <c r="B108" s="38" t="s">
        <v>41</v>
      </c>
      <c r="C108" s="102"/>
      <c r="D108" s="110">
        <v>4530.74</v>
      </c>
      <c r="E108" s="40"/>
      <c r="F108" s="41"/>
      <c r="G108" s="13">
        <v>2334.1</v>
      </c>
      <c r="H108" s="42">
        <v>0.12</v>
      </c>
    </row>
    <row r="109" spans="1:8" s="20" customFormat="1" ht="25.5" hidden="1" customHeight="1" x14ac:dyDescent="0.2">
      <c r="A109" s="37" t="s">
        <v>57</v>
      </c>
      <c r="B109" s="38" t="s">
        <v>30</v>
      </c>
      <c r="C109" s="102"/>
      <c r="D109" s="110">
        <f>E109*G109</f>
        <v>0</v>
      </c>
      <c r="E109" s="40">
        <f>F109*12</f>
        <v>0</v>
      </c>
      <c r="F109" s="41">
        <v>0</v>
      </c>
      <c r="G109" s="13">
        <v>2334.1</v>
      </c>
      <c r="H109" s="14">
        <v>0</v>
      </c>
    </row>
    <row r="110" spans="1:8" s="13" customFormat="1" ht="112.5" customHeight="1" x14ac:dyDescent="0.2">
      <c r="A110" s="32" t="s">
        <v>156</v>
      </c>
      <c r="B110" s="33" t="s">
        <v>17</v>
      </c>
      <c r="C110" s="87"/>
      <c r="D110" s="114">
        <v>50000</v>
      </c>
      <c r="E110" s="87">
        <f>D110/G110</f>
        <v>21.42</v>
      </c>
      <c r="F110" s="100">
        <f>E110/12</f>
        <v>1.79</v>
      </c>
      <c r="G110" s="13">
        <v>2334.1</v>
      </c>
      <c r="H110" s="14">
        <v>0.3</v>
      </c>
    </row>
    <row r="111" spans="1:8" s="13" customFormat="1" ht="30" customHeight="1" thickBot="1" x14ac:dyDescent="0.25">
      <c r="A111" s="131" t="s">
        <v>148</v>
      </c>
      <c r="B111" s="132" t="s">
        <v>149</v>
      </c>
      <c r="C111" s="31"/>
      <c r="D111" s="109">
        <v>32655.61</v>
      </c>
      <c r="E111" s="31">
        <f>D111/G111</f>
        <v>13.99</v>
      </c>
      <c r="F111" s="31">
        <f>E111/12</f>
        <v>1.17</v>
      </c>
      <c r="G111" s="13">
        <v>2334.1</v>
      </c>
      <c r="H111" s="13">
        <v>2334.1</v>
      </c>
    </row>
    <row r="112" spans="1:8" s="13" customFormat="1" ht="19.5" thickBot="1" x14ac:dyDescent="0.45">
      <c r="A112" s="45" t="s">
        <v>58</v>
      </c>
      <c r="B112" s="46" t="s">
        <v>14</v>
      </c>
      <c r="C112" s="105"/>
      <c r="D112" s="124">
        <f>E112*G112</f>
        <v>48541.2</v>
      </c>
      <c r="E112" s="125">
        <f>F112*12</f>
        <v>22.8</v>
      </c>
      <c r="F112" s="126">
        <v>1.9</v>
      </c>
      <c r="G112" s="13">
        <f>2334.1-205.1</f>
        <v>2129</v>
      </c>
      <c r="H112" s="14"/>
    </row>
    <row r="113" spans="1:9" s="13" customFormat="1" ht="20.25" thickBot="1" x14ac:dyDescent="0.45">
      <c r="A113" s="47" t="s">
        <v>59</v>
      </c>
      <c r="B113" s="48"/>
      <c r="C113" s="105"/>
      <c r="D113" s="116">
        <f>D112+D110+D106+D103+D101+D94+D89+D78+D64+D63+D62+D61+D51+D50+D49+D48+D41+D40+D29+D16+D111+D42</f>
        <v>757959.75</v>
      </c>
      <c r="E113" s="116">
        <f>E112+E110+E106+E103+E101+E94+E89+E78+E64+E63+E62+E61+E51+E50+E49+E48+E41+E40+E29+E16+E111+E42</f>
        <v>326.72000000000003</v>
      </c>
      <c r="F113" s="116">
        <f>F112+F110+F106+F103+F101+F94+F89+F78+F64+F63+F62+F61+F51+F50+F49+F48+F41+F40+F29+F16+F111+F42</f>
        <v>27.23</v>
      </c>
      <c r="G113" s="49"/>
      <c r="H113" s="50">
        <v>10.74</v>
      </c>
    </row>
    <row r="114" spans="1:9" s="51" customFormat="1" ht="13.5" thickBot="1" x14ac:dyDescent="0.25">
      <c r="D114" s="117"/>
      <c r="E114" s="52"/>
      <c r="F114" s="52"/>
      <c r="H114" s="53"/>
    </row>
    <row r="115" spans="1:9" s="13" customFormat="1" ht="19.5" thickBot="1" x14ac:dyDescent="0.45">
      <c r="A115" s="45" t="s">
        <v>129</v>
      </c>
      <c r="B115" s="46"/>
      <c r="C115" s="104"/>
      <c r="D115" s="115">
        <f>SUM(D116:D130)</f>
        <v>2524622.4300000002</v>
      </c>
      <c r="E115" s="115">
        <f t="shared" ref="E115:F115" si="2">SUM(E116:E130)</f>
        <v>1081.6300000000001</v>
      </c>
      <c r="F115" s="133">
        <f t="shared" si="2"/>
        <v>90.14</v>
      </c>
      <c r="G115" s="13">
        <v>2334.1</v>
      </c>
      <c r="H115" s="14"/>
    </row>
    <row r="116" spans="1:9" s="49" customFormat="1" ht="18" customHeight="1" x14ac:dyDescent="0.2">
      <c r="A116" s="82" t="s">
        <v>130</v>
      </c>
      <c r="B116" s="83"/>
      <c r="C116" s="84"/>
      <c r="D116" s="111">
        <v>32306.87</v>
      </c>
      <c r="E116" s="57">
        <f>D116/G116</f>
        <v>13.84</v>
      </c>
      <c r="F116" s="86">
        <f>E116/12+0.01</f>
        <v>1.1599999999999999</v>
      </c>
      <c r="G116" s="13">
        <v>2334.1</v>
      </c>
      <c r="H116" s="59"/>
    </row>
    <row r="117" spans="1:9" s="49" customFormat="1" ht="18" customHeight="1" x14ac:dyDescent="0.2">
      <c r="A117" s="54" t="s">
        <v>131</v>
      </c>
      <c r="B117" s="55"/>
      <c r="C117" s="56"/>
      <c r="D117" s="111">
        <v>45109.08</v>
      </c>
      <c r="E117" s="57">
        <f t="shared" ref="E117:E130" si="3">D117/G117</f>
        <v>19.329999999999998</v>
      </c>
      <c r="F117" s="58">
        <f t="shared" ref="F117:F130" si="4">E117/12</f>
        <v>1.61</v>
      </c>
      <c r="G117" s="13">
        <v>2334.1</v>
      </c>
      <c r="H117" s="59"/>
    </row>
    <row r="118" spans="1:9" s="49" customFormat="1" ht="18" customHeight="1" x14ac:dyDescent="0.2">
      <c r="A118" s="54" t="s">
        <v>132</v>
      </c>
      <c r="B118" s="55"/>
      <c r="C118" s="56"/>
      <c r="D118" s="111">
        <v>166624.56</v>
      </c>
      <c r="E118" s="57">
        <f t="shared" si="3"/>
        <v>71.39</v>
      </c>
      <c r="F118" s="58">
        <f t="shared" si="4"/>
        <v>5.95</v>
      </c>
      <c r="G118" s="13">
        <v>2334.1</v>
      </c>
      <c r="H118" s="59"/>
    </row>
    <row r="119" spans="1:9" s="98" customFormat="1" ht="30" customHeight="1" x14ac:dyDescent="0.2">
      <c r="A119" s="95" t="s">
        <v>133</v>
      </c>
      <c r="B119" s="96"/>
      <c r="C119" s="57"/>
      <c r="D119" s="111">
        <v>53611.05</v>
      </c>
      <c r="E119" s="57">
        <f t="shared" si="3"/>
        <v>22.97</v>
      </c>
      <c r="F119" s="58">
        <f>E119/12+0.01</f>
        <v>1.92</v>
      </c>
      <c r="G119" s="34">
        <v>2334.1</v>
      </c>
      <c r="H119" s="97"/>
      <c r="I119" s="49"/>
    </row>
    <row r="120" spans="1:9" s="98" customFormat="1" ht="28.5" customHeight="1" x14ac:dyDescent="0.2">
      <c r="A120" s="95" t="s">
        <v>134</v>
      </c>
      <c r="B120" s="96"/>
      <c r="C120" s="57"/>
      <c r="D120" s="111">
        <v>258.93</v>
      </c>
      <c r="E120" s="57">
        <f t="shared" si="3"/>
        <v>0.11</v>
      </c>
      <c r="F120" s="58">
        <f t="shared" si="4"/>
        <v>0.01</v>
      </c>
      <c r="G120" s="34">
        <v>2334.1</v>
      </c>
      <c r="H120" s="97"/>
      <c r="I120" s="49"/>
    </row>
    <row r="121" spans="1:9" s="98" customFormat="1" ht="25.5" x14ac:dyDescent="0.2">
      <c r="A121" s="95" t="s">
        <v>135</v>
      </c>
      <c r="B121" s="96"/>
      <c r="C121" s="57"/>
      <c r="D121" s="111">
        <v>29537.68</v>
      </c>
      <c r="E121" s="57">
        <f t="shared" si="3"/>
        <v>12.65</v>
      </c>
      <c r="F121" s="58">
        <f t="shared" si="4"/>
        <v>1.05</v>
      </c>
      <c r="G121" s="34">
        <v>2334.1</v>
      </c>
      <c r="H121" s="97"/>
      <c r="I121" s="49"/>
    </row>
    <row r="122" spans="1:9" s="98" customFormat="1" ht="18" customHeight="1" x14ac:dyDescent="0.2">
      <c r="A122" s="95" t="s">
        <v>136</v>
      </c>
      <c r="B122" s="96"/>
      <c r="C122" s="57"/>
      <c r="D122" s="111">
        <v>7661.8</v>
      </c>
      <c r="E122" s="57">
        <f t="shared" si="3"/>
        <v>3.28</v>
      </c>
      <c r="F122" s="58">
        <f t="shared" si="4"/>
        <v>0.27</v>
      </c>
      <c r="G122" s="34">
        <v>2334.1</v>
      </c>
      <c r="H122" s="97"/>
      <c r="I122" s="49"/>
    </row>
    <row r="123" spans="1:9" s="98" customFormat="1" ht="18" customHeight="1" x14ac:dyDescent="0.2">
      <c r="A123" s="95" t="s">
        <v>137</v>
      </c>
      <c r="B123" s="96"/>
      <c r="C123" s="57"/>
      <c r="D123" s="111">
        <v>6585.05</v>
      </c>
      <c r="E123" s="57">
        <f t="shared" si="3"/>
        <v>2.82</v>
      </c>
      <c r="F123" s="58">
        <f t="shared" si="4"/>
        <v>0.24</v>
      </c>
      <c r="G123" s="34">
        <v>2334.1</v>
      </c>
      <c r="H123" s="97"/>
      <c r="I123" s="49"/>
    </row>
    <row r="124" spans="1:9" s="98" customFormat="1" ht="18" customHeight="1" x14ac:dyDescent="0.2">
      <c r="A124" s="95" t="s">
        <v>138</v>
      </c>
      <c r="B124" s="96"/>
      <c r="C124" s="57"/>
      <c r="D124" s="111">
        <v>53723.49</v>
      </c>
      <c r="E124" s="57">
        <f t="shared" si="3"/>
        <v>23.02</v>
      </c>
      <c r="F124" s="58">
        <f t="shared" si="4"/>
        <v>1.92</v>
      </c>
      <c r="G124" s="34">
        <v>2334.1</v>
      </c>
      <c r="H124" s="97"/>
      <c r="I124" s="49"/>
    </row>
    <row r="125" spans="1:9" s="98" customFormat="1" ht="25.5" x14ac:dyDescent="0.2">
      <c r="A125" s="95" t="s">
        <v>139</v>
      </c>
      <c r="B125" s="96"/>
      <c r="C125" s="57"/>
      <c r="D125" s="111">
        <v>34814.089999999997</v>
      </c>
      <c r="E125" s="57">
        <f t="shared" si="3"/>
        <v>14.92</v>
      </c>
      <c r="F125" s="58">
        <f t="shared" si="4"/>
        <v>1.24</v>
      </c>
      <c r="G125" s="34">
        <v>2334.1</v>
      </c>
      <c r="H125" s="97"/>
      <c r="I125" s="49"/>
    </row>
    <row r="126" spans="1:9" s="98" customFormat="1" ht="25.5" x14ac:dyDescent="0.2">
      <c r="A126" s="120" t="s">
        <v>140</v>
      </c>
      <c r="B126" s="121"/>
      <c r="C126" s="122"/>
      <c r="D126" s="134">
        <v>19398.599999999999</v>
      </c>
      <c r="E126" s="57">
        <f t="shared" si="3"/>
        <v>8.31</v>
      </c>
      <c r="F126" s="58">
        <f t="shared" si="4"/>
        <v>0.69</v>
      </c>
      <c r="G126" s="34">
        <v>2334.1</v>
      </c>
      <c r="H126" s="97"/>
      <c r="I126" s="49"/>
    </row>
    <row r="127" spans="1:9" s="98" customFormat="1" ht="15" x14ac:dyDescent="0.2">
      <c r="A127" s="123" t="s">
        <v>144</v>
      </c>
      <c r="B127" s="96"/>
      <c r="C127" s="57"/>
      <c r="D127" s="111">
        <v>214914.23</v>
      </c>
      <c r="E127" s="57">
        <f t="shared" si="3"/>
        <v>92.08</v>
      </c>
      <c r="F127" s="58">
        <f t="shared" si="4"/>
        <v>7.67</v>
      </c>
      <c r="G127" s="34">
        <v>2334.1</v>
      </c>
      <c r="H127" s="97"/>
      <c r="I127" s="49"/>
    </row>
    <row r="128" spans="1:9" s="98" customFormat="1" ht="15" x14ac:dyDescent="0.2">
      <c r="A128" s="123" t="s">
        <v>151</v>
      </c>
      <c r="B128" s="96"/>
      <c r="C128" s="57"/>
      <c r="D128" s="111">
        <v>85885</v>
      </c>
      <c r="E128" s="57">
        <f t="shared" si="3"/>
        <v>36.799999999999997</v>
      </c>
      <c r="F128" s="58">
        <f t="shared" si="4"/>
        <v>3.07</v>
      </c>
      <c r="G128" s="34">
        <v>2334.1</v>
      </c>
      <c r="H128" s="97"/>
      <c r="I128" s="49"/>
    </row>
    <row r="129" spans="1:9" s="98" customFormat="1" ht="15" x14ac:dyDescent="0.2">
      <c r="A129" s="123" t="s">
        <v>152</v>
      </c>
      <c r="B129" s="96"/>
      <c r="C129" s="57"/>
      <c r="D129" s="111">
        <v>674192</v>
      </c>
      <c r="E129" s="57">
        <f t="shared" si="3"/>
        <v>288.83999999999997</v>
      </c>
      <c r="F129" s="58">
        <f t="shared" si="4"/>
        <v>24.07</v>
      </c>
      <c r="G129" s="34">
        <v>2334.1</v>
      </c>
      <c r="H129" s="97"/>
      <c r="I129" s="49"/>
    </row>
    <row r="130" spans="1:9" s="98" customFormat="1" ht="18" customHeight="1" x14ac:dyDescent="0.2">
      <c r="A130" s="123" t="s">
        <v>153</v>
      </c>
      <c r="B130" s="96"/>
      <c r="C130" s="57"/>
      <c r="D130" s="111">
        <v>1100000</v>
      </c>
      <c r="E130" s="57">
        <f t="shared" si="3"/>
        <v>471.27</v>
      </c>
      <c r="F130" s="58">
        <f t="shared" si="4"/>
        <v>39.270000000000003</v>
      </c>
      <c r="G130" s="34">
        <v>2334.1</v>
      </c>
      <c r="H130" s="97"/>
      <c r="I130" s="49"/>
    </row>
    <row r="131" spans="1:9" s="51" customFormat="1" x14ac:dyDescent="0.2">
      <c r="D131" s="118"/>
      <c r="F131" s="62"/>
      <c r="H131" s="53"/>
    </row>
    <row r="132" spans="1:9" s="51" customFormat="1" ht="13.5" thickBot="1" x14ac:dyDescent="0.25">
      <c r="D132" s="118"/>
      <c r="F132" s="62"/>
      <c r="H132" s="53"/>
    </row>
    <row r="133" spans="1:9" s="67" customFormat="1" ht="20.25" thickBot="1" x14ac:dyDescent="0.45">
      <c r="A133" s="63" t="s">
        <v>60</v>
      </c>
      <c r="B133" s="64"/>
      <c r="C133" s="65"/>
      <c r="D133" s="119">
        <f>D113+D115</f>
        <v>3282582.18</v>
      </c>
      <c r="E133" s="66">
        <f>E113+E115</f>
        <v>1408.35</v>
      </c>
      <c r="F133" s="66">
        <f>F113+F115</f>
        <v>117.37</v>
      </c>
      <c r="H133" s="68"/>
    </row>
    <row r="134" spans="1:9" s="13" customFormat="1" ht="19.5" x14ac:dyDescent="0.4">
      <c r="A134" s="69"/>
      <c r="B134" s="70"/>
      <c r="C134" s="71"/>
      <c r="D134" s="72"/>
      <c r="E134" s="72"/>
      <c r="F134" s="72"/>
      <c r="G134" s="49"/>
      <c r="H134" s="14"/>
    </row>
    <row r="135" spans="1:9" s="13" customFormat="1" ht="19.5" x14ac:dyDescent="0.4">
      <c r="A135" s="69"/>
      <c r="B135" s="70"/>
      <c r="C135" s="71"/>
      <c r="D135" s="72"/>
      <c r="E135" s="72"/>
      <c r="F135" s="72"/>
      <c r="G135" s="49"/>
      <c r="H135" s="14"/>
    </row>
    <row r="136" spans="1:9" s="67" customFormat="1" ht="19.5" x14ac:dyDescent="0.4">
      <c r="A136" s="73"/>
      <c r="B136" s="74"/>
      <c r="C136" s="75"/>
      <c r="D136" s="75"/>
      <c r="E136" s="75"/>
      <c r="F136" s="76"/>
      <c r="H136" s="68"/>
    </row>
    <row r="137" spans="1:9" s="61" customFormat="1" ht="19.5" x14ac:dyDescent="0.2">
      <c r="A137" s="77"/>
      <c r="B137" s="75"/>
      <c r="C137" s="78"/>
      <c r="D137" s="78"/>
      <c r="E137" s="78"/>
      <c r="F137" s="79"/>
      <c r="H137" s="60"/>
    </row>
    <row r="138" spans="1:9" s="51" customFormat="1" ht="14.25" x14ac:dyDescent="0.2">
      <c r="A138" s="139" t="s">
        <v>61</v>
      </c>
      <c r="B138" s="139"/>
      <c r="C138" s="139"/>
      <c r="D138" s="139"/>
      <c r="H138" s="53"/>
    </row>
    <row r="139" spans="1:9" s="51" customFormat="1" x14ac:dyDescent="0.2">
      <c r="F139" s="62"/>
      <c r="H139" s="53"/>
    </row>
    <row r="140" spans="1:9" s="51" customFormat="1" x14ac:dyDescent="0.2">
      <c r="A140" s="80" t="s">
        <v>62</v>
      </c>
      <c r="F140" s="62"/>
      <c r="H140" s="53"/>
    </row>
    <row r="141" spans="1:9" s="51" customFormat="1" x14ac:dyDescent="0.2">
      <c r="F141" s="62"/>
      <c r="H141" s="53"/>
    </row>
    <row r="142" spans="1:9" s="51" customFormat="1" x14ac:dyDescent="0.2">
      <c r="F142" s="62"/>
      <c r="H142" s="53"/>
    </row>
    <row r="143" spans="1:9" s="51" customFormat="1" x14ac:dyDescent="0.2">
      <c r="F143" s="62"/>
      <c r="H143" s="53"/>
    </row>
    <row r="144" spans="1:9" s="51" customFormat="1" x14ac:dyDescent="0.2">
      <c r="F144" s="62"/>
      <c r="H144" s="53"/>
    </row>
    <row r="145" spans="6:8" s="51" customFormat="1" x14ac:dyDescent="0.2">
      <c r="F145" s="62"/>
      <c r="H145" s="53"/>
    </row>
    <row r="146" spans="6:8" s="51" customFormat="1" x14ac:dyDescent="0.2">
      <c r="F146" s="62"/>
      <c r="H146" s="53"/>
    </row>
    <row r="147" spans="6:8" s="51" customFormat="1" x14ac:dyDescent="0.2">
      <c r="F147" s="62"/>
      <c r="H147" s="53"/>
    </row>
    <row r="148" spans="6:8" s="51" customFormat="1" x14ac:dyDescent="0.2">
      <c r="F148" s="62"/>
      <c r="H148" s="53"/>
    </row>
    <row r="149" spans="6:8" s="51" customFormat="1" x14ac:dyDescent="0.2">
      <c r="F149" s="62"/>
      <c r="H149" s="53"/>
    </row>
    <row r="150" spans="6:8" s="51" customFormat="1" x14ac:dyDescent="0.2">
      <c r="F150" s="62"/>
      <c r="H150" s="53"/>
    </row>
    <row r="151" spans="6:8" s="51" customFormat="1" x14ac:dyDescent="0.2">
      <c r="F151" s="62"/>
      <c r="H151" s="53"/>
    </row>
    <row r="152" spans="6:8" s="51" customFormat="1" x14ac:dyDescent="0.2">
      <c r="F152" s="62"/>
      <c r="H152" s="53"/>
    </row>
    <row r="153" spans="6:8" s="51" customFormat="1" x14ac:dyDescent="0.2">
      <c r="F153" s="62"/>
      <c r="H153" s="53"/>
    </row>
    <row r="154" spans="6:8" s="51" customFormat="1" x14ac:dyDescent="0.2">
      <c r="F154" s="62"/>
      <c r="H154" s="53"/>
    </row>
    <row r="155" spans="6:8" s="51" customFormat="1" x14ac:dyDescent="0.2">
      <c r="F155" s="62"/>
      <c r="H155" s="53"/>
    </row>
    <row r="156" spans="6:8" s="51" customFormat="1" x14ac:dyDescent="0.2">
      <c r="F156" s="62"/>
      <c r="H156" s="53"/>
    </row>
    <row r="157" spans="6:8" s="51" customFormat="1" x14ac:dyDescent="0.2">
      <c r="F157" s="62"/>
      <c r="H157" s="53"/>
    </row>
    <row r="158" spans="6:8" s="51" customFormat="1" x14ac:dyDescent="0.2">
      <c r="F158" s="62"/>
      <c r="H158" s="53"/>
    </row>
  </sheetData>
  <mergeCells count="13">
    <mergeCell ref="A138:D138"/>
    <mergeCell ref="A1:F1"/>
    <mergeCell ref="B2:F2"/>
    <mergeCell ref="B3:F3"/>
    <mergeCell ref="B4:F4"/>
    <mergeCell ref="A5:F5"/>
    <mergeCell ref="A6:F6"/>
    <mergeCell ref="A9:F9"/>
    <mergeCell ref="A10:F10"/>
    <mergeCell ref="A11:F11"/>
    <mergeCell ref="A12:F12"/>
    <mergeCell ref="A15:F15"/>
    <mergeCell ref="A8:F8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opLeftCell="A18" zoomScale="80" zoomScaleNormal="80" workbookViewId="0">
      <selection sqref="A1:F13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6.7109375" style="1" customWidth="1"/>
    <col min="5" max="5" width="13.85546875" style="1" customWidth="1"/>
    <col min="6" max="6" width="20.85546875" style="81" customWidth="1"/>
    <col min="7" max="7" width="15.42578125" style="1" customWidth="1"/>
    <col min="8" max="8" width="15.42578125" style="2" hidden="1" customWidth="1"/>
    <col min="9" max="12" width="15.42578125" style="1" customWidth="1"/>
    <col min="13" max="16384" width="9.140625" style="1"/>
  </cols>
  <sheetData>
    <row r="1" spans="1:8" ht="16.5" customHeight="1" x14ac:dyDescent="0.2">
      <c r="A1" s="140" t="s">
        <v>154</v>
      </c>
      <c r="B1" s="141"/>
      <c r="C1" s="141"/>
      <c r="D1" s="141"/>
      <c r="E1" s="141"/>
      <c r="F1" s="141"/>
    </row>
    <row r="2" spans="1:8" ht="12.75" customHeight="1" x14ac:dyDescent="0.3">
      <c r="B2" s="142"/>
      <c r="C2" s="142"/>
      <c r="D2" s="142"/>
      <c r="E2" s="141"/>
      <c r="F2" s="141"/>
    </row>
    <row r="3" spans="1:8" ht="19.5" customHeight="1" x14ac:dyDescent="0.3">
      <c r="A3" s="3" t="s">
        <v>70</v>
      </c>
      <c r="B3" s="142" t="s">
        <v>0</v>
      </c>
      <c r="C3" s="142"/>
      <c r="D3" s="142"/>
      <c r="E3" s="141"/>
      <c r="F3" s="141"/>
    </row>
    <row r="4" spans="1:8" ht="14.25" customHeight="1" x14ac:dyDescent="0.3">
      <c r="B4" s="142" t="s">
        <v>155</v>
      </c>
      <c r="C4" s="142"/>
      <c r="D4" s="142"/>
      <c r="E4" s="141"/>
      <c r="F4" s="141"/>
    </row>
    <row r="5" spans="1:8" ht="39.75" customHeight="1" x14ac:dyDescent="0.25">
      <c r="A5" s="143"/>
      <c r="B5" s="144"/>
      <c r="C5" s="144"/>
      <c r="D5" s="144"/>
      <c r="E5" s="144"/>
      <c r="F5" s="144"/>
      <c r="H5" s="1"/>
    </row>
    <row r="6" spans="1:8" ht="33" customHeight="1" x14ac:dyDescent="0.4">
      <c r="A6" s="145"/>
      <c r="B6" s="146"/>
      <c r="C6" s="146"/>
      <c r="D6" s="146"/>
      <c r="E6" s="146"/>
      <c r="F6" s="146"/>
      <c r="H6" s="1"/>
    </row>
    <row r="7" spans="1:8" ht="35.25" hidden="1" customHeight="1" x14ac:dyDescent="0.2">
      <c r="B7" s="4"/>
      <c r="C7" s="4"/>
      <c r="D7" s="4"/>
      <c r="E7" s="4"/>
      <c r="F7" s="4"/>
      <c r="G7" s="4"/>
    </row>
    <row r="8" spans="1:8" ht="27" customHeight="1" x14ac:dyDescent="0.2">
      <c r="A8" s="157" t="s">
        <v>71</v>
      </c>
      <c r="B8" s="157"/>
      <c r="C8" s="157"/>
      <c r="D8" s="157"/>
      <c r="E8" s="157"/>
      <c r="F8" s="157"/>
      <c r="G8" s="4"/>
    </row>
    <row r="9" spans="1:8" s="5" customFormat="1" ht="22.5" customHeight="1" x14ac:dyDescent="0.4">
      <c r="A9" s="147" t="s">
        <v>1</v>
      </c>
      <c r="B9" s="147"/>
      <c r="C9" s="147"/>
      <c r="D9" s="147"/>
      <c r="E9" s="148"/>
      <c r="F9" s="148"/>
      <c r="H9" s="6"/>
    </row>
    <row r="10" spans="1:8" s="7" customFormat="1" ht="18.75" customHeight="1" x14ac:dyDescent="0.4">
      <c r="A10" s="147" t="s">
        <v>141</v>
      </c>
      <c r="B10" s="147"/>
      <c r="C10" s="147"/>
      <c r="D10" s="147"/>
      <c r="E10" s="148"/>
      <c r="F10" s="148"/>
    </row>
    <row r="11" spans="1:8" s="8" customFormat="1" ht="17.25" customHeight="1" x14ac:dyDescent="0.2">
      <c r="A11" s="149" t="s">
        <v>2</v>
      </c>
      <c r="B11" s="149"/>
      <c r="C11" s="149"/>
      <c r="D11" s="149"/>
      <c r="E11" s="150"/>
      <c r="F11" s="150"/>
    </row>
    <row r="12" spans="1:8" s="7" customFormat="1" ht="30" customHeight="1" thickBot="1" x14ac:dyDescent="0.25">
      <c r="A12" s="151" t="s">
        <v>3</v>
      </c>
      <c r="B12" s="151"/>
      <c r="C12" s="151"/>
      <c r="D12" s="151"/>
      <c r="E12" s="152"/>
      <c r="F12" s="152"/>
    </row>
    <row r="13" spans="1:8" s="13" customFormat="1" ht="139.5" customHeight="1" thickBot="1" x14ac:dyDescent="0.25">
      <c r="A13" s="9" t="s">
        <v>4</v>
      </c>
      <c r="B13" s="10" t="s">
        <v>5</v>
      </c>
      <c r="C13" s="11" t="s">
        <v>72</v>
      </c>
      <c r="D13" s="11" t="s">
        <v>7</v>
      </c>
      <c r="E13" s="11" t="s">
        <v>6</v>
      </c>
      <c r="F13" s="12" t="s">
        <v>8</v>
      </c>
      <c r="H13" s="14"/>
    </row>
    <row r="14" spans="1:8" s="20" customFormat="1" x14ac:dyDescent="0.2">
      <c r="A14" s="15">
        <v>1</v>
      </c>
      <c r="B14" s="16">
        <v>2</v>
      </c>
      <c r="C14" s="17">
        <v>3</v>
      </c>
      <c r="D14" s="17">
        <v>4</v>
      </c>
      <c r="E14" s="18">
        <v>5</v>
      </c>
      <c r="F14" s="19">
        <v>6</v>
      </c>
      <c r="H14" s="21"/>
    </row>
    <row r="15" spans="1:8" s="20" customFormat="1" ht="49.5" customHeight="1" x14ac:dyDescent="0.2">
      <c r="A15" s="153" t="s">
        <v>9</v>
      </c>
      <c r="B15" s="154"/>
      <c r="C15" s="154"/>
      <c r="D15" s="154"/>
      <c r="E15" s="155"/>
      <c r="F15" s="156"/>
      <c r="H15" s="21"/>
    </row>
    <row r="16" spans="1:8" s="13" customFormat="1" ht="26.25" customHeight="1" x14ac:dyDescent="0.2">
      <c r="A16" s="89" t="s">
        <v>67</v>
      </c>
      <c r="B16" s="33" t="s">
        <v>10</v>
      </c>
      <c r="C16" s="24" t="s">
        <v>123</v>
      </c>
      <c r="D16" s="107">
        <f>E16*G16</f>
        <v>90749.81</v>
      </c>
      <c r="E16" s="25">
        <f>F16*12</f>
        <v>38.880000000000003</v>
      </c>
      <c r="F16" s="26">
        <f>F26+F28</f>
        <v>3.24</v>
      </c>
      <c r="G16" s="13">
        <v>2334.1</v>
      </c>
      <c r="H16" s="14">
        <v>2.2400000000000002</v>
      </c>
    </row>
    <row r="17" spans="1:8" s="13" customFormat="1" ht="27" customHeight="1" x14ac:dyDescent="0.2">
      <c r="A17" s="127" t="s">
        <v>73</v>
      </c>
      <c r="B17" s="128" t="s">
        <v>11</v>
      </c>
      <c r="C17" s="24"/>
      <c r="D17" s="107"/>
      <c r="E17" s="25"/>
      <c r="F17" s="26"/>
      <c r="H17" s="14"/>
    </row>
    <row r="18" spans="1:8" s="13" customFormat="1" ht="20.25" customHeight="1" x14ac:dyDescent="0.2">
      <c r="A18" s="127" t="s">
        <v>12</v>
      </c>
      <c r="B18" s="128" t="s">
        <v>11</v>
      </c>
      <c r="C18" s="24"/>
      <c r="D18" s="107"/>
      <c r="E18" s="25"/>
      <c r="F18" s="26"/>
      <c r="H18" s="14"/>
    </row>
    <row r="19" spans="1:8" s="13" customFormat="1" ht="131.25" customHeight="1" x14ac:dyDescent="0.2">
      <c r="A19" s="127" t="s">
        <v>74</v>
      </c>
      <c r="B19" s="128" t="s">
        <v>32</v>
      </c>
      <c r="C19" s="24"/>
      <c r="D19" s="107"/>
      <c r="E19" s="25"/>
      <c r="F19" s="26"/>
      <c r="H19" s="14"/>
    </row>
    <row r="20" spans="1:8" s="13" customFormat="1" ht="18" customHeight="1" x14ac:dyDescent="0.2">
      <c r="A20" s="127" t="s">
        <v>75</v>
      </c>
      <c r="B20" s="128" t="s">
        <v>11</v>
      </c>
      <c r="C20" s="24"/>
      <c r="D20" s="107"/>
      <c r="E20" s="25"/>
      <c r="F20" s="26"/>
      <c r="H20" s="14"/>
    </row>
    <row r="21" spans="1:8" s="13" customFormat="1" ht="17.25" customHeight="1" x14ac:dyDescent="0.2">
      <c r="A21" s="127" t="s">
        <v>76</v>
      </c>
      <c r="B21" s="128" t="s">
        <v>11</v>
      </c>
      <c r="C21" s="91"/>
      <c r="D21" s="108"/>
      <c r="E21" s="85"/>
      <c r="F21" s="26"/>
      <c r="H21" s="14"/>
    </row>
    <row r="22" spans="1:8" s="13" customFormat="1" ht="32.25" customHeight="1" x14ac:dyDescent="0.2">
      <c r="A22" s="127" t="s">
        <v>77</v>
      </c>
      <c r="B22" s="128" t="s">
        <v>17</v>
      </c>
      <c r="C22" s="91"/>
      <c r="D22" s="108"/>
      <c r="E22" s="85"/>
      <c r="F22" s="26"/>
      <c r="H22" s="14"/>
    </row>
    <row r="23" spans="1:8" s="13" customFormat="1" ht="23.25" customHeight="1" x14ac:dyDescent="0.2">
      <c r="A23" s="127" t="s">
        <v>78</v>
      </c>
      <c r="B23" s="128" t="s">
        <v>20</v>
      </c>
      <c r="C23" s="91"/>
      <c r="D23" s="108"/>
      <c r="E23" s="85"/>
      <c r="F23" s="26"/>
      <c r="H23" s="14"/>
    </row>
    <row r="24" spans="1:8" s="13" customFormat="1" ht="23.25" customHeight="1" x14ac:dyDescent="0.2">
      <c r="A24" s="127" t="s">
        <v>79</v>
      </c>
      <c r="B24" s="128" t="s">
        <v>11</v>
      </c>
      <c r="C24" s="91"/>
      <c r="D24" s="108"/>
      <c r="E24" s="85"/>
      <c r="F24" s="26"/>
      <c r="H24" s="14"/>
    </row>
    <row r="25" spans="1:8" s="13" customFormat="1" ht="23.25" customHeight="1" x14ac:dyDescent="0.2">
      <c r="A25" s="127" t="s">
        <v>80</v>
      </c>
      <c r="B25" s="128" t="s">
        <v>30</v>
      </c>
      <c r="C25" s="91"/>
      <c r="D25" s="108"/>
      <c r="E25" s="85"/>
      <c r="F25" s="86"/>
      <c r="H25" s="14"/>
    </row>
    <row r="26" spans="1:8" s="13" customFormat="1" ht="18" customHeight="1" x14ac:dyDescent="0.2">
      <c r="A26" s="89" t="s">
        <v>66</v>
      </c>
      <c r="B26" s="90"/>
      <c r="C26" s="91"/>
      <c r="D26" s="108"/>
      <c r="E26" s="85"/>
      <c r="F26" s="26">
        <v>3.24</v>
      </c>
      <c r="H26" s="14"/>
    </row>
    <row r="27" spans="1:8" s="13" customFormat="1" ht="24.75" customHeight="1" x14ac:dyDescent="0.2">
      <c r="A27" s="92" t="s">
        <v>63</v>
      </c>
      <c r="B27" s="90" t="s">
        <v>11</v>
      </c>
      <c r="C27" s="91"/>
      <c r="D27" s="108"/>
      <c r="E27" s="85"/>
      <c r="F27" s="86">
        <v>0</v>
      </c>
      <c r="H27" s="14"/>
    </row>
    <row r="28" spans="1:8" s="13" customFormat="1" ht="23.25" customHeight="1" x14ac:dyDescent="0.2">
      <c r="A28" s="89" t="s">
        <v>66</v>
      </c>
      <c r="B28" s="90"/>
      <c r="C28" s="91"/>
      <c r="D28" s="108"/>
      <c r="E28" s="85"/>
      <c r="F28" s="26">
        <f>F27</f>
        <v>0</v>
      </c>
      <c r="H28" s="14"/>
    </row>
    <row r="29" spans="1:8" s="13" customFormat="1" ht="30" x14ac:dyDescent="0.2">
      <c r="A29" s="89" t="s">
        <v>13</v>
      </c>
      <c r="B29" s="129" t="s">
        <v>14</v>
      </c>
      <c r="C29" s="24" t="s">
        <v>124</v>
      </c>
      <c r="D29" s="107">
        <f>E29*G29</f>
        <v>116518.27</v>
      </c>
      <c r="E29" s="25">
        <f>F29*12</f>
        <v>49.92</v>
      </c>
      <c r="F29" s="26">
        <v>4.16</v>
      </c>
      <c r="G29" s="13">
        <v>2334.1</v>
      </c>
      <c r="H29" s="14">
        <v>2.57</v>
      </c>
    </row>
    <row r="30" spans="1:8" s="13" customFormat="1" ht="15" x14ac:dyDescent="0.2">
      <c r="A30" s="127" t="s">
        <v>81</v>
      </c>
      <c r="B30" s="128" t="s">
        <v>14</v>
      </c>
      <c r="C30" s="24"/>
      <c r="D30" s="107"/>
      <c r="E30" s="25"/>
      <c r="F30" s="26"/>
      <c r="H30" s="14"/>
    </row>
    <row r="31" spans="1:8" s="13" customFormat="1" ht="15" x14ac:dyDescent="0.2">
      <c r="A31" s="127" t="s">
        <v>82</v>
      </c>
      <c r="B31" s="128" t="s">
        <v>83</v>
      </c>
      <c r="C31" s="24"/>
      <c r="D31" s="107"/>
      <c r="E31" s="25"/>
      <c r="F31" s="26"/>
      <c r="H31" s="14"/>
    </row>
    <row r="32" spans="1:8" s="13" customFormat="1" ht="15" x14ac:dyDescent="0.2">
      <c r="A32" s="127" t="s">
        <v>84</v>
      </c>
      <c r="B32" s="128" t="s">
        <v>85</v>
      </c>
      <c r="C32" s="24"/>
      <c r="D32" s="107"/>
      <c r="E32" s="25"/>
      <c r="F32" s="26"/>
      <c r="H32" s="14"/>
    </row>
    <row r="33" spans="1:8" s="13" customFormat="1" ht="15" x14ac:dyDescent="0.2">
      <c r="A33" s="127" t="s">
        <v>15</v>
      </c>
      <c r="B33" s="128" t="s">
        <v>14</v>
      </c>
      <c r="C33" s="24"/>
      <c r="D33" s="107"/>
      <c r="E33" s="25"/>
      <c r="F33" s="26"/>
      <c r="H33" s="14"/>
    </row>
    <row r="34" spans="1:8" s="13" customFormat="1" ht="25.5" x14ac:dyDescent="0.2">
      <c r="A34" s="127" t="s">
        <v>16</v>
      </c>
      <c r="B34" s="128" t="s">
        <v>17</v>
      </c>
      <c r="C34" s="24"/>
      <c r="D34" s="107"/>
      <c r="E34" s="25"/>
      <c r="F34" s="26"/>
      <c r="H34" s="14"/>
    </row>
    <row r="35" spans="1:8" s="13" customFormat="1" ht="15" x14ac:dyDescent="0.2">
      <c r="A35" s="127" t="s">
        <v>86</v>
      </c>
      <c r="B35" s="128" t="s">
        <v>14</v>
      </c>
      <c r="C35" s="24"/>
      <c r="D35" s="107"/>
      <c r="E35" s="25"/>
      <c r="F35" s="26"/>
      <c r="H35" s="14"/>
    </row>
    <row r="36" spans="1:8" s="13" customFormat="1" ht="15" x14ac:dyDescent="0.2">
      <c r="A36" s="127" t="s">
        <v>87</v>
      </c>
      <c r="B36" s="128" t="s">
        <v>14</v>
      </c>
      <c r="C36" s="24"/>
      <c r="D36" s="107"/>
      <c r="E36" s="25"/>
      <c r="F36" s="26"/>
      <c r="H36" s="14"/>
    </row>
    <row r="37" spans="1:8" s="13" customFormat="1" ht="25.5" x14ac:dyDescent="0.2">
      <c r="A37" s="127" t="s">
        <v>88</v>
      </c>
      <c r="B37" s="128" t="s">
        <v>18</v>
      </c>
      <c r="C37" s="24"/>
      <c r="D37" s="107"/>
      <c r="E37" s="25"/>
      <c r="F37" s="26"/>
      <c r="H37" s="14"/>
    </row>
    <row r="38" spans="1:8" s="13" customFormat="1" ht="30.75" customHeight="1" x14ac:dyDescent="0.2">
      <c r="A38" s="127" t="s">
        <v>89</v>
      </c>
      <c r="B38" s="128" t="s">
        <v>17</v>
      </c>
      <c r="C38" s="24"/>
      <c r="D38" s="107"/>
      <c r="E38" s="25"/>
      <c r="F38" s="26"/>
      <c r="H38" s="14"/>
    </row>
    <row r="39" spans="1:8" s="13" customFormat="1" ht="28.5" customHeight="1" x14ac:dyDescent="0.2">
      <c r="A39" s="127" t="s">
        <v>90</v>
      </c>
      <c r="B39" s="128" t="s">
        <v>14</v>
      </c>
      <c r="C39" s="24"/>
      <c r="D39" s="107"/>
      <c r="E39" s="25"/>
      <c r="F39" s="26"/>
      <c r="H39" s="14"/>
    </row>
    <row r="40" spans="1:8" s="30" customFormat="1" ht="18.75" customHeight="1" x14ac:dyDescent="0.2">
      <c r="A40" s="28" t="s">
        <v>19</v>
      </c>
      <c r="B40" s="22" t="s">
        <v>20</v>
      </c>
      <c r="C40" s="101" t="s">
        <v>123</v>
      </c>
      <c r="D40" s="107">
        <f t="shared" ref="D40:D61" si="0">E40*G40</f>
        <v>23247.64</v>
      </c>
      <c r="E40" s="25">
        <f>F40*12</f>
        <v>9.9600000000000009</v>
      </c>
      <c r="F40" s="26">
        <v>0.83</v>
      </c>
      <c r="G40" s="13">
        <v>2334.1</v>
      </c>
      <c r="H40" s="14">
        <v>0.6</v>
      </c>
    </row>
    <row r="41" spans="1:8" s="13" customFormat="1" ht="18" customHeight="1" x14ac:dyDescent="0.2">
      <c r="A41" s="28" t="s">
        <v>21</v>
      </c>
      <c r="B41" s="22" t="s">
        <v>22</v>
      </c>
      <c r="C41" s="101" t="s">
        <v>123</v>
      </c>
      <c r="D41" s="107">
        <f t="shared" si="0"/>
        <v>75624.84</v>
      </c>
      <c r="E41" s="25">
        <f>F41*12</f>
        <v>32.4</v>
      </c>
      <c r="F41" s="26">
        <v>2.7</v>
      </c>
      <c r="G41" s="13">
        <v>2334.1</v>
      </c>
      <c r="H41" s="14">
        <v>1.94</v>
      </c>
    </row>
    <row r="42" spans="1:8" s="13" customFormat="1" ht="21.75" customHeight="1" x14ac:dyDescent="0.2">
      <c r="A42" s="32" t="s">
        <v>126</v>
      </c>
      <c r="B42" s="33" t="s">
        <v>14</v>
      </c>
      <c r="C42" s="101" t="s">
        <v>158</v>
      </c>
      <c r="D42" s="107">
        <v>0</v>
      </c>
      <c r="E42" s="25">
        <f>D42/G42</f>
        <v>0</v>
      </c>
      <c r="F42" s="26">
        <f>E42/12</f>
        <v>0</v>
      </c>
      <c r="G42" s="13">
        <v>2334.1</v>
      </c>
      <c r="H42" s="14"/>
    </row>
    <row r="43" spans="1:8" s="13" customFormat="1" ht="18" customHeight="1" x14ac:dyDescent="0.2">
      <c r="A43" s="127" t="s">
        <v>91</v>
      </c>
      <c r="B43" s="128" t="s">
        <v>32</v>
      </c>
      <c r="C43" s="101"/>
      <c r="D43" s="107"/>
      <c r="E43" s="25"/>
      <c r="F43" s="26"/>
      <c r="H43" s="14"/>
    </row>
    <row r="44" spans="1:8" s="13" customFormat="1" ht="18" customHeight="1" x14ac:dyDescent="0.2">
      <c r="A44" s="127" t="s">
        <v>92</v>
      </c>
      <c r="B44" s="128" t="s">
        <v>30</v>
      </c>
      <c r="C44" s="101"/>
      <c r="D44" s="107"/>
      <c r="E44" s="25"/>
      <c r="F44" s="26"/>
      <c r="H44" s="14"/>
    </row>
    <row r="45" spans="1:8" s="13" customFormat="1" ht="18" customHeight="1" x14ac:dyDescent="0.2">
      <c r="A45" s="127" t="s">
        <v>93</v>
      </c>
      <c r="B45" s="128" t="s">
        <v>94</v>
      </c>
      <c r="C45" s="101"/>
      <c r="D45" s="107"/>
      <c r="E45" s="25"/>
      <c r="F45" s="26"/>
      <c r="H45" s="14"/>
    </row>
    <row r="46" spans="1:8" s="13" customFormat="1" ht="18" customHeight="1" x14ac:dyDescent="0.2">
      <c r="A46" s="127" t="s">
        <v>95</v>
      </c>
      <c r="B46" s="128" t="s">
        <v>96</v>
      </c>
      <c r="C46" s="101"/>
      <c r="D46" s="107"/>
      <c r="E46" s="25"/>
      <c r="F46" s="26"/>
      <c r="H46" s="14"/>
    </row>
    <row r="47" spans="1:8" s="13" customFormat="1" ht="18" customHeight="1" x14ac:dyDescent="0.2">
      <c r="A47" s="127" t="s">
        <v>97</v>
      </c>
      <c r="B47" s="128" t="s">
        <v>94</v>
      </c>
      <c r="C47" s="101"/>
      <c r="D47" s="107"/>
      <c r="E47" s="25"/>
      <c r="F47" s="26"/>
      <c r="H47" s="14"/>
    </row>
    <row r="48" spans="1:8" s="20" customFormat="1" ht="30" x14ac:dyDescent="0.2">
      <c r="A48" s="32" t="s">
        <v>98</v>
      </c>
      <c r="B48" s="33" t="s">
        <v>10</v>
      </c>
      <c r="C48" s="24" t="s">
        <v>125</v>
      </c>
      <c r="D48" s="107">
        <v>2246.7800000000002</v>
      </c>
      <c r="E48" s="25">
        <f>D48/G48</f>
        <v>0.96</v>
      </c>
      <c r="F48" s="26">
        <f t="shared" ref="F48:F50" si="1">E48/12</f>
        <v>0.08</v>
      </c>
      <c r="G48" s="13">
        <v>2334.1</v>
      </c>
      <c r="H48" s="14">
        <v>0.05</v>
      </c>
    </row>
    <row r="49" spans="1:8" s="20" customFormat="1" ht="30.75" customHeight="1" x14ac:dyDescent="0.2">
      <c r="A49" s="32" t="s">
        <v>99</v>
      </c>
      <c r="B49" s="33" t="s">
        <v>10</v>
      </c>
      <c r="C49" s="24" t="s">
        <v>125</v>
      </c>
      <c r="D49" s="107">
        <v>2246.7800000000002</v>
      </c>
      <c r="E49" s="25">
        <f>D49/G49</f>
        <v>0.96</v>
      </c>
      <c r="F49" s="26">
        <f t="shared" si="1"/>
        <v>0.08</v>
      </c>
      <c r="G49" s="13">
        <v>2334.1</v>
      </c>
      <c r="H49" s="14">
        <v>0.05</v>
      </c>
    </row>
    <row r="50" spans="1:8" s="20" customFormat="1" ht="36" customHeight="1" x14ac:dyDescent="0.2">
      <c r="A50" s="32" t="s">
        <v>100</v>
      </c>
      <c r="B50" s="33" t="s">
        <v>10</v>
      </c>
      <c r="C50" s="24" t="s">
        <v>125</v>
      </c>
      <c r="D50" s="107">
        <v>14185.73</v>
      </c>
      <c r="E50" s="25">
        <f>D50/G50</f>
        <v>6.08</v>
      </c>
      <c r="F50" s="26">
        <f t="shared" si="1"/>
        <v>0.51</v>
      </c>
      <c r="G50" s="13">
        <v>2334.1</v>
      </c>
      <c r="H50" s="14">
        <v>0.36</v>
      </c>
    </row>
    <row r="51" spans="1:8" s="20" customFormat="1" ht="30" x14ac:dyDescent="0.2">
      <c r="A51" s="32" t="s">
        <v>23</v>
      </c>
      <c r="B51" s="33"/>
      <c r="C51" s="24" t="s">
        <v>159</v>
      </c>
      <c r="D51" s="107">
        <f t="shared" si="0"/>
        <v>5601.84</v>
      </c>
      <c r="E51" s="25">
        <f>F51*12</f>
        <v>2.4</v>
      </c>
      <c r="F51" s="26">
        <v>0.2</v>
      </c>
      <c r="G51" s="13">
        <v>2334.1</v>
      </c>
      <c r="H51" s="14">
        <v>0.14000000000000001</v>
      </c>
    </row>
    <row r="52" spans="1:8" s="20" customFormat="1" ht="25.5" x14ac:dyDescent="0.2">
      <c r="A52" s="95" t="s">
        <v>101</v>
      </c>
      <c r="B52" s="96" t="s">
        <v>64</v>
      </c>
      <c r="C52" s="24"/>
      <c r="D52" s="107"/>
      <c r="E52" s="25"/>
      <c r="F52" s="26"/>
      <c r="G52" s="13"/>
      <c r="H52" s="14"/>
    </row>
    <row r="53" spans="1:8" s="20" customFormat="1" ht="30.75" customHeight="1" x14ac:dyDescent="0.2">
      <c r="A53" s="95" t="s">
        <v>102</v>
      </c>
      <c r="B53" s="96" t="s">
        <v>64</v>
      </c>
      <c r="C53" s="24"/>
      <c r="D53" s="107"/>
      <c r="E53" s="25"/>
      <c r="F53" s="26"/>
      <c r="G53" s="13"/>
      <c r="H53" s="14"/>
    </row>
    <row r="54" spans="1:8" s="20" customFormat="1" ht="15" x14ac:dyDescent="0.2">
      <c r="A54" s="95" t="s">
        <v>103</v>
      </c>
      <c r="B54" s="96" t="s">
        <v>11</v>
      </c>
      <c r="C54" s="24"/>
      <c r="D54" s="107"/>
      <c r="E54" s="25"/>
      <c r="F54" s="26"/>
      <c r="G54" s="13"/>
      <c r="H54" s="14"/>
    </row>
    <row r="55" spans="1:8" s="20" customFormat="1" ht="15" x14ac:dyDescent="0.2">
      <c r="A55" s="95" t="s">
        <v>104</v>
      </c>
      <c r="B55" s="96" t="s">
        <v>64</v>
      </c>
      <c r="C55" s="24"/>
      <c r="D55" s="107"/>
      <c r="E55" s="25"/>
      <c r="F55" s="26"/>
      <c r="G55" s="13"/>
      <c r="H55" s="14"/>
    </row>
    <row r="56" spans="1:8" s="20" customFormat="1" ht="25.5" x14ac:dyDescent="0.2">
      <c r="A56" s="95" t="s">
        <v>105</v>
      </c>
      <c r="B56" s="96" t="s">
        <v>64</v>
      </c>
      <c r="C56" s="24"/>
      <c r="D56" s="107"/>
      <c r="E56" s="25"/>
      <c r="F56" s="26"/>
      <c r="G56" s="13"/>
      <c r="H56" s="14"/>
    </row>
    <row r="57" spans="1:8" s="20" customFormat="1" ht="15" x14ac:dyDescent="0.2">
      <c r="A57" s="95" t="s">
        <v>106</v>
      </c>
      <c r="B57" s="96" t="s">
        <v>64</v>
      </c>
      <c r="C57" s="24"/>
      <c r="D57" s="107"/>
      <c r="E57" s="25"/>
      <c r="F57" s="26"/>
      <c r="G57" s="13"/>
      <c r="H57" s="14"/>
    </row>
    <row r="58" spans="1:8" s="20" customFormat="1" ht="25.5" x14ac:dyDescent="0.2">
      <c r="A58" s="95" t="s">
        <v>107</v>
      </c>
      <c r="B58" s="96" t="s">
        <v>64</v>
      </c>
      <c r="C58" s="24"/>
      <c r="D58" s="107"/>
      <c r="E58" s="25"/>
      <c r="F58" s="26"/>
      <c r="G58" s="13"/>
      <c r="H58" s="14"/>
    </row>
    <row r="59" spans="1:8" s="20" customFormat="1" ht="18" customHeight="1" x14ac:dyDescent="0.2">
      <c r="A59" s="95" t="s">
        <v>108</v>
      </c>
      <c r="B59" s="96" t="s">
        <v>64</v>
      </c>
      <c r="C59" s="24"/>
      <c r="D59" s="107"/>
      <c r="E59" s="25"/>
      <c r="F59" s="26"/>
      <c r="G59" s="13"/>
      <c r="H59" s="14"/>
    </row>
    <row r="60" spans="1:8" s="20" customFormat="1" ht="17.25" customHeight="1" x14ac:dyDescent="0.2">
      <c r="A60" s="95" t="s">
        <v>109</v>
      </c>
      <c r="B60" s="96" t="s">
        <v>64</v>
      </c>
      <c r="C60" s="24"/>
      <c r="D60" s="107"/>
      <c r="E60" s="25"/>
      <c r="F60" s="26"/>
      <c r="G60" s="13"/>
      <c r="H60" s="14"/>
    </row>
    <row r="61" spans="1:8" s="13" customFormat="1" ht="18.75" customHeight="1" x14ac:dyDescent="0.2">
      <c r="A61" s="28" t="s">
        <v>24</v>
      </c>
      <c r="B61" s="22" t="s">
        <v>25</v>
      </c>
      <c r="C61" s="101" t="s">
        <v>160</v>
      </c>
      <c r="D61" s="107">
        <f t="shared" si="0"/>
        <v>1960.64</v>
      </c>
      <c r="E61" s="25">
        <f>F61*12</f>
        <v>0.84</v>
      </c>
      <c r="F61" s="26">
        <v>7.0000000000000007E-2</v>
      </c>
      <c r="G61" s="13">
        <v>2334.1</v>
      </c>
      <c r="H61" s="14">
        <v>0.03</v>
      </c>
    </row>
    <row r="62" spans="1:8" s="13" customFormat="1" ht="18.75" customHeight="1" x14ac:dyDescent="0.2">
      <c r="A62" s="28" t="s">
        <v>26</v>
      </c>
      <c r="B62" s="22" t="s">
        <v>27</v>
      </c>
      <c r="C62" s="101" t="s">
        <v>160</v>
      </c>
      <c r="D62" s="107">
        <v>1232.4100000000001</v>
      </c>
      <c r="E62" s="25">
        <f>D62/G62</f>
        <v>0.53</v>
      </c>
      <c r="F62" s="26">
        <f>E62/12</f>
        <v>0.04</v>
      </c>
      <c r="G62" s="13">
        <v>2334.1</v>
      </c>
      <c r="H62" s="14">
        <v>0.02</v>
      </c>
    </row>
    <row r="63" spans="1:8" s="36" customFormat="1" ht="30" x14ac:dyDescent="0.2">
      <c r="A63" s="32" t="s">
        <v>28</v>
      </c>
      <c r="B63" s="33"/>
      <c r="C63" s="31" t="s">
        <v>145</v>
      </c>
      <c r="D63" s="109">
        <v>2849.1</v>
      </c>
      <c r="E63" s="31">
        <f>D63/G63</f>
        <v>1.22</v>
      </c>
      <c r="F63" s="29">
        <f>E63/12</f>
        <v>0.1</v>
      </c>
      <c r="G63" s="34">
        <v>2334.1</v>
      </c>
      <c r="H63" s="35">
        <v>0</v>
      </c>
    </row>
    <row r="64" spans="1:8" s="13" customFormat="1" ht="18.75" customHeight="1" x14ac:dyDescent="0.2">
      <c r="A64" s="28" t="s">
        <v>29</v>
      </c>
      <c r="B64" s="22"/>
      <c r="C64" s="101" t="s">
        <v>161</v>
      </c>
      <c r="D64" s="107">
        <f>SUM(D65:D77)</f>
        <v>20708.68</v>
      </c>
      <c r="E64" s="25">
        <f>D64/G64</f>
        <v>8.8699999999999992</v>
      </c>
      <c r="F64" s="26">
        <f>E64/12</f>
        <v>0.74</v>
      </c>
      <c r="G64" s="13">
        <v>2334.1</v>
      </c>
      <c r="H64" s="14">
        <v>0.66</v>
      </c>
    </row>
    <row r="65" spans="1:8" s="20" customFormat="1" ht="22.5" customHeight="1" x14ac:dyDescent="0.2">
      <c r="A65" s="93" t="s">
        <v>146</v>
      </c>
      <c r="B65" s="27" t="s">
        <v>30</v>
      </c>
      <c r="C65" s="39"/>
      <c r="D65" s="110">
        <v>238.84</v>
      </c>
      <c r="E65" s="40"/>
      <c r="F65" s="41"/>
      <c r="G65" s="13">
        <v>2334.1</v>
      </c>
      <c r="H65" s="42">
        <v>0.01</v>
      </c>
    </row>
    <row r="66" spans="1:8" s="20" customFormat="1" ht="15" x14ac:dyDescent="0.2">
      <c r="A66" s="93" t="s">
        <v>31</v>
      </c>
      <c r="B66" s="27" t="s">
        <v>32</v>
      </c>
      <c r="C66" s="39"/>
      <c r="D66" s="110">
        <v>505.42</v>
      </c>
      <c r="E66" s="40"/>
      <c r="F66" s="41"/>
      <c r="G66" s="13">
        <v>2334.1</v>
      </c>
      <c r="H66" s="42">
        <v>0.01</v>
      </c>
    </row>
    <row r="67" spans="1:8" s="20" customFormat="1" ht="15" x14ac:dyDescent="0.2">
      <c r="A67" s="93" t="s">
        <v>65</v>
      </c>
      <c r="B67" s="94" t="s">
        <v>30</v>
      </c>
      <c r="C67" s="39"/>
      <c r="D67" s="110">
        <v>900.62</v>
      </c>
      <c r="E67" s="40"/>
      <c r="F67" s="41"/>
      <c r="G67" s="13">
        <v>2334.1</v>
      </c>
      <c r="H67" s="42"/>
    </row>
    <row r="68" spans="1:8" s="20" customFormat="1" ht="15" x14ac:dyDescent="0.2">
      <c r="A68" s="95" t="s">
        <v>110</v>
      </c>
      <c r="B68" s="96" t="s">
        <v>44</v>
      </c>
      <c r="C68" s="57"/>
      <c r="D68" s="111">
        <v>0</v>
      </c>
      <c r="E68" s="40"/>
      <c r="F68" s="41"/>
      <c r="G68" s="13">
        <v>2334.1</v>
      </c>
      <c r="H68" s="42">
        <v>0.2</v>
      </c>
    </row>
    <row r="69" spans="1:8" s="20" customFormat="1" ht="15" x14ac:dyDescent="0.2">
      <c r="A69" s="93" t="s">
        <v>33</v>
      </c>
      <c r="B69" s="27" t="s">
        <v>30</v>
      </c>
      <c r="C69" s="39"/>
      <c r="D69" s="110">
        <v>963.17</v>
      </c>
      <c r="E69" s="40"/>
      <c r="F69" s="41"/>
      <c r="G69" s="13">
        <v>2334.1</v>
      </c>
      <c r="H69" s="42">
        <v>0.02</v>
      </c>
    </row>
    <row r="70" spans="1:8" s="20" customFormat="1" ht="15" x14ac:dyDescent="0.2">
      <c r="A70" s="93" t="s">
        <v>34</v>
      </c>
      <c r="B70" s="27" t="s">
        <v>30</v>
      </c>
      <c r="C70" s="39"/>
      <c r="D70" s="110">
        <v>4294.09</v>
      </c>
      <c r="E70" s="40"/>
      <c r="F70" s="41"/>
      <c r="G70" s="13">
        <v>2334.1</v>
      </c>
      <c r="H70" s="42">
        <v>0.11</v>
      </c>
    </row>
    <row r="71" spans="1:8" s="20" customFormat="1" ht="15" x14ac:dyDescent="0.2">
      <c r="A71" s="93" t="s">
        <v>35</v>
      </c>
      <c r="B71" s="27" t="s">
        <v>30</v>
      </c>
      <c r="C71" s="39"/>
      <c r="D71" s="110">
        <v>1010.85</v>
      </c>
      <c r="E71" s="40"/>
      <c r="F71" s="41"/>
      <c r="G71" s="13">
        <v>2334.1</v>
      </c>
      <c r="H71" s="42">
        <v>0.02</v>
      </c>
    </row>
    <row r="72" spans="1:8" s="20" customFormat="1" ht="15" x14ac:dyDescent="0.2">
      <c r="A72" s="93" t="s">
        <v>36</v>
      </c>
      <c r="B72" s="27" t="s">
        <v>30</v>
      </c>
      <c r="C72" s="39"/>
      <c r="D72" s="110">
        <v>481.57</v>
      </c>
      <c r="E72" s="40"/>
      <c r="F72" s="41"/>
      <c r="G72" s="13">
        <v>2334.1</v>
      </c>
      <c r="H72" s="42">
        <v>0.01</v>
      </c>
    </row>
    <row r="73" spans="1:8" s="20" customFormat="1" ht="15" x14ac:dyDescent="0.2">
      <c r="A73" s="93" t="s">
        <v>37</v>
      </c>
      <c r="B73" s="27" t="s">
        <v>32</v>
      </c>
      <c r="C73" s="39"/>
      <c r="D73" s="110">
        <v>1926.35</v>
      </c>
      <c r="E73" s="40"/>
      <c r="F73" s="41"/>
      <c r="G73" s="13">
        <v>2334.1</v>
      </c>
      <c r="H73" s="42">
        <v>0.05</v>
      </c>
    </row>
    <row r="74" spans="1:8" s="20" customFormat="1" ht="25.5" x14ac:dyDescent="0.2">
      <c r="A74" s="93" t="s">
        <v>38</v>
      </c>
      <c r="B74" s="27" t="s">
        <v>30</v>
      </c>
      <c r="C74" s="39"/>
      <c r="D74" s="110">
        <v>2555.4699999999998</v>
      </c>
      <c r="E74" s="40"/>
      <c r="F74" s="41"/>
      <c r="G74" s="13">
        <v>2334.1</v>
      </c>
      <c r="H74" s="42">
        <v>0.06</v>
      </c>
    </row>
    <row r="75" spans="1:8" s="20" customFormat="1" ht="15" x14ac:dyDescent="0.2">
      <c r="A75" s="93" t="s">
        <v>150</v>
      </c>
      <c r="B75" s="27" t="s">
        <v>30</v>
      </c>
      <c r="C75" s="39"/>
      <c r="D75" s="110">
        <v>3391.27</v>
      </c>
      <c r="E75" s="40"/>
      <c r="F75" s="41"/>
      <c r="G75" s="13">
        <v>2334.1</v>
      </c>
      <c r="H75" s="42">
        <v>0.01</v>
      </c>
    </row>
    <row r="76" spans="1:8" s="20" customFormat="1" ht="25.5" x14ac:dyDescent="0.2">
      <c r="A76" s="93" t="s">
        <v>127</v>
      </c>
      <c r="B76" s="94" t="s">
        <v>143</v>
      </c>
      <c r="C76" s="57"/>
      <c r="D76" s="111">
        <v>1663.96</v>
      </c>
      <c r="E76" s="40"/>
      <c r="F76" s="41"/>
      <c r="G76" s="13"/>
      <c r="H76" s="42"/>
    </row>
    <row r="77" spans="1:8" s="20" customFormat="1" ht="21" customHeight="1" x14ac:dyDescent="0.2">
      <c r="A77" s="93" t="s">
        <v>147</v>
      </c>
      <c r="B77" s="96" t="s">
        <v>30</v>
      </c>
      <c r="C77" s="96"/>
      <c r="D77" s="111">
        <v>2777.07</v>
      </c>
      <c r="E77" s="40"/>
      <c r="F77" s="41"/>
      <c r="G77" s="13">
        <v>2334.1</v>
      </c>
      <c r="H77" s="42">
        <v>0.05</v>
      </c>
    </row>
    <row r="78" spans="1:8" s="30" customFormat="1" ht="30" x14ac:dyDescent="0.2">
      <c r="A78" s="28" t="s">
        <v>39</v>
      </c>
      <c r="B78" s="22"/>
      <c r="C78" s="23" t="s">
        <v>162</v>
      </c>
      <c r="D78" s="112">
        <f>SUM(D79:D88)</f>
        <v>51100.99</v>
      </c>
      <c r="E78" s="25">
        <f>D78/G78</f>
        <v>21.89</v>
      </c>
      <c r="F78" s="26">
        <f>E78/12+0.01</f>
        <v>1.83</v>
      </c>
      <c r="G78" s="13">
        <v>2334.1</v>
      </c>
      <c r="H78" s="14">
        <v>0.57999999999999996</v>
      </c>
    </row>
    <row r="79" spans="1:8" s="20" customFormat="1" ht="17.25" customHeight="1" x14ac:dyDescent="0.2">
      <c r="A79" s="93" t="s">
        <v>40</v>
      </c>
      <c r="B79" s="27" t="s">
        <v>41</v>
      </c>
      <c r="C79" s="39"/>
      <c r="D79" s="110">
        <v>2889.52</v>
      </c>
      <c r="E79" s="40"/>
      <c r="F79" s="41"/>
      <c r="G79" s="13">
        <v>2334.1</v>
      </c>
      <c r="H79" s="42">
        <v>7.0000000000000007E-2</v>
      </c>
    </row>
    <row r="80" spans="1:8" s="20" customFormat="1" ht="25.5" x14ac:dyDescent="0.2">
      <c r="A80" s="93" t="s">
        <v>42</v>
      </c>
      <c r="B80" s="94" t="s">
        <v>30</v>
      </c>
      <c r="C80" s="39"/>
      <c r="D80" s="110">
        <v>1926.35</v>
      </c>
      <c r="E80" s="40"/>
      <c r="F80" s="41"/>
      <c r="G80" s="13">
        <v>2334.1</v>
      </c>
      <c r="H80" s="42">
        <v>0.05</v>
      </c>
    </row>
    <row r="81" spans="1:8" s="20" customFormat="1" ht="15" x14ac:dyDescent="0.2">
      <c r="A81" s="93" t="s">
        <v>43</v>
      </c>
      <c r="B81" s="27" t="s">
        <v>44</v>
      </c>
      <c r="C81" s="39"/>
      <c r="D81" s="110">
        <v>2021.63</v>
      </c>
      <c r="E81" s="40"/>
      <c r="F81" s="41"/>
      <c r="G81" s="13">
        <v>2334.1</v>
      </c>
      <c r="H81" s="42">
        <v>0</v>
      </c>
    </row>
    <row r="82" spans="1:8" s="20" customFormat="1" ht="15.75" customHeight="1" x14ac:dyDescent="0.2">
      <c r="A82" s="93" t="s">
        <v>45</v>
      </c>
      <c r="B82" s="94" t="s">
        <v>44</v>
      </c>
      <c r="C82" s="39"/>
      <c r="D82" s="110">
        <v>13424.22</v>
      </c>
      <c r="E82" s="40"/>
      <c r="F82" s="41"/>
      <c r="G82" s="13">
        <v>2334.1</v>
      </c>
      <c r="H82" s="42"/>
    </row>
    <row r="83" spans="1:8" s="20" customFormat="1" ht="25.5" x14ac:dyDescent="0.2">
      <c r="A83" s="93" t="s">
        <v>46</v>
      </c>
      <c r="B83" s="27" t="s">
        <v>47</v>
      </c>
      <c r="C83" s="39"/>
      <c r="D83" s="110">
        <v>1926.35</v>
      </c>
      <c r="E83" s="40"/>
      <c r="F83" s="41"/>
      <c r="G83" s="13">
        <v>2334.1</v>
      </c>
      <c r="H83" s="42">
        <v>0</v>
      </c>
    </row>
    <row r="84" spans="1:8" s="20" customFormat="1" ht="15" x14ac:dyDescent="0.2">
      <c r="A84" s="93" t="s">
        <v>48</v>
      </c>
      <c r="B84" s="27" t="s">
        <v>10</v>
      </c>
      <c r="C84" s="99"/>
      <c r="D84" s="110">
        <v>6851.28</v>
      </c>
      <c r="E84" s="40"/>
      <c r="F84" s="41"/>
      <c r="G84" s="13">
        <v>2334.1</v>
      </c>
      <c r="H84" s="42">
        <v>0.17</v>
      </c>
    </row>
    <row r="85" spans="1:8" s="20" customFormat="1" ht="25.5" x14ac:dyDescent="0.2">
      <c r="A85" s="93" t="s">
        <v>111</v>
      </c>
      <c r="B85" s="94" t="s">
        <v>30</v>
      </c>
      <c r="C85" s="99"/>
      <c r="D85" s="110">
        <v>22061.64</v>
      </c>
      <c r="E85" s="40"/>
      <c r="F85" s="41"/>
      <c r="G85" s="13"/>
      <c r="H85" s="42"/>
    </row>
    <row r="86" spans="1:8" s="20" customFormat="1" ht="25.5" x14ac:dyDescent="0.2">
      <c r="A86" s="93" t="s">
        <v>127</v>
      </c>
      <c r="B86" s="94" t="s">
        <v>143</v>
      </c>
      <c r="C86" s="99"/>
      <c r="D86" s="110">
        <v>0</v>
      </c>
      <c r="E86" s="40"/>
      <c r="F86" s="41"/>
      <c r="G86" s="13"/>
      <c r="H86" s="42"/>
    </row>
    <row r="87" spans="1:8" s="20" customFormat="1" ht="15" x14ac:dyDescent="0.2">
      <c r="A87" s="95" t="s">
        <v>112</v>
      </c>
      <c r="B87" s="94" t="s">
        <v>44</v>
      </c>
      <c r="C87" s="99"/>
      <c r="D87" s="110">
        <v>0</v>
      </c>
      <c r="E87" s="40"/>
      <c r="F87" s="41"/>
      <c r="G87" s="13"/>
      <c r="H87" s="42"/>
    </row>
    <row r="88" spans="1:8" s="20" customFormat="1" ht="15" x14ac:dyDescent="0.2">
      <c r="A88" s="93" t="s">
        <v>113</v>
      </c>
      <c r="B88" s="94" t="s">
        <v>30</v>
      </c>
      <c r="C88" s="130"/>
      <c r="D88" s="111">
        <v>0</v>
      </c>
      <c r="E88" s="40"/>
      <c r="F88" s="41"/>
      <c r="G88" s="13">
        <v>2334.1</v>
      </c>
      <c r="H88" s="42"/>
    </row>
    <row r="89" spans="1:8" s="20" customFormat="1" ht="30" x14ac:dyDescent="0.2">
      <c r="A89" s="28" t="s">
        <v>49</v>
      </c>
      <c r="B89" s="38"/>
      <c r="C89" s="106" t="s">
        <v>163</v>
      </c>
      <c r="D89" s="112">
        <f>SUM(D90:D93)</f>
        <v>0</v>
      </c>
      <c r="E89" s="25">
        <f>D89/G89</f>
        <v>0</v>
      </c>
      <c r="F89" s="26">
        <f>E89/12</f>
        <v>0</v>
      </c>
      <c r="G89" s="13">
        <v>2334.1</v>
      </c>
      <c r="H89" s="14">
        <v>0.09</v>
      </c>
    </row>
    <row r="90" spans="1:8" s="20" customFormat="1" ht="15" x14ac:dyDescent="0.2">
      <c r="A90" s="93" t="s">
        <v>114</v>
      </c>
      <c r="B90" s="27" t="s">
        <v>30</v>
      </c>
      <c r="C90" s="102"/>
      <c r="D90" s="110">
        <v>0</v>
      </c>
      <c r="E90" s="40"/>
      <c r="F90" s="41"/>
      <c r="G90" s="13">
        <v>2334.1</v>
      </c>
      <c r="H90" s="42">
        <v>0.03</v>
      </c>
    </row>
    <row r="91" spans="1:8" s="20" customFormat="1" ht="15" x14ac:dyDescent="0.2">
      <c r="A91" s="95" t="s">
        <v>115</v>
      </c>
      <c r="B91" s="94" t="s">
        <v>44</v>
      </c>
      <c r="C91" s="102"/>
      <c r="D91" s="110">
        <v>0</v>
      </c>
      <c r="E91" s="40"/>
      <c r="F91" s="41"/>
      <c r="G91" s="13">
        <v>2334.1</v>
      </c>
      <c r="H91" s="42">
        <v>0.05</v>
      </c>
    </row>
    <row r="92" spans="1:8" s="20" customFormat="1" ht="15" x14ac:dyDescent="0.2">
      <c r="A92" s="93" t="s">
        <v>116</v>
      </c>
      <c r="B92" s="94" t="s">
        <v>143</v>
      </c>
      <c r="C92" s="102"/>
      <c r="D92" s="110">
        <f>E92*G92</f>
        <v>0</v>
      </c>
      <c r="E92" s="40"/>
      <c r="F92" s="41"/>
      <c r="G92" s="13">
        <v>2334.1</v>
      </c>
      <c r="H92" s="14">
        <v>0</v>
      </c>
    </row>
    <row r="93" spans="1:8" s="20" customFormat="1" ht="25.5" x14ac:dyDescent="0.2">
      <c r="A93" s="93" t="s">
        <v>128</v>
      </c>
      <c r="B93" s="94" t="s">
        <v>143</v>
      </c>
      <c r="C93" s="103"/>
      <c r="D93" s="113">
        <v>0</v>
      </c>
      <c r="E93" s="43"/>
      <c r="F93" s="88"/>
      <c r="G93" s="13"/>
      <c r="H93" s="14"/>
    </row>
    <row r="94" spans="1:8" s="20" customFormat="1" ht="28.5" customHeight="1" x14ac:dyDescent="0.2">
      <c r="A94" s="32" t="s">
        <v>117</v>
      </c>
      <c r="B94" s="27"/>
      <c r="C94" s="106" t="s">
        <v>164</v>
      </c>
      <c r="D94" s="112">
        <f>SUM(D95:D100)</f>
        <v>7942.95</v>
      </c>
      <c r="E94" s="25">
        <f>D94/G94</f>
        <v>3.4</v>
      </c>
      <c r="F94" s="26">
        <f>E94/12</f>
        <v>0.28000000000000003</v>
      </c>
      <c r="G94" s="13">
        <v>2334.1</v>
      </c>
      <c r="H94" s="14">
        <v>0.32</v>
      </c>
    </row>
    <row r="95" spans="1:8" s="20" customFormat="1" ht="17.25" customHeight="1" x14ac:dyDescent="0.2">
      <c r="A95" s="93" t="s">
        <v>50</v>
      </c>
      <c r="B95" s="27" t="s">
        <v>10</v>
      </c>
      <c r="C95" s="39"/>
      <c r="D95" s="110">
        <f>E95*G95</f>
        <v>0</v>
      </c>
      <c r="E95" s="40"/>
      <c r="F95" s="41"/>
      <c r="G95" s="13">
        <v>2334.1</v>
      </c>
      <c r="H95" s="14">
        <v>0</v>
      </c>
    </row>
    <row r="96" spans="1:8" s="20" customFormat="1" ht="38.25" x14ac:dyDescent="0.2">
      <c r="A96" s="93" t="s">
        <v>118</v>
      </c>
      <c r="B96" s="27" t="s">
        <v>30</v>
      </c>
      <c r="C96" s="39"/>
      <c r="D96" s="110">
        <v>6936.14</v>
      </c>
      <c r="E96" s="40"/>
      <c r="F96" s="41"/>
      <c r="G96" s="13">
        <v>2334.1</v>
      </c>
      <c r="H96" s="42">
        <v>0.18</v>
      </c>
    </row>
    <row r="97" spans="1:8" s="20" customFormat="1" ht="44.25" customHeight="1" x14ac:dyDescent="0.2">
      <c r="A97" s="93" t="s">
        <v>119</v>
      </c>
      <c r="B97" s="27" t="s">
        <v>30</v>
      </c>
      <c r="C97" s="39"/>
      <c r="D97" s="110">
        <v>1006.81</v>
      </c>
      <c r="E97" s="40"/>
      <c r="F97" s="41"/>
      <c r="G97" s="13">
        <v>2334.1</v>
      </c>
      <c r="H97" s="42">
        <v>0.02</v>
      </c>
    </row>
    <row r="98" spans="1:8" s="20" customFormat="1" ht="25.5" x14ac:dyDescent="0.2">
      <c r="A98" s="93" t="s">
        <v>120</v>
      </c>
      <c r="B98" s="27" t="s">
        <v>17</v>
      </c>
      <c r="C98" s="99"/>
      <c r="D98" s="113">
        <v>0</v>
      </c>
      <c r="E98" s="43"/>
      <c r="F98" s="88"/>
      <c r="G98" s="13">
        <v>2334.1</v>
      </c>
      <c r="H98" s="44"/>
    </row>
    <row r="99" spans="1:8" s="20" customFormat="1" ht="21" customHeight="1" x14ac:dyDescent="0.2">
      <c r="A99" s="93" t="s">
        <v>68</v>
      </c>
      <c r="B99" s="94" t="s">
        <v>69</v>
      </c>
      <c r="C99" s="99"/>
      <c r="D99" s="113">
        <v>0</v>
      </c>
      <c r="E99" s="43"/>
      <c r="F99" s="88"/>
      <c r="G99" s="13"/>
      <c r="H99" s="44"/>
    </row>
    <row r="100" spans="1:8" s="20" customFormat="1" ht="60" customHeight="1" x14ac:dyDescent="0.2">
      <c r="A100" s="93" t="s">
        <v>121</v>
      </c>
      <c r="B100" s="94" t="s">
        <v>64</v>
      </c>
      <c r="C100" s="99"/>
      <c r="D100" s="113">
        <v>0</v>
      </c>
      <c r="E100" s="43"/>
      <c r="F100" s="88"/>
      <c r="G100" s="13"/>
      <c r="H100" s="44"/>
    </row>
    <row r="101" spans="1:8" s="20" customFormat="1" ht="15" x14ac:dyDescent="0.2">
      <c r="A101" s="28" t="s">
        <v>51</v>
      </c>
      <c r="B101" s="38"/>
      <c r="C101" s="106" t="s">
        <v>165</v>
      </c>
      <c r="D101" s="112">
        <f>D102</f>
        <v>1208.01</v>
      </c>
      <c r="E101" s="25">
        <f>D101/G101</f>
        <v>0.52</v>
      </c>
      <c r="F101" s="26">
        <f>E101/12</f>
        <v>0.04</v>
      </c>
      <c r="G101" s="13">
        <v>2334.1</v>
      </c>
      <c r="H101" s="14">
        <v>0.14000000000000001</v>
      </c>
    </row>
    <row r="102" spans="1:8" s="20" customFormat="1" ht="15" x14ac:dyDescent="0.2">
      <c r="A102" s="37" t="s">
        <v>52</v>
      </c>
      <c r="B102" s="38" t="s">
        <v>30</v>
      </c>
      <c r="C102" s="102"/>
      <c r="D102" s="110">
        <v>1208.01</v>
      </c>
      <c r="E102" s="40"/>
      <c r="F102" s="41"/>
      <c r="G102" s="13">
        <v>2334.1</v>
      </c>
      <c r="H102" s="42">
        <v>0.03</v>
      </c>
    </row>
    <row r="103" spans="1:8" s="13" customFormat="1" ht="15" x14ac:dyDescent="0.2">
      <c r="A103" s="28" t="s">
        <v>53</v>
      </c>
      <c r="B103" s="22"/>
      <c r="C103" s="23" t="s">
        <v>166</v>
      </c>
      <c r="D103" s="112">
        <f>D104+D105</f>
        <v>11911.94</v>
      </c>
      <c r="E103" s="25">
        <f>D103/G103</f>
        <v>5.0999999999999996</v>
      </c>
      <c r="F103" s="26">
        <f>E103/12</f>
        <v>0.43</v>
      </c>
      <c r="G103" s="13">
        <v>2334.1</v>
      </c>
      <c r="H103" s="14">
        <v>0.04</v>
      </c>
    </row>
    <row r="104" spans="1:8" s="20" customFormat="1" ht="47.25" customHeight="1" x14ac:dyDescent="0.2">
      <c r="A104" s="95" t="s">
        <v>122</v>
      </c>
      <c r="B104" s="94" t="s">
        <v>32</v>
      </c>
      <c r="C104" s="39"/>
      <c r="D104" s="110">
        <v>11911.94</v>
      </c>
      <c r="E104" s="40"/>
      <c r="F104" s="41"/>
      <c r="G104" s="13">
        <v>2334.1</v>
      </c>
      <c r="H104" s="42">
        <v>0.04</v>
      </c>
    </row>
    <row r="105" spans="1:8" s="20" customFormat="1" ht="32.25" customHeight="1" x14ac:dyDescent="0.2">
      <c r="A105" s="95" t="s">
        <v>157</v>
      </c>
      <c r="B105" s="94" t="s">
        <v>64</v>
      </c>
      <c r="C105" s="39"/>
      <c r="D105" s="110">
        <v>0</v>
      </c>
      <c r="E105" s="40"/>
      <c r="F105" s="41"/>
      <c r="G105" s="13">
        <v>2334.1</v>
      </c>
      <c r="H105" s="14">
        <v>0</v>
      </c>
    </row>
    <row r="106" spans="1:8" s="13" customFormat="1" ht="15" x14ac:dyDescent="0.2">
      <c r="A106" s="28" t="s">
        <v>54</v>
      </c>
      <c r="B106" s="22"/>
      <c r="C106" s="23" t="s">
        <v>167</v>
      </c>
      <c r="D106" s="112">
        <f>D107+D108</f>
        <v>19086.96</v>
      </c>
      <c r="E106" s="25">
        <f>D106/G106</f>
        <v>8.18</v>
      </c>
      <c r="F106" s="26">
        <f>E106/12</f>
        <v>0.68</v>
      </c>
      <c r="G106" s="13">
        <v>2334.1</v>
      </c>
      <c r="H106" s="14">
        <v>0.61</v>
      </c>
    </row>
    <row r="107" spans="1:8" s="20" customFormat="1" ht="15" x14ac:dyDescent="0.2">
      <c r="A107" s="37" t="s">
        <v>55</v>
      </c>
      <c r="B107" s="38" t="s">
        <v>41</v>
      </c>
      <c r="C107" s="102"/>
      <c r="D107" s="110">
        <v>19086.96</v>
      </c>
      <c r="E107" s="40"/>
      <c r="F107" s="41"/>
      <c r="G107" s="13">
        <v>2334.1</v>
      </c>
      <c r="H107" s="42">
        <v>0.49</v>
      </c>
    </row>
    <row r="108" spans="1:8" s="20" customFormat="1" ht="15" x14ac:dyDescent="0.2">
      <c r="A108" s="37" t="s">
        <v>56</v>
      </c>
      <c r="B108" s="38" t="s">
        <v>41</v>
      </c>
      <c r="C108" s="102"/>
      <c r="D108" s="110">
        <v>0</v>
      </c>
      <c r="E108" s="40"/>
      <c r="F108" s="41"/>
      <c r="G108" s="13">
        <v>2334.1</v>
      </c>
      <c r="H108" s="42">
        <v>0.12</v>
      </c>
    </row>
    <row r="109" spans="1:8" s="20" customFormat="1" ht="25.5" hidden="1" customHeight="1" x14ac:dyDescent="0.2">
      <c r="A109" s="37" t="s">
        <v>57</v>
      </c>
      <c r="B109" s="38" t="s">
        <v>30</v>
      </c>
      <c r="C109" s="102"/>
      <c r="D109" s="110">
        <f>E109*G109</f>
        <v>0</v>
      </c>
      <c r="E109" s="40">
        <f>F109*12</f>
        <v>0</v>
      </c>
      <c r="F109" s="41">
        <v>0</v>
      </c>
      <c r="G109" s="13">
        <v>2334.1</v>
      </c>
      <c r="H109" s="14">
        <v>0</v>
      </c>
    </row>
    <row r="110" spans="1:8" s="13" customFormat="1" ht="152.25" customHeight="1" x14ac:dyDescent="0.2">
      <c r="A110" s="32" t="s">
        <v>170</v>
      </c>
      <c r="B110" s="33" t="s">
        <v>17</v>
      </c>
      <c r="C110" s="87"/>
      <c r="D110" s="114">
        <v>50000</v>
      </c>
      <c r="E110" s="87">
        <f>D110/G110</f>
        <v>21.42</v>
      </c>
      <c r="F110" s="100">
        <f>E110/12</f>
        <v>1.79</v>
      </c>
      <c r="G110" s="13">
        <v>2334.1</v>
      </c>
      <c r="H110" s="14">
        <v>0.3</v>
      </c>
    </row>
    <row r="111" spans="1:8" s="13" customFormat="1" ht="30" customHeight="1" thickBot="1" x14ac:dyDescent="0.25">
      <c r="A111" s="131" t="s">
        <v>148</v>
      </c>
      <c r="B111" s="132" t="s">
        <v>149</v>
      </c>
      <c r="C111" s="31"/>
      <c r="D111" s="109">
        <v>32655.61</v>
      </c>
      <c r="E111" s="31">
        <f>D111/G111</f>
        <v>13.99</v>
      </c>
      <c r="F111" s="31">
        <f>E111/12</f>
        <v>1.17</v>
      </c>
      <c r="G111" s="13">
        <v>2334.1</v>
      </c>
      <c r="H111" s="13">
        <v>2334.1</v>
      </c>
    </row>
    <row r="112" spans="1:8" s="13" customFormat="1" ht="19.5" thickBot="1" x14ac:dyDescent="0.45">
      <c r="A112" s="45" t="s">
        <v>58</v>
      </c>
      <c r="B112" s="46" t="s">
        <v>14</v>
      </c>
      <c r="C112" s="105"/>
      <c r="D112" s="124">
        <f>E112*G112</f>
        <v>48541.2</v>
      </c>
      <c r="E112" s="125">
        <f>F112*12</f>
        <v>22.8</v>
      </c>
      <c r="F112" s="126">
        <v>1.9</v>
      </c>
      <c r="G112" s="13">
        <f>2334.1-205.1</f>
        <v>2129</v>
      </c>
      <c r="H112" s="14"/>
    </row>
    <row r="113" spans="1:8" s="13" customFormat="1" ht="20.25" thickBot="1" x14ac:dyDescent="0.45">
      <c r="A113" s="47" t="s">
        <v>59</v>
      </c>
      <c r="B113" s="48"/>
      <c r="C113" s="105"/>
      <c r="D113" s="116">
        <f>D112+D110+D106+D103+D101+D94+D89+D78+D64+D63+D62+D61+D51+D50+D49+D48+D41+D40+D29+D16+D111+D42</f>
        <v>579620.18000000005</v>
      </c>
      <c r="E113" s="116">
        <f>E112+E110+E106+E103+E101+E94+E89+E78+E64+E63+E62+E61+E51+E50+E49+E48+E41+E40+E29+E16+E111+E42</f>
        <v>250.32</v>
      </c>
      <c r="F113" s="116">
        <f>F112+F110+F106+F103+F101+F94+F89+F78+F64+F63+F62+F61+F51+F50+F49+F48+F41+F40+F29+F16+F111+F42</f>
        <v>20.87</v>
      </c>
      <c r="G113" s="49"/>
      <c r="H113" s="50">
        <v>10.74</v>
      </c>
    </row>
    <row r="114" spans="1:8" s="51" customFormat="1" ht="13.5" thickBot="1" x14ac:dyDescent="0.25">
      <c r="D114" s="117"/>
      <c r="E114" s="52"/>
      <c r="F114" s="52"/>
      <c r="H114" s="53"/>
    </row>
    <row r="115" spans="1:8" s="13" customFormat="1" ht="19.5" thickBot="1" x14ac:dyDescent="0.45">
      <c r="A115" s="45" t="s">
        <v>129</v>
      </c>
      <c r="B115" s="46"/>
      <c r="C115" s="104"/>
      <c r="D115" s="115">
        <f>SUM(D116:D116)</f>
        <v>45109.08</v>
      </c>
      <c r="E115" s="115">
        <f>SUM(E116:E116)</f>
        <v>19.329999999999998</v>
      </c>
      <c r="F115" s="133">
        <f>SUM(F116:F116)</f>
        <v>1.61</v>
      </c>
      <c r="G115" s="13">
        <v>2334.1</v>
      </c>
      <c r="H115" s="14"/>
    </row>
    <row r="116" spans="1:8" s="49" customFormat="1" ht="18" customHeight="1" x14ac:dyDescent="0.2">
      <c r="A116" s="54" t="s">
        <v>131</v>
      </c>
      <c r="B116" s="55"/>
      <c r="C116" s="56"/>
      <c r="D116" s="111">
        <v>45109.08</v>
      </c>
      <c r="E116" s="57">
        <f t="shared" ref="E116" si="2">D116/G116</f>
        <v>19.329999999999998</v>
      </c>
      <c r="F116" s="58">
        <f t="shared" ref="F116" si="3">E116/12</f>
        <v>1.61</v>
      </c>
      <c r="G116" s="13">
        <v>2334.1</v>
      </c>
      <c r="H116" s="59"/>
    </row>
    <row r="117" spans="1:8" s="51" customFormat="1" x14ac:dyDescent="0.2">
      <c r="D117" s="118"/>
      <c r="F117" s="62"/>
      <c r="H117" s="53"/>
    </row>
    <row r="118" spans="1:8" s="51" customFormat="1" ht="13.5" thickBot="1" x14ac:dyDescent="0.25">
      <c r="D118" s="118"/>
      <c r="F118" s="62"/>
      <c r="H118" s="53"/>
    </row>
    <row r="119" spans="1:8" s="67" customFormat="1" ht="20.25" thickBot="1" x14ac:dyDescent="0.45">
      <c r="A119" s="63" t="s">
        <v>168</v>
      </c>
      <c r="B119" s="64"/>
      <c r="C119" s="65"/>
      <c r="D119" s="119">
        <f>D113+D115</f>
        <v>624729.26</v>
      </c>
      <c r="E119" s="66">
        <f>E113+E115</f>
        <v>269.64999999999998</v>
      </c>
      <c r="F119" s="66">
        <f>F113+F115</f>
        <v>22.48</v>
      </c>
      <c r="H119" s="68"/>
    </row>
    <row r="120" spans="1:8" s="13" customFormat="1" ht="19.5" x14ac:dyDescent="0.4">
      <c r="A120" s="69"/>
      <c r="B120" s="70"/>
      <c r="C120" s="71"/>
      <c r="D120" s="72"/>
      <c r="E120" s="72"/>
      <c r="F120" s="72"/>
      <c r="G120" s="49"/>
      <c r="H120" s="14"/>
    </row>
    <row r="121" spans="1:8" s="13" customFormat="1" ht="19.5" customHeight="1" x14ac:dyDescent="0.2">
      <c r="A121" s="32" t="s">
        <v>126</v>
      </c>
      <c r="B121" s="33" t="s">
        <v>14</v>
      </c>
      <c r="C121" s="135" t="s">
        <v>158</v>
      </c>
      <c r="D121" s="109">
        <v>161295.01</v>
      </c>
      <c r="E121" s="31">
        <f>D121/G121</f>
        <v>69.099999999999994</v>
      </c>
      <c r="F121" s="31">
        <f>E121/12</f>
        <v>5.76</v>
      </c>
      <c r="G121" s="49">
        <v>2334.1</v>
      </c>
      <c r="H121" s="14"/>
    </row>
    <row r="122" spans="1:8" s="13" customFormat="1" ht="20.25" thickBot="1" x14ac:dyDescent="0.45">
      <c r="A122" s="69"/>
      <c r="B122" s="70"/>
      <c r="C122" s="71"/>
      <c r="D122" s="72"/>
      <c r="E122" s="72"/>
      <c r="F122" s="72"/>
      <c r="G122" s="49"/>
      <c r="H122" s="14"/>
    </row>
    <row r="123" spans="1:8" s="67" customFormat="1" ht="20.25" thickBot="1" x14ac:dyDescent="0.45">
      <c r="A123" s="63" t="s">
        <v>169</v>
      </c>
      <c r="B123" s="136"/>
      <c r="C123" s="137"/>
      <c r="D123" s="138">
        <f>D119+D121</f>
        <v>786024.27</v>
      </c>
      <c r="E123" s="138">
        <f t="shared" ref="E123:F123" si="4">E119+E121</f>
        <v>338.75</v>
      </c>
      <c r="F123" s="138">
        <f t="shared" si="4"/>
        <v>28.24</v>
      </c>
      <c r="G123" s="67">
        <v>2334.1</v>
      </c>
      <c r="H123" s="68"/>
    </row>
    <row r="124" spans="1:8" s="67" customFormat="1" ht="19.5" x14ac:dyDescent="0.4">
      <c r="A124" s="73"/>
      <c r="B124" s="74"/>
      <c r="C124" s="75"/>
      <c r="D124" s="75"/>
      <c r="E124" s="75"/>
      <c r="F124" s="76"/>
      <c r="H124" s="68"/>
    </row>
    <row r="125" spans="1:8" s="67" customFormat="1" ht="19.5" x14ac:dyDescent="0.4">
      <c r="A125" s="73"/>
      <c r="B125" s="74"/>
      <c r="C125" s="75"/>
      <c r="D125" s="75"/>
      <c r="E125" s="75"/>
      <c r="F125" s="76"/>
      <c r="H125" s="68"/>
    </row>
    <row r="126" spans="1:8" s="61" customFormat="1" ht="19.5" x14ac:dyDescent="0.2">
      <c r="A126" s="77"/>
      <c r="B126" s="75"/>
      <c r="C126" s="78"/>
      <c r="D126" s="78"/>
      <c r="E126" s="78"/>
      <c r="F126" s="79"/>
      <c r="H126" s="60"/>
    </row>
    <row r="127" spans="1:8" s="51" customFormat="1" ht="14.25" x14ac:dyDescent="0.2">
      <c r="A127" s="139" t="s">
        <v>61</v>
      </c>
      <c r="B127" s="139"/>
      <c r="C127" s="139"/>
      <c r="D127" s="139"/>
      <c r="H127" s="53"/>
    </row>
    <row r="128" spans="1:8" s="51" customFormat="1" x14ac:dyDescent="0.2">
      <c r="F128" s="62"/>
      <c r="H128" s="53"/>
    </row>
    <row r="129" spans="1:8" s="51" customFormat="1" x14ac:dyDescent="0.2">
      <c r="A129" s="80" t="s">
        <v>62</v>
      </c>
      <c r="F129" s="62"/>
      <c r="H129" s="53"/>
    </row>
    <row r="130" spans="1:8" s="51" customFormat="1" x14ac:dyDescent="0.2">
      <c r="F130" s="62"/>
      <c r="H130" s="53"/>
    </row>
    <row r="131" spans="1:8" s="51" customFormat="1" x14ac:dyDescent="0.2">
      <c r="F131" s="62"/>
      <c r="H131" s="53"/>
    </row>
    <row r="132" spans="1:8" s="51" customFormat="1" x14ac:dyDescent="0.2">
      <c r="F132" s="62"/>
      <c r="H132" s="53"/>
    </row>
    <row r="133" spans="1:8" s="51" customFormat="1" x14ac:dyDescent="0.2">
      <c r="F133" s="62"/>
      <c r="H133" s="53"/>
    </row>
    <row r="134" spans="1:8" s="51" customFormat="1" x14ac:dyDescent="0.2">
      <c r="F134" s="62"/>
      <c r="H134" s="53"/>
    </row>
    <row r="135" spans="1:8" s="51" customFormat="1" x14ac:dyDescent="0.2">
      <c r="F135" s="62"/>
      <c r="H135" s="53"/>
    </row>
    <row r="136" spans="1:8" s="51" customFormat="1" x14ac:dyDescent="0.2">
      <c r="F136" s="62"/>
      <c r="H136" s="53"/>
    </row>
    <row r="137" spans="1:8" s="51" customFormat="1" x14ac:dyDescent="0.2">
      <c r="F137" s="62"/>
      <c r="H137" s="53"/>
    </row>
    <row r="138" spans="1:8" s="51" customFormat="1" x14ac:dyDescent="0.2">
      <c r="F138" s="62"/>
      <c r="H138" s="53"/>
    </row>
    <row r="139" spans="1:8" s="51" customFormat="1" x14ac:dyDescent="0.2">
      <c r="F139" s="62"/>
      <c r="H139" s="53"/>
    </row>
    <row r="140" spans="1:8" s="51" customFormat="1" x14ac:dyDescent="0.2">
      <c r="F140" s="62"/>
      <c r="H140" s="53"/>
    </row>
    <row r="141" spans="1:8" s="51" customFormat="1" x14ac:dyDescent="0.2">
      <c r="F141" s="62"/>
      <c r="H141" s="53"/>
    </row>
    <row r="142" spans="1:8" s="51" customFormat="1" x14ac:dyDescent="0.2">
      <c r="F142" s="62"/>
      <c r="H142" s="53"/>
    </row>
    <row r="143" spans="1:8" s="51" customFormat="1" x14ac:dyDescent="0.2">
      <c r="F143" s="62"/>
      <c r="H143" s="53"/>
    </row>
    <row r="144" spans="1:8" s="51" customFormat="1" x14ac:dyDescent="0.2">
      <c r="F144" s="62"/>
      <c r="H144" s="53"/>
    </row>
    <row r="145" spans="6:8" s="51" customFormat="1" x14ac:dyDescent="0.2">
      <c r="F145" s="62"/>
      <c r="H145" s="53"/>
    </row>
    <row r="146" spans="6:8" s="51" customFormat="1" x14ac:dyDescent="0.2">
      <c r="F146" s="62"/>
      <c r="H146" s="53"/>
    </row>
    <row r="147" spans="6:8" s="51" customFormat="1" x14ac:dyDescent="0.2">
      <c r="F147" s="62"/>
      <c r="H147" s="53"/>
    </row>
  </sheetData>
  <mergeCells count="13">
    <mergeCell ref="A6:F6"/>
    <mergeCell ref="A1:F1"/>
    <mergeCell ref="B2:F2"/>
    <mergeCell ref="B3:F3"/>
    <mergeCell ref="B4:F4"/>
    <mergeCell ref="A5:F5"/>
    <mergeCell ref="A127:D127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topLeftCell="A71" zoomScale="80" zoomScaleNormal="80" workbookViewId="0">
      <selection activeCell="I128" sqref="I12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6.7109375" style="1" customWidth="1"/>
    <col min="5" max="5" width="13.85546875" style="1" customWidth="1"/>
    <col min="6" max="6" width="20.85546875" style="81" customWidth="1"/>
    <col min="7" max="7" width="15.42578125" style="1" customWidth="1"/>
    <col min="8" max="8" width="15.42578125" style="2" hidden="1" customWidth="1"/>
    <col min="9" max="12" width="15.42578125" style="1" customWidth="1"/>
    <col min="13" max="16384" width="9.140625" style="1"/>
  </cols>
  <sheetData>
    <row r="1" spans="1:8" ht="16.5" customHeight="1" x14ac:dyDescent="0.2">
      <c r="A1" s="140" t="s">
        <v>154</v>
      </c>
      <c r="B1" s="141"/>
      <c r="C1" s="141"/>
      <c r="D1" s="141"/>
      <c r="E1" s="141"/>
      <c r="F1" s="141"/>
    </row>
    <row r="2" spans="1:8" ht="12.75" customHeight="1" x14ac:dyDescent="0.3">
      <c r="B2" s="142"/>
      <c r="C2" s="142"/>
      <c r="D2" s="142"/>
      <c r="E2" s="141"/>
      <c r="F2" s="141"/>
    </row>
    <row r="3" spans="1:8" ht="19.5" customHeight="1" x14ac:dyDescent="0.3">
      <c r="A3" s="3" t="s">
        <v>70</v>
      </c>
      <c r="B3" s="142" t="s">
        <v>0</v>
      </c>
      <c r="C3" s="142"/>
      <c r="D3" s="142"/>
      <c r="E3" s="141"/>
      <c r="F3" s="141"/>
    </row>
    <row r="4" spans="1:8" ht="14.25" customHeight="1" x14ac:dyDescent="0.3">
      <c r="B4" s="142" t="s">
        <v>155</v>
      </c>
      <c r="C4" s="142"/>
      <c r="D4" s="142"/>
      <c r="E4" s="141"/>
      <c r="F4" s="141"/>
    </row>
    <row r="5" spans="1:8" ht="39.75" customHeight="1" x14ac:dyDescent="0.25">
      <c r="A5" s="143"/>
      <c r="B5" s="144"/>
      <c r="C5" s="144"/>
      <c r="D5" s="144"/>
      <c r="E5" s="144"/>
      <c r="F5" s="144"/>
      <c r="H5" s="1"/>
    </row>
    <row r="6" spans="1:8" ht="33" customHeight="1" x14ac:dyDescent="0.4">
      <c r="A6" s="145"/>
      <c r="B6" s="146"/>
      <c r="C6" s="146"/>
      <c r="D6" s="146"/>
      <c r="E6" s="146"/>
      <c r="F6" s="146"/>
      <c r="H6" s="1"/>
    </row>
    <row r="7" spans="1:8" ht="35.25" hidden="1" customHeight="1" x14ac:dyDescent="0.2">
      <c r="B7" s="4"/>
      <c r="C7" s="4"/>
      <c r="D7" s="4"/>
      <c r="E7" s="4"/>
      <c r="F7" s="4"/>
      <c r="G7" s="4"/>
    </row>
    <row r="8" spans="1:8" ht="27" customHeight="1" x14ac:dyDescent="0.2">
      <c r="A8" s="157" t="s">
        <v>71</v>
      </c>
      <c r="B8" s="157"/>
      <c r="C8" s="157"/>
      <c r="D8" s="157"/>
      <c r="E8" s="157"/>
      <c r="F8" s="157"/>
      <c r="G8" s="4"/>
    </row>
    <row r="9" spans="1:8" s="5" customFormat="1" ht="22.5" customHeight="1" x14ac:dyDescent="0.4">
      <c r="A9" s="147" t="s">
        <v>1</v>
      </c>
      <c r="B9" s="147"/>
      <c r="C9" s="147"/>
      <c r="D9" s="147"/>
      <c r="E9" s="148"/>
      <c r="F9" s="148"/>
      <c r="H9" s="6"/>
    </row>
    <row r="10" spans="1:8" s="7" customFormat="1" ht="18.75" customHeight="1" x14ac:dyDescent="0.4">
      <c r="A10" s="147" t="s">
        <v>141</v>
      </c>
      <c r="B10" s="147"/>
      <c r="C10" s="147"/>
      <c r="D10" s="147"/>
      <c r="E10" s="148"/>
      <c r="F10" s="148"/>
    </row>
    <row r="11" spans="1:8" s="8" customFormat="1" ht="17.25" customHeight="1" x14ac:dyDescent="0.2">
      <c r="A11" s="149" t="s">
        <v>2</v>
      </c>
      <c r="B11" s="149"/>
      <c r="C11" s="149"/>
      <c r="D11" s="149"/>
      <c r="E11" s="150"/>
      <c r="F11" s="150"/>
    </row>
    <row r="12" spans="1:8" s="7" customFormat="1" ht="30" customHeight="1" thickBot="1" x14ac:dyDescent="0.25">
      <c r="A12" s="151" t="s">
        <v>3</v>
      </c>
      <c r="B12" s="151"/>
      <c r="C12" s="151"/>
      <c r="D12" s="151"/>
      <c r="E12" s="152"/>
      <c r="F12" s="152"/>
    </row>
    <row r="13" spans="1:8" s="13" customFormat="1" ht="139.5" customHeight="1" thickBot="1" x14ac:dyDescent="0.25">
      <c r="A13" s="9" t="s">
        <v>4</v>
      </c>
      <c r="B13" s="10" t="s">
        <v>5</v>
      </c>
      <c r="C13" s="11" t="s">
        <v>72</v>
      </c>
      <c r="D13" s="11" t="s">
        <v>7</v>
      </c>
      <c r="E13" s="11" t="s">
        <v>6</v>
      </c>
      <c r="F13" s="12" t="s">
        <v>8</v>
      </c>
      <c r="H13" s="14"/>
    </row>
    <row r="14" spans="1:8" s="20" customFormat="1" x14ac:dyDescent="0.2">
      <c r="A14" s="15">
        <v>1</v>
      </c>
      <c r="B14" s="16">
        <v>2</v>
      </c>
      <c r="C14" s="17">
        <v>3</v>
      </c>
      <c r="D14" s="17">
        <v>4</v>
      </c>
      <c r="E14" s="18">
        <v>5</v>
      </c>
      <c r="F14" s="19">
        <v>6</v>
      </c>
      <c r="H14" s="21"/>
    </row>
    <row r="15" spans="1:8" s="20" customFormat="1" ht="49.5" customHeight="1" x14ac:dyDescent="0.2">
      <c r="A15" s="153" t="s">
        <v>9</v>
      </c>
      <c r="B15" s="154"/>
      <c r="C15" s="154"/>
      <c r="D15" s="154"/>
      <c r="E15" s="155"/>
      <c r="F15" s="156"/>
      <c r="H15" s="21"/>
    </row>
    <row r="16" spans="1:8" s="13" customFormat="1" ht="26.25" customHeight="1" x14ac:dyDescent="0.2">
      <c r="A16" s="89" t="s">
        <v>67</v>
      </c>
      <c r="B16" s="33" t="s">
        <v>10</v>
      </c>
      <c r="C16" s="24" t="s">
        <v>123</v>
      </c>
      <c r="D16" s="107">
        <f>E16*G16</f>
        <v>90749.81</v>
      </c>
      <c r="E16" s="25">
        <f>F16*12</f>
        <v>38.880000000000003</v>
      </c>
      <c r="F16" s="26">
        <f>F26+F28</f>
        <v>3.24</v>
      </c>
      <c r="G16" s="13">
        <v>2334.1</v>
      </c>
      <c r="H16" s="14">
        <v>2.2400000000000002</v>
      </c>
    </row>
    <row r="17" spans="1:8" s="13" customFormat="1" ht="27" customHeight="1" x14ac:dyDescent="0.2">
      <c r="A17" s="127" t="s">
        <v>73</v>
      </c>
      <c r="B17" s="128" t="s">
        <v>11</v>
      </c>
      <c r="C17" s="24"/>
      <c r="D17" s="107"/>
      <c r="E17" s="25"/>
      <c r="F17" s="26"/>
      <c r="H17" s="14"/>
    </row>
    <row r="18" spans="1:8" s="13" customFormat="1" ht="20.25" customHeight="1" x14ac:dyDescent="0.2">
      <c r="A18" s="127" t="s">
        <v>12</v>
      </c>
      <c r="B18" s="128" t="s">
        <v>11</v>
      </c>
      <c r="C18" s="24"/>
      <c r="D18" s="107"/>
      <c r="E18" s="25"/>
      <c r="F18" s="26"/>
      <c r="H18" s="14"/>
    </row>
    <row r="19" spans="1:8" s="13" customFormat="1" ht="131.25" customHeight="1" x14ac:dyDescent="0.2">
      <c r="A19" s="127" t="s">
        <v>74</v>
      </c>
      <c r="B19" s="128" t="s">
        <v>32</v>
      </c>
      <c r="C19" s="24"/>
      <c r="D19" s="107"/>
      <c r="E19" s="25"/>
      <c r="F19" s="26"/>
      <c r="H19" s="14"/>
    </row>
    <row r="20" spans="1:8" s="13" customFormat="1" ht="18" customHeight="1" x14ac:dyDescent="0.2">
      <c r="A20" s="127" t="s">
        <v>75</v>
      </c>
      <c r="B20" s="128" t="s">
        <v>11</v>
      </c>
      <c r="C20" s="24"/>
      <c r="D20" s="107"/>
      <c r="E20" s="25"/>
      <c r="F20" s="26"/>
      <c r="H20" s="14"/>
    </row>
    <row r="21" spans="1:8" s="13" customFormat="1" ht="17.25" customHeight="1" x14ac:dyDescent="0.2">
      <c r="A21" s="127" t="s">
        <v>76</v>
      </c>
      <c r="B21" s="128" t="s">
        <v>11</v>
      </c>
      <c r="C21" s="91"/>
      <c r="D21" s="108"/>
      <c r="E21" s="85"/>
      <c r="F21" s="26"/>
      <c r="H21" s="14"/>
    </row>
    <row r="22" spans="1:8" s="13" customFormat="1" ht="32.25" customHeight="1" x14ac:dyDescent="0.2">
      <c r="A22" s="127" t="s">
        <v>77</v>
      </c>
      <c r="B22" s="128" t="s">
        <v>17</v>
      </c>
      <c r="C22" s="91"/>
      <c r="D22" s="108"/>
      <c r="E22" s="85"/>
      <c r="F22" s="26"/>
      <c r="H22" s="14"/>
    </row>
    <row r="23" spans="1:8" s="13" customFormat="1" ht="23.25" customHeight="1" x14ac:dyDescent="0.2">
      <c r="A23" s="127" t="s">
        <v>78</v>
      </c>
      <c r="B23" s="128" t="s">
        <v>20</v>
      </c>
      <c r="C23" s="91"/>
      <c r="D23" s="108"/>
      <c r="E23" s="85"/>
      <c r="F23" s="26"/>
      <c r="H23" s="14"/>
    </row>
    <row r="24" spans="1:8" s="13" customFormat="1" ht="23.25" customHeight="1" x14ac:dyDescent="0.2">
      <c r="A24" s="127" t="s">
        <v>79</v>
      </c>
      <c r="B24" s="128" t="s">
        <v>11</v>
      </c>
      <c r="C24" s="91"/>
      <c r="D24" s="108"/>
      <c r="E24" s="85"/>
      <c r="F24" s="26"/>
      <c r="H24" s="14"/>
    </row>
    <row r="25" spans="1:8" s="13" customFormat="1" ht="23.25" customHeight="1" x14ac:dyDescent="0.2">
      <c r="A25" s="127" t="s">
        <v>80</v>
      </c>
      <c r="B25" s="128" t="s">
        <v>30</v>
      </c>
      <c r="C25" s="91"/>
      <c r="D25" s="108"/>
      <c r="E25" s="85"/>
      <c r="F25" s="86"/>
      <c r="H25" s="14"/>
    </row>
    <row r="26" spans="1:8" s="13" customFormat="1" ht="18" customHeight="1" x14ac:dyDescent="0.2">
      <c r="A26" s="89" t="s">
        <v>66</v>
      </c>
      <c r="B26" s="90"/>
      <c r="C26" s="91"/>
      <c r="D26" s="108"/>
      <c r="E26" s="85"/>
      <c r="F26" s="26">
        <v>3.24</v>
      </c>
      <c r="H26" s="14"/>
    </row>
    <row r="27" spans="1:8" s="13" customFormat="1" ht="24.75" customHeight="1" x14ac:dyDescent="0.2">
      <c r="A27" s="92" t="s">
        <v>63</v>
      </c>
      <c r="B27" s="90" t="s">
        <v>11</v>
      </c>
      <c r="C27" s="91"/>
      <c r="D27" s="108"/>
      <c r="E27" s="85"/>
      <c r="F27" s="86">
        <v>0</v>
      </c>
      <c r="H27" s="14"/>
    </row>
    <row r="28" spans="1:8" s="13" customFormat="1" ht="23.25" customHeight="1" x14ac:dyDescent="0.2">
      <c r="A28" s="89" t="s">
        <v>66</v>
      </c>
      <c r="B28" s="90"/>
      <c r="C28" s="91"/>
      <c r="D28" s="108"/>
      <c r="E28" s="85"/>
      <c r="F28" s="26">
        <f>F27</f>
        <v>0</v>
      </c>
      <c r="H28" s="14"/>
    </row>
    <row r="29" spans="1:8" s="13" customFormat="1" ht="30" x14ac:dyDescent="0.2">
      <c r="A29" s="89" t="s">
        <v>13</v>
      </c>
      <c r="B29" s="129" t="s">
        <v>14</v>
      </c>
      <c r="C29" s="24" t="s">
        <v>124</v>
      </c>
      <c r="D29" s="107">
        <f>E29*G29</f>
        <v>116518.27</v>
      </c>
      <c r="E29" s="25">
        <f>F29*12</f>
        <v>49.92</v>
      </c>
      <c r="F29" s="26">
        <v>4.16</v>
      </c>
      <c r="G29" s="13">
        <v>2334.1</v>
      </c>
      <c r="H29" s="14">
        <v>2.57</v>
      </c>
    </row>
    <row r="30" spans="1:8" s="13" customFormat="1" ht="15" x14ac:dyDescent="0.2">
      <c r="A30" s="127" t="s">
        <v>81</v>
      </c>
      <c r="B30" s="128" t="s">
        <v>14</v>
      </c>
      <c r="C30" s="24"/>
      <c r="D30" s="107"/>
      <c r="E30" s="25"/>
      <c r="F30" s="26"/>
      <c r="H30" s="14"/>
    </row>
    <row r="31" spans="1:8" s="13" customFormat="1" ht="15" x14ac:dyDescent="0.2">
      <c r="A31" s="127" t="s">
        <v>82</v>
      </c>
      <c r="B31" s="128" t="s">
        <v>83</v>
      </c>
      <c r="C31" s="24"/>
      <c r="D31" s="107"/>
      <c r="E31" s="25"/>
      <c r="F31" s="26"/>
      <c r="H31" s="14"/>
    </row>
    <row r="32" spans="1:8" s="13" customFormat="1" ht="15" x14ac:dyDescent="0.2">
      <c r="A32" s="127" t="s">
        <v>84</v>
      </c>
      <c r="B32" s="128" t="s">
        <v>85</v>
      </c>
      <c r="C32" s="24"/>
      <c r="D32" s="107"/>
      <c r="E32" s="25"/>
      <c r="F32" s="26"/>
      <c r="H32" s="14"/>
    </row>
    <row r="33" spans="1:8" s="13" customFormat="1" ht="15" x14ac:dyDescent="0.2">
      <c r="A33" s="127" t="s">
        <v>15</v>
      </c>
      <c r="B33" s="128" t="s">
        <v>14</v>
      </c>
      <c r="C33" s="24"/>
      <c r="D33" s="107"/>
      <c r="E33" s="25"/>
      <c r="F33" s="26"/>
      <c r="H33" s="14"/>
    </row>
    <row r="34" spans="1:8" s="13" customFormat="1" ht="25.5" x14ac:dyDescent="0.2">
      <c r="A34" s="127" t="s">
        <v>16</v>
      </c>
      <c r="B34" s="128" t="s">
        <v>17</v>
      </c>
      <c r="C34" s="24"/>
      <c r="D34" s="107"/>
      <c r="E34" s="25"/>
      <c r="F34" s="26"/>
      <c r="H34" s="14"/>
    </row>
    <row r="35" spans="1:8" s="13" customFormat="1" ht="15" x14ac:dyDescent="0.2">
      <c r="A35" s="127" t="s">
        <v>86</v>
      </c>
      <c r="B35" s="128" t="s">
        <v>14</v>
      </c>
      <c r="C35" s="24"/>
      <c r="D35" s="107"/>
      <c r="E35" s="25"/>
      <c r="F35" s="26"/>
      <c r="H35" s="14"/>
    </row>
    <row r="36" spans="1:8" s="13" customFormat="1" ht="15" x14ac:dyDescent="0.2">
      <c r="A36" s="127" t="s">
        <v>87</v>
      </c>
      <c r="B36" s="128" t="s">
        <v>14</v>
      </c>
      <c r="C36" s="24"/>
      <c r="D36" s="107"/>
      <c r="E36" s="25"/>
      <c r="F36" s="26"/>
      <c r="H36" s="14"/>
    </row>
    <row r="37" spans="1:8" s="13" customFormat="1" ht="25.5" x14ac:dyDescent="0.2">
      <c r="A37" s="127" t="s">
        <v>88</v>
      </c>
      <c r="B37" s="128" t="s">
        <v>18</v>
      </c>
      <c r="C37" s="24"/>
      <c r="D37" s="107"/>
      <c r="E37" s="25"/>
      <c r="F37" s="26"/>
      <c r="H37" s="14"/>
    </row>
    <row r="38" spans="1:8" s="13" customFormat="1" ht="30.75" customHeight="1" x14ac:dyDescent="0.2">
      <c r="A38" s="127" t="s">
        <v>89</v>
      </c>
      <c r="B38" s="128" t="s">
        <v>17</v>
      </c>
      <c r="C38" s="24"/>
      <c r="D38" s="107"/>
      <c r="E38" s="25"/>
      <c r="F38" s="26"/>
      <c r="H38" s="14"/>
    </row>
    <row r="39" spans="1:8" s="13" customFormat="1" ht="28.5" customHeight="1" x14ac:dyDescent="0.2">
      <c r="A39" s="127" t="s">
        <v>90</v>
      </c>
      <c r="B39" s="128" t="s">
        <v>14</v>
      </c>
      <c r="C39" s="24"/>
      <c r="D39" s="107"/>
      <c r="E39" s="25"/>
      <c r="F39" s="26"/>
      <c r="H39" s="14"/>
    </row>
    <row r="40" spans="1:8" s="30" customFormat="1" ht="18.75" customHeight="1" x14ac:dyDescent="0.2">
      <c r="A40" s="28" t="s">
        <v>19</v>
      </c>
      <c r="B40" s="22" t="s">
        <v>20</v>
      </c>
      <c r="C40" s="101" t="s">
        <v>123</v>
      </c>
      <c r="D40" s="107">
        <f t="shared" ref="D40:D61" si="0">E40*G40</f>
        <v>23247.64</v>
      </c>
      <c r="E40" s="25">
        <f>F40*12</f>
        <v>9.9600000000000009</v>
      </c>
      <c r="F40" s="26">
        <v>0.83</v>
      </c>
      <c r="G40" s="13">
        <v>2334.1</v>
      </c>
      <c r="H40" s="14">
        <v>0.6</v>
      </c>
    </row>
    <row r="41" spans="1:8" s="13" customFormat="1" ht="18" customHeight="1" x14ac:dyDescent="0.2">
      <c r="A41" s="28" t="s">
        <v>21</v>
      </c>
      <c r="B41" s="22" t="s">
        <v>22</v>
      </c>
      <c r="C41" s="101" t="s">
        <v>123</v>
      </c>
      <c r="D41" s="107">
        <f t="shared" si="0"/>
        <v>75624.84</v>
      </c>
      <c r="E41" s="25">
        <f>F41*12</f>
        <v>32.4</v>
      </c>
      <c r="F41" s="26">
        <v>2.7</v>
      </c>
      <c r="G41" s="13">
        <v>2334.1</v>
      </c>
      <c r="H41" s="14">
        <v>1.94</v>
      </c>
    </row>
    <row r="42" spans="1:8" s="13" customFormat="1" ht="21.75" customHeight="1" x14ac:dyDescent="0.2">
      <c r="A42" s="32" t="s">
        <v>126</v>
      </c>
      <c r="B42" s="33" t="s">
        <v>14</v>
      </c>
      <c r="C42" s="101" t="s">
        <v>158</v>
      </c>
      <c r="D42" s="107">
        <v>0</v>
      </c>
      <c r="E42" s="25">
        <f>D42/G42</f>
        <v>0</v>
      </c>
      <c r="F42" s="26">
        <f>E42/12</f>
        <v>0</v>
      </c>
      <c r="G42" s="13">
        <v>2334.1</v>
      </c>
      <c r="H42" s="14"/>
    </row>
    <row r="43" spans="1:8" s="13" customFormat="1" ht="18" customHeight="1" x14ac:dyDescent="0.2">
      <c r="A43" s="127" t="s">
        <v>91</v>
      </c>
      <c r="B43" s="128" t="s">
        <v>32</v>
      </c>
      <c r="C43" s="101"/>
      <c r="D43" s="107"/>
      <c r="E43" s="25"/>
      <c r="F43" s="26"/>
      <c r="H43" s="14"/>
    </row>
    <row r="44" spans="1:8" s="13" customFormat="1" ht="18" customHeight="1" x14ac:dyDescent="0.2">
      <c r="A44" s="127" t="s">
        <v>92</v>
      </c>
      <c r="B44" s="128" t="s">
        <v>30</v>
      </c>
      <c r="C44" s="101"/>
      <c r="D44" s="107"/>
      <c r="E44" s="25"/>
      <c r="F44" s="26"/>
      <c r="H44" s="14"/>
    </row>
    <row r="45" spans="1:8" s="13" customFormat="1" ht="18" customHeight="1" x14ac:dyDescent="0.2">
      <c r="A45" s="127" t="s">
        <v>93</v>
      </c>
      <c r="B45" s="128" t="s">
        <v>94</v>
      </c>
      <c r="C45" s="101"/>
      <c r="D45" s="107"/>
      <c r="E45" s="25"/>
      <c r="F45" s="26"/>
      <c r="H45" s="14"/>
    </row>
    <row r="46" spans="1:8" s="13" customFormat="1" ht="18" customHeight="1" x14ac:dyDescent="0.2">
      <c r="A46" s="127" t="s">
        <v>95</v>
      </c>
      <c r="B46" s="128" t="s">
        <v>96</v>
      </c>
      <c r="C46" s="101"/>
      <c r="D46" s="107"/>
      <c r="E46" s="25"/>
      <c r="F46" s="26"/>
      <c r="H46" s="14"/>
    </row>
    <row r="47" spans="1:8" s="13" customFormat="1" ht="18" customHeight="1" x14ac:dyDescent="0.2">
      <c r="A47" s="127" t="s">
        <v>97</v>
      </c>
      <c r="B47" s="128" t="s">
        <v>94</v>
      </c>
      <c r="C47" s="101"/>
      <c r="D47" s="107"/>
      <c r="E47" s="25"/>
      <c r="F47" s="26"/>
      <c r="H47" s="14"/>
    </row>
    <row r="48" spans="1:8" s="20" customFormat="1" ht="30" x14ac:dyDescent="0.2">
      <c r="A48" s="32" t="s">
        <v>98</v>
      </c>
      <c r="B48" s="33" t="s">
        <v>10</v>
      </c>
      <c r="C48" s="24" t="s">
        <v>125</v>
      </c>
      <c r="D48" s="107">
        <v>2246.7800000000002</v>
      </c>
      <c r="E48" s="25">
        <f>D48/G48</f>
        <v>0.96</v>
      </c>
      <c r="F48" s="26">
        <f t="shared" ref="F48:F50" si="1">E48/12</f>
        <v>0.08</v>
      </c>
      <c r="G48" s="13">
        <v>2334.1</v>
      </c>
      <c r="H48" s="14">
        <v>0.05</v>
      </c>
    </row>
    <row r="49" spans="1:8" s="20" customFormat="1" ht="30.75" customHeight="1" x14ac:dyDescent="0.2">
      <c r="A49" s="32" t="s">
        <v>99</v>
      </c>
      <c r="B49" s="33" t="s">
        <v>10</v>
      </c>
      <c r="C49" s="24" t="s">
        <v>125</v>
      </c>
      <c r="D49" s="107">
        <v>2246.7800000000002</v>
      </c>
      <c r="E49" s="25">
        <f>D49/G49</f>
        <v>0.96</v>
      </c>
      <c r="F49" s="26">
        <f t="shared" si="1"/>
        <v>0.08</v>
      </c>
      <c r="G49" s="13">
        <v>2334.1</v>
      </c>
      <c r="H49" s="14">
        <v>0.05</v>
      </c>
    </row>
    <row r="50" spans="1:8" s="20" customFormat="1" ht="36" customHeight="1" x14ac:dyDescent="0.2">
      <c r="A50" s="32" t="s">
        <v>100</v>
      </c>
      <c r="B50" s="33" t="s">
        <v>10</v>
      </c>
      <c r="C50" s="24" t="s">
        <v>125</v>
      </c>
      <c r="D50" s="107">
        <v>14185.73</v>
      </c>
      <c r="E50" s="25">
        <f>D50/G50</f>
        <v>6.08</v>
      </c>
      <c r="F50" s="26">
        <f t="shared" si="1"/>
        <v>0.51</v>
      </c>
      <c r="G50" s="13">
        <v>2334.1</v>
      </c>
      <c r="H50" s="14">
        <v>0.36</v>
      </c>
    </row>
    <row r="51" spans="1:8" s="20" customFormat="1" ht="30" x14ac:dyDescent="0.2">
      <c r="A51" s="32" t="s">
        <v>23</v>
      </c>
      <c r="B51" s="33"/>
      <c r="C51" s="24" t="s">
        <v>159</v>
      </c>
      <c r="D51" s="107">
        <f t="shared" si="0"/>
        <v>5601.84</v>
      </c>
      <c r="E51" s="25">
        <f>F51*12</f>
        <v>2.4</v>
      </c>
      <c r="F51" s="26">
        <v>0.2</v>
      </c>
      <c r="G51" s="13">
        <v>2334.1</v>
      </c>
      <c r="H51" s="14">
        <v>0.14000000000000001</v>
      </c>
    </row>
    <row r="52" spans="1:8" s="20" customFormat="1" ht="25.5" x14ac:dyDescent="0.2">
      <c r="A52" s="95" t="s">
        <v>101</v>
      </c>
      <c r="B52" s="96" t="s">
        <v>64</v>
      </c>
      <c r="C52" s="24"/>
      <c r="D52" s="107"/>
      <c r="E52" s="25"/>
      <c r="F52" s="26"/>
      <c r="G52" s="13"/>
      <c r="H52" s="14"/>
    </row>
    <row r="53" spans="1:8" s="20" customFormat="1" ht="30.75" customHeight="1" x14ac:dyDescent="0.2">
      <c r="A53" s="95" t="s">
        <v>102</v>
      </c>
      <c r="B53" s="96" t="s">
        <v>64</v>
      </c>
      <c r="C53" s="24"/>
      <c r="D53" s="107"/>
      <c r="E53" s="25"/>
      <c r="F53" s="26"/>
      <c r="G53" s="13"/>
      <c r="H53" s="14"/>
    </row>
    <row r="54" spans="1:8" s="20" customFormat="1" ht="15" x14ac:dyDescent="0.2">
      <c r="A54" s="95" t="s">
        <v>103</v>
      </c>
      <c r="B54" s="96" t="s">
        <v>11</v>
      </c>
      <c r="C54" s="24"/>
      <c r="D54" s="107"/>
      <c r="E54" s="25"/>
      <c r="F54" s="26"/>
      <c r="G54" s="13"/>
      <c r="H54" s="14"/>
    </row>
    <row r="55" spans="1:8" s="20" customFormat="1" ht="15" x14ac:dyDescent="0.2">
      <c r="A55" s="95" t="s">
        <v>104</v>
      </c>
      <c r="B55" s="96" t="s">
        <v>64</v>
      </c>
      <c r="C55" s="24"/>
      <c r="D55" s="107"/>
      <c r="E55" s="25"/>
      <c r="F55" s="26"/>
      <c r="G55" s="13"/>
      <c r="H55" s="14"/>
    </row>
    <row r="56" spans="1:8" s="20" customFormat="1" ht="25.5" x14ac:dyDescent="0.2">
      <c r="A56" s="95" t="s">
        <v>105</v>
      </c>
      <c r="B56" s="96" t="s">
        <v>64</v>
      </c>
      <c r="C56" s="24"/>
      <c r="D56" s="107"/>
      <c r="E56" s="25"/>
      <c r="F56" s="26"/>
      <c r="G56" s="13"/>
      <c r="H56" s="14"/>
    </row>
    <row r="57" spans="1:8" s="20" customFormat="1" ht="15" x14ac:dyDescent="0.2">
      <c r="A57" s="95" t="s">
        <v>106</v>
      </c>
      <c r="B57" s="96" t="s">
        <v>64</v>
      </c>
      <c r="C57" s="24"/>
      <c r="D57" s="107"/>
      <c r="E57" s="25"/>
      <c r="F57" s="26"/>
      <c r="G57" s="13"/>
      <c r="H57" s="14"/>
    </row>
    <row r="58" spans="1:8" s="20" customFormat="1" ht="25.5" x14ac:dyDescent="0.2">
      <c r="A58" s="95" t="s">
        <v>107</v>
      </c>
      <c r="B58" s="96" t="s">
        <v>64</v>
      </c>
      <c r="C58" s="24"/>
      <c r="D58" s="107"/>
      <c r="E58" s="25"/>
      <c r="F58" s="26"/>
      <c r="G58" s="13"/>
      <c r="H58" s="14"/>
    </row>
    <row r="59" spans="1:8" s="20" customFormat="1" ht="18" customHeight="1" x14ac:dyDescent="0.2">
      <c r="A59" s="95" t="s">
        <v>108</v>
      </c>
      <c r="B59" s="96" t="s">
        <v>64</v>
      </c>
      <c r="C59" s="24"/>
      <c r="D59" s="107"/>
      <c r="E59" s="25"/>
      <c r="F59" s="26"/>
      <c r="G59" s="13"/>
      <c r="H59" s="14"/>
    </row>
    <row r="60" spans="1:8" s="20" customFormat="1" ht="17.25" customHeight="1" x14ac:dyDescent="0.2">
      <c r="A60" s="95" t="s">
        <v>109</v>
      </c>
      <c r="B60" s="96" t="s">
        <v>64</v>
      </c>
      <c r="C60" s="24"/>
      <c r="D60" s="107"/>
      <c r="E60" s="25"/>
      <c r="F60" s="26"/>
      <c r="G60" s="13"/>
      <c r="H60" s="14"/>
    </row>
    <row r="61" spans="1:8" s="13" customFormat="1" ht="18.75" customHeight="1" x14ac:dyDescent="0.2">
      <c r="A61" s="28" t="s">
        <v>24</v>
      </c>
      <c r="B61" s="22" t="s">
        <v>25</v>
      </c>
      <c r="C61" s="101" t="s">
        <v>160</v>
      </c>
      <c r="D61" s="107">
        <f t="shared" si="0"/>
        <v>1960.64</v>
      </c>
      <c r="E61" s="25">
        <f>F61*12</f>
        <v>0.84</v>
      </c>
      <c r="F61" s="26">
        <v>7.0000000000000007E-2</v>
      </c>
      <c r="G61" s="13">
        <v>2334.1</v>
      </c>
      <c r="H61" s="14">
        <v>0.03</v>
      </c>
    </row>
    <row r="62" spans="1:8" s="13" customFormat="1" ht="18.75" customHeight="1" x14ac:dyDescent="0.2">
      <c r="A62" s="28" t="s">
        <v>26</v>
      </c>
      <c r="B62" s="22" t="s">
        <v>27</v>
      </c>
      <c r="C62" s="101" t="s">
        <v>160</v>
      </c>
      <c r="D62" s="107">
        <v>1232.4100000000001</v>
      </c>
      <c r="E62" s="25">
        <f>D62/G62</f>
        <v>0.53</v>
      </c>
      <c r="F62" s="26">
        <f>E62/12</f>
        <v>0.04</v>
      </c>
      <c r="G62" s="13">
        <v>2334.1</v>
      </c>
      <c r="H62" s="14">
        <v>0.02</v>
      </c>
    </row>
    <row r="63" spans="1:8" s="36" customFormat="1" ht="30" x14ac:dyDescent="0.2">
      <c r="A63" s="32" t="s">
        <v>28</v>
      </c>
      <c r="B63" s="33"/>
      <c r="C63" s="31" t="s">
        <v>145</v>
      </c>
      <c r="D63" s="109">
        <v>2849.1</v>
      </c>
      <c r="E63" s="31">
        <f>D63/G63</f>
        <v>1.22</v>
      </c>
      <c r="F63" s="29">
        <f>E63/12</f>
        <v>0.1</v>
      </c>
      <c r="G63" s="34">
        <v>2334.1</v>
      </c>
      <c r="H63" s="35">
        <v>0</v>
      </c>
    </row>
    <row r="64" spans="1:8" s="13" customFormat="1" ht="18.75" customHeight="1" x14ac:dyDescent="0.2">
      <c r="A64" s="28" t="s">
        <v>29</v>
      </c>
      <c r="B64" s="22"/>
      <c r="C64" s="101" t="s">
        <v>161</v>
      </c>
      <c r="D64" s="107">
        <f>SUM(D65:D77)</f>
        <v>20708.68</v>
      </c>
      <c r="E64" s="25">
        <f>D64/G64</f>
        <v>8.8699999999999992</v>
      </c>
      <c r="F64" s="26">
        <f>E64/12</f>
        <v>0.74</v>
      </c>
      <c r="G64" s="13">
        <v>2334.1</v>
      </c>
      <c r="H64" s="14">
        <v>0.66</v>
      </c>
    </row>
    <row r="65" spans="1:8" s="20" customFormat="1" ht="22.5" customHeight="1" x14ac:dyDescent="0.2">
      <c r="A65" s="93" t="s">
        <v>146</v>
      </c>
      <c r="B65" s="27" t="s">
        <v>30</v>
      </c>
      <c r="C65" s="39"/>
      <c r="D65" s="110">
        <v>238.84</v>
      </c>
      <c r="E65" s="40"/>
      <c r="F65" s="41"/>
      <c r="G65" s="13">
        <v>2334.1</v>
      </c>
      <c r="H65" s="42">
        <v>0.01</v>
      </c>
    </row>
    <row r="66" spans="1:8" s="20" customFormat="1" ht="15" x14ac:dyDescent="0.2">
      <c r="A66" s="93" t="s">
        <v>31</v>
      </c>
      <c r="B66" s="27" t="s">
        <v>32</v>
      </c>
      <c r="C66" s="39"/>
      <c r="D66" s="110">
        <v>505.42</v>
      </c>
      <c r="E66" s="40"/>
      <c r="F66" s="41"/>
      <c r="G66" s="13">
        <v>2334.1</v>
      </c>
      <c r="H66" s="42">
        <v>0.01</v>
      </c>
    </row>
    <row r="67" spans="1:8" s="20" customFormat="1" ht="15" x14ac:dyDescent="0.2">
      <c r="A67" s="93" t="s">
        <v>65</v>
      </c>
      <c r="B67" s="94" t="s">
        <v>30</v>
      </c>
      <c r="C67" s="39"/>
      <c r="D67" s="110">
        <v>900.62</v>
      </c>
      <c r="E67" s="40"/>
      <c r="F67" s="41"/>
      <c r="G67" s="13">
        <v>2334.1</v>
      </c>
      <c r="H67" s="42"/>
    </row>
    <row r="68" spans="1:8" s="20" customFormat="1" ht="15" x14ac:dyDescent="0.2">
      <c r="A68" s="95" t="s">
        <v>110</v>
      </c>
      <c r="B68" s="96" t="s">
        <v>44</v>
      </c>
      <c r="C68" s="57"/>
      <c r="D68" s="111">
        <v>0</v>
      </c>
      <c r="E68" s="40"/>
      <c r="F68" s="41"/>
      <c r="G68" s="13">
        <v>2334.1</v>
      </c>
      <c r="H68" s="42">
        <v>0.2</v>
      </c>
    </row>
    <row r="69" spans="1:8" s="20" customFormat="1" ht="15" x14ac:dyDescent="0.2">
      <c r="A69" s="93" t="s">
        <v>33</v>
      </c>
      <c r="B69" s="27" t="s">
        <v>30</v>
      </c>
      <c r="C69" s="39"/>
      <c r="D69" s="110">
        <v>963.17</v>
      </c>
      <c r="E69" s="40"/>
      <c r="F69" s="41"/>
      <c r="G69" s="13">
        <v>2334.1</v>
      </c>
      <c r="H69" s="42">
        <v>0.02</v>
      </c>
    </row>
    <row r="70" spans="1:8" s="20" customFormat="1" ht="15" x14ac:dyDescent="0.2">
      <c r="A70" s="93" t="s">
        <v>34</v>
      </c>
      <c r="B70" s="27" t="s">
        <v>30</v>
      </c>
      <c r="C70" s="39"/>
      <c r="D70" s="110">
        <v>4294.09</v>
      </c>
      <c r="E70" s="40"/>
      <c r="F70" s="41"/>
      <c r="G70" s="13">
        <v>2334.1</v>
      </c>
      <c r="H70" s="42">
        <v>0.11</v>
      </c>
    </row>
    <row r="71" spans="1:8" s="20" customFormat="1" ht="15" x14ac:dyDescent="0.2">
      <c r="A71" s="93" t="s">
        <v>35</v>
      </c>
      <c r="B71" s="27" t="s">
        <v>30</v>
      </c>
      <c r="C71" s="39"/>
      <c r="D71" s="110">
        <v>1010.85</v>
      </c>
      <c r="E71" s="40"/>
      <c r="F71" s="41"/>
      <c r="G71" s="13">
        <v>2334.1</v>
      </c>
      <c r="H71" s="42">
        <v>0.02</v>
      </c>
    </row>
    <row r="72" spans="1:8" s="20" customFormat="1" ht="15" x14ac:dyDescent="0.2">
      <c r="A72" s="93" t="s">
        <v>36</v>
      </c>
      <c r="B72" s="27" t="s">
        <v>30</v>
      </c>
      <c r="C72" s="39"/>
      <c r="D72" s="110">
        <v>481.57</v>
      </c>
      <c r="E72" s="40"/>
      <c r="F72" s="41"/>
      <c r="G72" s="13">
        <v>2334.1</v>
      </c>
      <c r="H72" s="42">
        <v>0.01</v>
      </c>
    </row>
    <row r="73" spans="1:8" s="20" customFormat="1" ht="15" x14ac:dyDescent="0.2">
      <c r="A73" s="93" t="s">
        <v>37</v>
      </c>
      <c r="B73" s="27" t="s">
        <v>32</v>
      </c>
      <c r="C73" s="39"/>
      <c r="D73" s="110">
        <v>1926.35</v>
      </c>
      <c r="E73" s="40"/>
      <c r="F73" s="41"/>
      <c r="G73" s="13">
        <v>2334.1</v>
      </c>
      <c r="H73" s="42">
        <v>0.05</v>
      </c>
    </row>
    <row r="74" spans="1:8" s="20" customFormat="1" ht="25.5" x14ac:dyDescent="0.2">
      <c r="A74" s="93" t="s">
        <v>38</v>
      </c>
      <c r="B74" s="27" t="s">
        <v>30</v>
      </c>
      <c r="C74" s="39"/>
      <c r="D74" s="110">
        <v>2555.4699999999998</v>
      </c>
      <c r="E74" s="40"/>
      <c r="F74" s="41"/>
      <c r="G74" s="13">
        <v>2334.1</v>
      </c>
      <c r="H74" s="42">
        <v>0.06</v>
      </c>
    </row>
    <row r="75" spans="1:8" s="20" customFormat="1" ht="15" x14ac:dyDescent="0.2">
      <c r="A75" s="93" t="s">
        <v>150</v>
      </c>
      <c r="B75" s="27" t="s">
        <v>30</v>
      </c>
      <c r="C75" s="39"/>
      <c r="D75" s="110">
        <v>3391.27</v>
      </c>
      <c r="E75" s="40"/>
      <c r="F75" s="41"/>
      <c r="G75" s="13">
        <v>2334.1</v>
      </c>
      <c r="H75" s="42">
        <v>0.01</v>
      </c>
    </row>
    <row r="76" spans="1:8" s="20" customFormat="1" ht="25.5" x14ac:dyDescent="0.2">
      <c r="A76" s="93" t="s">
        <v>127</v>
      </c>
      <c r="B76" s="94" t="s">
        <v>143</v>
      </c>
      <c r="C76" s="57"/>
      <c r="D76" s="111">
        <v>1663.96</v>
      </c>
      <c r="E76" s="40"/>
      <c r="F76" s="41"/>
      <c r="G76" s="13"/>
      <c r="H76" s="42"/>
    </row>
    <row r="77" spans="1:8" s="20" customFormat="1" ht="21" customHeight="1" x14ac:dyDescent="0.2">
      <c r="A77" s="93" t="s">
        <v>147</v>
      </c>
      <c r="B77" s="96" t="s">
        <v>30</v>
      </c>
      <c r="C77" s="96"/>
      <c r="D77" s="111">
        <v>2777.07</v>
      </c>
      <c r="E77" s="40"/>
      <c r="F77" s="41"/>
      <c r="G77" s="13">
        <v>2334.1</v>
      </c>
      <c r="H77" s="42">
        <v>0.05</v>
      </c>
    </row>
    <row r="78" spans="1:8" s="30" customFormat="1" ht="30" x14ac:dyDescent="0.2">
      <c r="A78" s="28" t="s">
        <v>39</v>
      </c>
      <c r="B78" s="22"/>
      <c r="C78" s="23" t="s">
        <v>162</v>
      </c>
      <c r="D78" s="112">
        <f>SUM(D79:D88)</f>
        <v>51100.99</v>
      </c>
      <c r="E78" s="25">
        <f>D78/G78</f>
        <v>21.89</v>
      </c>
      <c r="F78" s="26">
        <f>E78/12+0.01</f>
        <v>1.83</v>
      </c>
      <c r="G78" s="13">
        <v>2334.1</v>
      </c>
      <c r="H78" s="14">
        <v>0.57999999999999996</v>
      </c>
    </row>
    <row r="79" spans="1:8" s="20" customFormat="1" ht="17.25" customHeight="1" x14ac:dyDescent="0.2">
      <c r="A79" s="93" t="s">
        <v>40</v>
      </c>
      <c r="B79" s="27" t="s">
        <v>41</v>
      </c>
      <c r="C79" s="39"/>
      <c r="D79" s="110">
        <v>2889.52</v>
      </c>
      <c r="E79" s="40"/>
      <c r="F79" s="41"/>
      <c r="G79" s="13">
        <v>2334.1</v>
      </c>
      <c r="H79" s="42">
        <v>7.0000000000000007E-2</v>
      </c>
    </row>
    <row r="80" spans="1:8" s="20" customFormat="1" ht="25.5" x14ac:dyDescent="0.2">
      <c r="A80" s="93" t="s">
        <v>42</v>
      </c>
      <c r="B80" s="94" t="s">
        <v>30</v>
      </c>
      <c r="C80" s="39"/>
      <c r="D80" s="110">
        <v>1926.35</v>
      </c>
      <c r="E80" s="40"/>
      <c r="F80" s="41"/>
      <c r="G80" s="13">
        <v>2334.1</v>
      </c>
      <c r="H80" s="42">
        <v>0.05</v>
      </c>
    </row>
    <row r="81" spans="1:8" s="20" customFormat="1" ht="15" x14ac:dyDescent="0.2">
      <c r="A81" s="93" t="s">
        <v>43</v>
      </c>
      <c r="B81" s="27" t="s">
        <v>44</v>
      </c>
      <c r="C81" s="39"/>
      <c r="D81" s="110">
        <v>2021.63</v>
      </c>
      <c r="E81" s="40"/>
      <c r="F81" s="41"/>
      <c r="G81" s="13">
        <v>2334.1</v>
      </c>
      <c r="H81" s="42">
        <v>0</v>
      </c>
    </row>
    <row r="82" spans="1:8" s="20" customFormat="1" ht="15.75" customHeight="1" x14ac:dyDescent="0.2">
      <c r="A82" s="93" t="s">
        <v>45</v>
      </c>
      <c r="B82" s="94" t="s">
        <v>44</v>
      </c>
      <c r="C82" s="39"/>
      <c r="D82" s="110">
        <v>13424.22</v>
      </c>
      <c r="E82" s="40"/>
      <c r="F82" s="41"/>
      <c r="G82" s="13">
        <v>2334.1</v>
      </c>
      <c r="H82" s="42"/>
    </row>
    <row r="83" spans="1:8" s="20" customFormat="1" ht="25.5" x14ac:dyDescent="0.2">
      <c r="A83" s="93" t="s">
        <v>46</v>
      </c>
      <c r="B83" s="27" t="s">
        <v>47</v>
      </c>
      <c r="C83" s="39"/>
      <c r="D83" s="110">
        <v>1926.35</v>
      </c>
      <c r="E83" s="40"/>
      <c r="F83" s="41"/>
      <c r="G83" s="13">
        <v>2334.1</v>
      </c>
      <c r="H83" s="42">
        <v>0</v>
      </c>
    </row>
    <row r="84" spans="1:8" s="20" customFormat="1" ht="15" x14ac:dyDescent="0.2">
      <c r="A84" s="93" t="s">
        <v>48</v>
      </c>
      <c r="B84" s="27" t="s">
        <v>10</v>
      </c>
      <c r="C84" s="99"/>
      <c r="D84" s="110">
        <v>6851.28</v>
      </c>
      <c r="E84" s="40"/>
      <c r="F84" s="41"/>
      <c r="G84" s="13">
        <v>2334.1</v>
      </c>
      <c r="H84" s="42">
        <v>0.17</v>
      </c>
    </row>
    <row r="85" spans="1:8" s="20" customFormat="1" ht="25.5" x14ac:dyDescent="0.2">
      <c r="A85" s="93" t="s">
        <v>111</v>
      </c>
      <c r="B85" s="94" t="s">
        <v>30</v>
      </c>
      <c r="C85" s="99"/>
      <c r="D85" s="110">
        <v>22061.64</v>
      </c>
      <c r="E85" s="40"/>
      <c r="F85" s="41"/>
      <c r="G85" s="13"/>
      <c r="H85" s="42"/>
    </row>
    <row r="86" spans="1:8" s="20" customFormat="1" ht="25.5" x14ac:dyDescent="0.2">
      <c r="A86" s="93" t="s">
        <v>127</v>
      </c>
      <c r="B86" s="94" t="s">
        <v>143</v>
      </c>
      <c r="C86" s="99"/>
      <c r="D86" s="110">
        <v>0</v>
      </c>
      <c r="E86" s="40"/>
      <c r="F86" s="41"/>
      <c r="G86" s="13"/>
      <c r="H86" s="42"/>
    </row>
    <row r="87" spans="1:8" s="20" customFormat="1" ht="15" x14ac:dyDescent="0.2">
      <c r="A87" s="95" t="s">
        <v>112</v>
      </c>
      <c r="B87" s="94" t="s">
        <v>44</v>
      </c>
      <c r="C87" s="99"/>
      <c r="D87" s="110">
        <v>0</v>
      </c>
      <c r="E87" s="40"/>
      <c r="F87" s="41"/>
      <c r="G87" s="13"/>
      <c r="H87" s="42"/>
    </row>
    <row r="88" spans="1:8" s="20" customFormat="1" ht="15" x14ac:dyDescent="0.2">
      <c r="A88" s="93" t="s">
        <v>113</v>
      </c>
      <c r="B88" s="94" t="s">
        <v>30</v>
      </c>
      <c r="C88" s="130"/>
      <c r="D88" s="111">
        <v>0</v>
      </c>
      <c r="E88" s="40"/>
      <c r="F88" s="41"/>
      <c r="G88" s="13">
        <v>2334.1</v>
      </c>
      <c r="H88" s="42"/>
    </row>
    <row r="89" spans="1:8" s="20" customFormat="1" ht="30" x14ac:dyDescent="0.2">
      <c r="A89" s="28" t="s">
        <v>49</v>
      </c>
      <c r="B89" s="38"/>
      <c r="C89" s="106" t="s">
        <v>163</v>
      </c>
      <c r="D89" s="112">
        <f>SUM(D90:D93)</f>
        <v>0</v>
      </c>
      <c r="E89" s="25">
        <f>D89/G89</f>
        <v>0</v>
      </c>
      <c r="F89" s="26">
        <f>E89/12</f>
        <v>0</v>
      </c>
      <c r="G89" s="13">
        <v>2334.1</v>
      </c>
      <c r="H89" s="14">
        <v>0.09</v>
      </c>
    </row>
    <row r="90" spans="1:8" s="20" customFormat="1" ht="15" x14ac:dyDescent="0.2">
      <c r="A90" s="93" t="s">
        <v>114</v>
      </c>
      <c r="B90" s="27" t="s">
        <v>30</v>
      </c>
      <c r="C90" s="102"/>
      <c r="D90" s="110">
        <v>0</v>
      </c>
      <c r="E90" s="40"/>
      <c r="F90" s="41"/>
      <c r="G90" s="13">
        <v>2334.1</v>
      </c>
      <c r="H90" s="42">
        <v>0.03</v>
      </c>
    </row>
    <row r="91" spans="1:8" s="20" customFormat="1" ht="15" x14ac:dyDescent="0.2">
      <c r="A91" s="95" t="s">
        <v>115</v>
      </c>
      <c r="B91" s="94" t="s">
        <v>44</v>
      </c>
      <c r="C91" s="102"/>
      <c r="D91" s="110">
        <v>0</v>
      </c>
      <c r="E91" s="40"/>
      <c r="F91" s="41"/>
      <c r="G91" s="13">
        <v>2334.1</v>
      </c>
      <c r="H91" s="42">
        <v>0.05</v>
      </c>
    </row>
    <row r="92" spans="1:8" s="20" customFormat="1" ht="15" x14ac:dyDescent="0.2">
      <c r="A92" s="93" t="s">
        <v>116</v>
      </c>
      <c r="B92" s="94" t="s">
        <v>143</v>
      </c>
      <c r="C92" s="102"/>
      <c r="D92" s="110">
        <f>E92*G92</f>
        <v>0</v>
      </c>
      <c r="E92" s="40"/>
      <c r="F92" s="41"/>
      <c r="G92" s="13">
        <v>2334.1</v>
      </c>
      <c r="H92" s="14">
        <v>0</v>
      </c>
    </row>
    <row r="93" spans="1:8" s="20" customFormat="1" ht="25.5" x14ac:dyDescent="0.2">
      <c r="A93" s="93" t="s">
        <v>128</v>
      </c>
      <c r="B93" s="94" t="s">
        <v>143</v>
      </c>
      <c r="C93" s="103"/>
      <c r="D93" s="113">
        <v>0</v>
      </c>
      <c r="E93" s="43"/>
      <c r="F93" s="88"/>
      <c r="G93" s="13"/>
      <c r="H93" s="14"/>
    </row>
    <row r="94" spans="1:8" s="20" customFormat="1" ht="28.5" customHeight="1" x14ac:dyDescent="0.2">
      <c r="A94" s="32" t="s">
        <v>117</v>
      </c>
      <c r="B94" s="27"/>
      <c r="C94" s="106" t="s">
        <v>164</v>
      </c>
      <c r="D94" s="112">
        <f>SUM(D95:D100)</f>
        <v>7942.95</v>
      </c>
      <c r="E94" s="25">
        <f>D94/G94</f>
        <v>3.4</v>
      </c>
      <c r="F94" s="26">
        <f>E94/12</f>
        <v>0.28000000000000003</v>
      </c>
      <c r="G94" s="13">
        <v>2334.1</v>
      </c>
      <c r="H94" s="14">
        <v>0.32</v>
      </c>
    </row>
    <row r="95" spans="1:8" s="20" customFormat="1" ht="17.25" customHeight="1" x14ac:dyDescent="0.2">
      <c r="A95" s="93" t="s">
        <v>50</v>
      </c>
      <c r="B95" s="27" t="s">
        <v>10</v>
      </c>
      <c r="C95" s="39"/>
      <c r="D95" s="110">
        <f>E95*G95</f>
        <v>0</v>
      </c>
      <c r="E95" s="40"/>
      <c r="F95" s="41"/>
      <c r="G95" s="13">
        <v>2334.1</v>
      </c>
      <c r="H95" s="14">
        <v>0</v>
      </c>
    </row>
    <row r="96" spans="1:8" s="20" customFormat="1" ht="38.25" x14ac:dyDescent="0.2">
      <c r="A96" s="93" t="s">
        <v>118</v>
      </c>
      <c r="B96" s="27" t="s">
        <v>30</v>
      </c>
      <c r="C96" s="39"/>
      <c r="D96" s="110">
        <v>6936.14</v>
      </c>
      <c r="E96" s="40"/>
      <c r="F96" s="41"/>
      <c r="G96" s="13">
        <v>2334.1</v>
      </c>
      <c r="H96" s="42">
        <v>0.18</v>
      </c>
    </row>
    <row r="97" spans="1:8" s="20" customFormat="1" ht="44.25" customHeight="1" x14ac:dyDescent="0.2">
      <c r="A97" s="93" t="s">
        <v>119</v>
      </c>
      <c r="B97" s="27" t="s">
        <v>30</v>
      </c>
      <c r="C97" s="39"/>
      <c r="D97" s="110">
        <v>1006.81</v>
      </c>
      <c r="E97" s="40"/>
      <c r="F97" s="41"/>
      <c r="G97" s="13">
        <v>2334.1</v>
      </c>
      <c r="H97" s="42">
        <v>0.02</v>
      </c>
    </row>
    <row r="98" spans="1:8" s="20" customFormat="1" ht="25.5" x14ac:dyDescent="0.2">
      <c r="A98" s="93" t="s">
        <v>120</v>
      </c>
      <c r="B98" s="27" t="s">
        <v>17</v>
      </c>
      <c r="C98" s="99"/>
      <c r="D98" s="113">
        <v>0</v>
      </c>
      <c r="E98" s="43"/>
      <c r="F98" s="88"/>
      <c r="G98" s="13">
        <v>2334.1</v>
      </c>
      <c r="H98" s="44"/>
    </row>
    <row r="99" spans="1:8" s="20" customFormat="1" ht="21" customHeight="1" x14ac:dyDescent="0.2">
      <c r="A99" s="93" t="s">
        <v>68</v>
      </c>
      <c r="B99" s="94" t="s">
        <v>69</v>
      </c>
      <c r="C99" s="99"/>
      <c r="D99" s="113">
        <v>0</v>
      </c>
      <c r="E99" s="43"/>
      <c r="F99" s="88"/>
      <c r="G99" s="13"/>
      <c r="H99" s="44"/>
    </row>
    <row r="100" spans="1:8" s="20" customFormat="1" ht="60" customHeight="1" x14ac:dyDescent="0.2">
      <c r="A100" s="93" t="s">
        <v>121</v>
      </c>
      <c r="B100" s="94" t="s">
        <v>64</v>
      </c>
      <c r="C100" s="99"/>
      <c r="D100" s="113">
        <v>0</v>
      </c>
      <c r="E100" s="43"/>
      <c r="F100" s="88"/>
      <c r="G100" s="13"/>
      <c r="H100" s="44"/>
    </row>
    <row r="101" spans="1:8" s="20" customFormat="1" ht="15" x14ac:dyDescent="0.2">
      <c r="A101" s="28" t="s">
        <v>51</v>
      </c>
      <c r="B101" s="38"/>
      <c r="C101" s="106" t="s">
        <v>165</v>
      </c>
      <c r="D101" s="112">
        <f>D102</f>
        <v>1208.01</v>
      </c>
      <c r="E101" s="25">
        <f>D101/G101</f>
        <v>0.52</v>
      </c>
      <c r="F101" s="26">
        <f>E101/12</f>
        <v>0.04</v>
      </c>
      <c r="G101" s="13">
        <v>2334.1</v>
      </c>
      <c r="H101" s="14">
        <v>0.14000000000000001</v>
      </c>
    </row>
    <row r="102" spans="1:8" s="20" customFormat="1" ht="15" x14ac:dyDescent="0.2">
      <c r="A102" s="37" t="s">
        <v>52</v>
      </c>
      <c r="B102" s="38" t="s">
        <v>30</v>
      </c>
      <c r="C102" s="102"/>
      <c r="D102" s="110">
        <v>1208.01</v>
      </c>
      <c r="E102" s="40"/>
      <c r="F102" s="41"/>
      <c r="G102" s="13">
        <v>2334.1</v>
      </c>
      <c r="H102" s="42">
        <v>0.03</v>
      </c>
    </row>
    <row r="103" spans="1:8" s="13" customFormat="1" ht="15" x14ac:dyDescent="0.2">
      <c r="A103" s="28" t="s">
        <v>53</v>
      </c>
      <c r="B103" s="22"/>
      <c r="C103" s="23" t="s">
        <v>166</v>
      </c>
      <c r="D103" s="112">
        <f>D104+D105</f>
        <v>11911.94</v>
      </c>
      <c r="E103" s="25">
        <f>D103/G103</f>
        <v>5.0999999999999996</v>
      </c>
      <c r="F103" s="26">
        <f>E103/12</f>
        <v>0.43</v>
      </c>
      <c r="G103" s="13">
        <v>2334.1</v>
      </c>
      <c r="H103" s="14">
        <v>0.04</v>
      </c>
    </row>
    <row r="104" spans="1:8" s="20" customFormat="1" ht="47.25" customHeight="1" x14ac:dyDescent="0.2">
      <c r="A104" s="95" t="s">
        <v>122</v>
      </c>
      <c r="B104" s="94" t="s">
        <v>32</v>
      </c>
      <c r="C104" s="39"/>
      <c r="D104" s="110">
        <v>11911.94</v>
      </c>
      <c r="E104" s="40"/>
      <c r="F104" s="41"/>
      <c r="G104" s="13">
        <v>2334.1</v>
      </c>
      <c r="H104" s="42">
        <v>0.04</v>
      </c>
    </row>
    <row r="105" spans="1:8" s="20" customFormat="1" ht="32.25" customHeight="1" x14ac:dyDescent="0.2">
      <c r="A105" s="95" t="s">
        <v>157</v>
      </c>
      <c r="B105" s="94" t="s">
        <v>64</v>
      </c>
      <c r="C105" s="39"/>
      <c r="D105" s="110">
        <v>0</v>
      </c>
      <c r="E105" s="40"/>
      <c r="F105" s="41"/>
      <c r="G105" s="13">
        <v>2334.1</v>
      </c>
      <c r="H105" s="14">
        <v>0</v>
      </c>
    </row>
    <row r="106" spans="1:8" s="13" customFormat="1" ht="15" x14ac:dyDescent="0.2">
      <c r="A106" s="28" t="s">
        <v>54</v>
      </c>
      <c r="B106" s="22"/>
      <c r="C106" s="23" t="s">
        <v>167</v>
      </c>
      <c r="D106" s="112">
        <f>D107+D108</f>
        <v>19086.96</v>
      </c>
      <c r="E106" s="25">
        <f>D106/G106</f>
        <v>8.18</v>
      </c>
      <c r="F106" s="26">
        <f>E106/12</f>
        <v>0.68</v>
      </c>
      <c r="G106" s="13">
        <v>2334.1</v>
      </c>
      <c r="H106" s="14">
        <v>0.61</v>
      </c>
    </row>
    <row r="107" spans="1:8" s="20" customFormat="1" ht="15" x14ac:dyDescent="0.2">
      <c r="A107" s="37" t="s">
        <v>55</v>
      </c>
      <c r="B107" s="38" t="s">
        <v>41</v>
      </c>
      <c r="C107" s="102"/>
      <c r="D107" s="110">
        <v>19086.96</v>
      </c>
      <c r="E107" s="40"/>
      <c r="F107" s="41"/>
      <c r="G107" s="13">
        <v>2334.1</v>
      </c>
      <c r="H107" s="42">
        <v>0.49</v>
      </c>
    </row>
    <row r="108" spans="1:8" s="20" customFormat="1" ht="15" x14ac:dyDescent="0.2">
      <c r="A108" s="37" t="s">
        <v>56</v>
      </c>
      <c r="B108" s="38" t="s">
        <v>41</v>
      </c>
      <c r="C108" s="102"/>
      <c r="D108" s="110">
        <v>0</v>
      </c>
      <c r="E108" s="40"/>
      <c r="F108" s="41"/>
      <c r="G108" s="13">
        <v>2334.1</v>
      </c>
      <c r="H108" s="42">
        <v>0.12</v>
      </c>
    </row>
    <row r="109" spans="1:8" s="20" customFormat="1" ht="25.5" hidden="1" customHeight="1" x14ac:dyDescent="0.2">
      <c r="A109" s="37" t="s">
        <v>57</v>
      </c>
      <c r="B109" s="38" t="s">
        <v>30</v>
      </c>
      <c r="C109" s="102"/>
      <c r="D109" s="110">
        <f>E109*G109</f>
        <v>0</v>
      </c>
      <c r="E109" s="40">
        <f>F109*12</f>
        <v>0</v>
      </c>
      <c r="F109" s="41">
        <v>0</v>
      </c>
      <c r="G109" s="13">
        <v>2334.1</v>
      </c>
      <c r="H109" s="14">
        <v>0</v>
      </c>
    </row>
    <row r="110" spans="1:8" s="13" customFormat="1" ht="152.25" customHeight="1" x14ac:dyDescent="0.2">
      <c r="A110" s="32" t="s">
        <v>170</v>
      </c>
      <c r="B110" s="33" t="s">
        <v>17</v>
      </c>
      <c r="C110" s="87"/>
      <c r="D110" s="114">
        <v>50000</v>
      </c>
      <c r="E110" s="87">
        <f>D110/G110</f>
        <v>21.42</v>
      </c>
      <c r="F110" s="100">
        <f>E110/12</f>
        <v>1.79</v>
      </c>
      <c r="G110" s="13">
        <v>2334.1</v>
      </c>
      <c r="H110" s="14">
        <v>0.3</v>
      </c>
    </row>
    <row r="111" spans="1:8" s="13" customFormat="1" ht="30" customHeight="1" thickBot="1" x14ac:dyDescent="0.25">
      <c r="A111" s="131" t="s">
        <v>148</v>
      </c>
      <c r="B111" s="132" t="s">
        <v>149</v>
      </c>
      <c r="C111" s="31"/>
      <c r="D111" s="109">
        <v>32655.61</v>
      </c>
      <c r="E111" s="31">
        <f>D111/G111</f>
        <v>13.99</v>
      </c>
      <c r="F111" s="31">
        <f>E111/12</f>
        <v>1.17</v>
      </c>
      <c r="G111" s="13">
        <v>2334.1</v>
      </c>
      <c r="H111" s="13">
        <v>2334.1</v>
      </c>
    </row>
    <row r="112" spans="1:8" s="13" customFormat="1" ht="19.5" thickBot="1" x14ac:dyDescent="0.45">
      <c r="A112" s="45" t="s">
        <v>58</v>
      </c>
      <c r="B112" s="46" t="s">
        <v>14</v>
      </c>
      <c r="C112" s="105"/>
      <c r="D112" s="124">
        <f>E112*G112</f>
        <v>48541.2</v>
      </c>
      <c r="E112" s="125">
        <f>F112*12</f>
        <v>22.8</v>
      </c>
      <c r="F112" s="126">
        <v>1.9</v>
      </c>
      <c r="G112" s="13">
        <f>2334.1-205.1</f>
        <v>2129</v>
      </c>
      <c r="H112" s="14"/>
    </row>
    <row r="113" spans="1:8" s="13" customFormat="1" ht="20.25" thickBot="1" x14ac:dyDescent="0.45">
      <c r="A113" s="47" t="s">
        <v>59</v>
      </c>
      <c r="B113" s="48"/>
      <c r="C113" s="105"/>
      <c r="D113" s="116">
        <f>D112+D110+D106+D103+D101+D94+D89+D78+D64+D63+D62+D61+D51+D50+D49+D48+D41+D40+D29+D16+D111+D42</f>
        <v>579620.18000000005</v>
      </c>
      <c r="E113" s="116">
        <f>E112+E110+E106+E103+E101+E94+E89+E78+E64+E63+E62+E61+E51+E50+E49+E48+E41+E40+E29+E16+E111+E42</f>
        <v>250.32</v>
      </c>
      <c r="F113" s="116">
        <f>F112+F110+F106+F103+F101+F94+F89+F78+F64+F63+F62+F61+F51+F50+F49+F48+F41+F40+F29+F16+F111+F42</f>
        <v>20.87</v>
      </c>
      <c r="G113" s="49"/>
      <c r="H113" s="50">
        <v>10.74</v>
      </c>
    </row>
    <row r="114" spans="1:8" s="51" customFormat="1" ht="13.5" thickBot="1" x14ac:dyDescent="0.25">
      <c r="D114" s="117"/>
      <c r="E114" s="52"/>
      <c r="F114" s="52"/>
      <c r="H114" s="53"/>
    </row>
    <row r="115" spans="1:8" s="13" customFormat="1" ht="19.5" thickBot="1" x14ac:dyDescent="0.45">
      <c r="A115" s="45" t="s">
        <v>129</v>
      </c>
      <c r="B115" s="46"/>
      <c r="C115" s="104"/>
      <c r="D115" s="115">
        <f>SUM(D116:D116)</f>
        <v>45109.08</v>
      </c>
      <c r="E115" s="115">
        <f>SUM(E116:E116)</f>
        <v>19.329999999999998</v>
      </c>
      <c r="F115" s="133">
        <f>SUM(F116:F116)</f>
        <v>1.61</v>
      </c>
      <c r="G115" s="13">
        <v>2334.1</v>
      </c>
      <c r="H115" s="14"/>
    </row>
    <row r="116" spans="1:8" s="49" customFormat="1" ht="18" customHeight="1" x14ac:dyDescent="0.2">
      <c r="A116" s="54" t="s">
        <v>131</v>
      </c>
      <c r="B116" s="55"/>
      <c r="C116" s="56"/>
      <c r="D116" s="111">
        <v>45109.08</v>
      </c>
      <c r="E116" s="57">
        <f t="shared" ref="E116" si="2">D116/G116</f>
        <v>19.329999999999998</v>
      </c>
      <c r="F116" s="58">
        <f t="shared" ref="F116" si="3">E116/12</f>
        <v>1.61</v>
      </c>
      <c r="G116" s="13">
        <v>2334.1</v>
      </c>
      <c r="H116" s="59"/>
    </row>
    <row r="117" spans="1:8" s="51" customFormat="1" x14ac:dyDescent="0.2">
      <c r="D117" s="118"/>
      <c r="F117" s="62"/>
      <c r="H117" s="53"/>
    </row>
    <row r="118" spans="1:8" s="51" customFormat="1" ht="13.5" thickBot="1" x14ac:dyDescent="0.25">
      <c r="D118" s="118"/>
      <c r="F118" s="62"/>
      <c r="H118" s="53"/>
    </row>
    <row r="119" spans="1:8" s="67" customFormat="1" ht="20.25" thickBot="1" x14ac:dyDescent="0.45">
      <c r="A119" s="63" t="s">
        <v>168</v>
      </c>
      <c r="B119" s="64"/>
      <c r="C119" s="65"/>
      <c r="D119" s="119">
        <f>D113+D115</f>
        <v>624729.26</v>
      </c>
      <c r="E119" s="66">
        <f>E113+E115</f>
        <v>269.64999999999998</v>
      </c>
      <c r="F119" s="66">
        <f>F113+F115</f>
        <v>22.48</v>
      </c>
      <c r="H119" s="68"/>
    </row>
    <row r="120" spans="1:8" s="13" customFormat="1" ht="19.5" x14ac:dyDescent="0.4">
      <c r="A120" s="69"/>
      <c r="B120" s="70"/>
      <c r="C120" s="71"/>
      <c r="D120" s="72"/>
      <c r="E120" s="72"/>
      <c r="F120" s="72"/>
      <c r="G120" s="49"/>
      <c r="H120" s="14"/>
    </row>
    <row r="121" spans="1:8" s="13" customFormat="1" ht="19.5" x14ac:dyDescent="0.4">
      <c r="A121" s="69"/>
      <c r="B121" s="70"/>
      <c r="C121" s="71"/>
      <c r="D121" s="72"/>
      <c r="E121" s="72"/>
      <c r="F121" s="72"/>
      <c r="G121" s="49"/>
      <c r="H121" s="14"/>
    </row>
    <row r="122" spans="1:8" s="67" customFormat="1" ht="19.5" x14ac:dyDescent="0.4">
      <c r="A122" s="73"/>
      <c r="B122" s="74"/>
      <c r="C122" s="75"/>
      <c r="D122" s="75"/>
      <c r="E122" s="75"/>
      <c r="F122" s="76"/>
      <c r="H122" s="68"/>
    </row>
    <row r="123" spans="1:8" s="67" customFormat="1" ht="19.5" x14ac:dyDescent="0.4">
      <c r="A123" s="73"/>
      <c r="B123" s="74"/>
      <c r="C123" s="75"/>
      <c r="D123" s="75"/>
      <c r="E123" s="75"/>
      <c r="F123" s="76"/>
      <c r="H123" s="68"/>
    </row>
    <row r="124" spans="1:8" s="61" customFormat="1" ht="19.5" x14ac:dyDescent="0.2">
      <c r="A124" s="77"/>
      <c r="B124" s="75"/>
      <c r="C124" s="78"/>
      <c r="D124" s="78"/>
      <c r="E124" s="78"/>
      <c r="F124" s="79"/>
      <c r="H124" s="60"/>
    </row>
    <row r="125" spans="1:8" s="51" customFormat="1" ht="14.25" x14ac:dyDescent="0.2">
      <c r="A125" s="139" t="s">
        <v>61</v>
      </c>
      <c r="B125" s="139"/>
      <c r="C125" s="139"/>
      <c r="D125" s="139"/>
      <c r="H125" s="53"/>
    </row>
    <row r="126" spans="1:8" s="51" customFormat="1" x14ac:dyDescent="0.2">
      <c r="F126" s="62"/>
      <c r="H126" s="53"/>
    </row>
    <row r="127" spans="1:8" s="51" customFormat="1" x14ac:dyDescent="0.2">
      <c r="A127" s="80" t="s">
        <v>62</v>
      </c>
      <c r="F127" s="62"/>
      <c r="H127" s="53"/>
    </row>
    <row r="128" spans="1:8" s="51" customFormat="1" x14ac:dyDescent="0.2">
      <c r="F128" s="62"/>
      <c r="H128" s="53"/>
    </row>
    <row r="129" spans="6:8" s="51" customFormat="1" x14ac:dyDescent="0.2">
      <c r="F129" s="62"/>
      <c r="H129" s="53"/>
    </row>
    <row r="130" spans="6:8" s="51" customFormat="1" x14ac:dyDescent="0.2">
      <c r="F130" s="62"/>
      <c r="H130" s="53"/>
    </row>
    <row r="131" spans="6:8" s="51" customFormat="1" x14ac:dyDescent="0.2">
      <c r="F131" s="62"/>
      <c r="H131" s="53"/>
    </row>
    <row r="132" spans="6:8" s="51" customFormat="1" x14ac:dyDescent="0.2">
      <c r="F132" s="62"/>
      <c r="H132" s="53"/>
    </row>
    <row r="133" spans="6:8" s="51" customFormat="1" x14ac:dyDescent="0.2">
      <c r="F133" s="62"/>
      <c r="H133" s="53"/>
    </row>
    <row r="134" spans="6:8" s="51" customFormat="1" x14ac:dyDescent="0.2">
      <c r="F134" s="62"/>
      <c r="H134" s="53"/>
    </row>
    <row r="135" spans="6:8" s="51" customFormat="1" x14ac:dyDescent="0.2">
      <c r="F135" s="62"/>
      <c r="H135" s="53"/>
    </row>
    <row r="136" spans="6:8" s="51" customFormat="1" x14ac:dyDescent="0.2">
      <c r="F136" s="62"/>
      <c r="H136" s="53"/>
    </row>
    <row r="137" spans="6:8" s="51" customFormat="1" x14ac:dyDescent="0.2">
      <c r="F137" s="62"/>
      <c r="H137" s="53"/>
    </row>
    <row r="138" spans="6:8" s="51" customFormat="1" x14ac:dyDescent="0.2">
      <c r="F138" s="62"/>
      <c r="H138" s="53"/>
    </row>
    <row r="139" spans="6:8" s="51" customFormat="1" x14ac:dyDescent="0.2">
      <c r="F139" s="62"/>
      <c r="H139" s="53"/>
    </row>
    <row r="140" spans="6:8" s="51" customFormat="1" x14ac:dyDescent="0.2">
      <c r="F140" s="62"/>
      <c r="H140" s="53"/>
    </row>
    <row r="141" spans="6:8" s="51" customFormat="1" x14ac:dyDescent="0.2">
      <c r="F141" s="62"/>
      <c r="H141" s="53"/>
    </row>
    <row r="142" spans="6:8" s="51" customFormat="1" x14ac:dyDescent="0.2">
      <c r="F142" s="62"/>
      <c r="H142" s="53"/>
    </row>
    <row r="143" spans="6:8" s="51" customFormat="1" x14ac:dyDescent="0.2">
      <c r="F143" s="62"/>
      <c r="H143" s="53"/>
    </row>
    <row r="144" spans="6:8" s="51" customFormat="1" x14ac:dyDescent="0.2">
      <c r="F144" s="62"/>
      <c r="H144" s="53"/>
    </row>
    <row r="145" spans="6:8" s="51" customFormat="1" x14ac:dyDescent="0.2">
      <c r="F145" s="62"/>
      <c r="H145" s="53"/>
    </row>
  </sheetData>
  <mergeCells count="13">
    <mergeCell ref="A125:D125"/>
    <mergeCell ref="A8:F8"/>
    <mergeCell ref="A9:F9"/>
    <mergeCell ref="A10:F10"/>
    <mergeCell ref="A11:F11"/>
    <mergeCell ref="A12:F12"/>
    <mergeCell ref="A15:F1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2016-05-12T06:51:49Z</cp:lastPrinted>
  <dcterms:created xsi:type="dcterms:W3CDTF">2014-01-24T04:35:55Z</dcterms:created>
  <dcterms:modified xsi:type="dcterms:W3CDTF">2016-05-12T06:56:22Z</dcterms:modified>
</cp:coreProperties>
</file>