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90" windowWidth="15480" windowHeight="11580" activeTab="2"/>
  </bookViews>
  <sheets>
    <sheet name="проект пост. 290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голосованию'!$A$1:$F$136</definedName>
    <definedName name="_xlnm.Print_Area" localSheetId="1">'по заявлению'!$A$1:$F$138</definedName>
    <definedName name="_xlnm.Print_Area" localSheetId="0">'проект пост. 290'!$A$1:$F$150</definedName>
  </definedNames>
  <calcPr calcId="145621" fullPrecision="0"/>
</workbook>
</file>

<file path=xl/calcChain.xml><?xml version="1.0" encoding="utf-8"?>
<calcChain xmlns="http://schemas.openxmlformats.org/spreadsheetml/2006/main">
  <c r="E122" i="4" l="1"/>
  <c r="F122" i="4" s="1"/>
  <c r="E121" i="4"/>
  <c r="F121" i="4" s="1"/>
  <c r="E120" i="4"/>
  <c r="F120" i="4" s="1"/>
  <c r="E119" i="4"/>
  <c r="F119" i="4" s="1"/>
  <c r="E118" i="4"/>
  <c r="F118" i="4" s="1"/>
  <c r="E117" i="4"/>
  <c r="F117" i="4" s="1"/>
  <c r="E116" i="4"/>
  <c r="F116" i="4" s="1"/>
  <c r="F115" i="4" s="1"/>
  <c r="D115" i="4"/>
  <c r="E111" i="4"/>
  <c r="D111" i="4" s="1"/>
  <c r="E110" i="4"/>
  <c r="F110" i="4" s="1"/>
  <c r="E109" i="4"/>
  <c r="D106" i="4"/>
  <c r="E106" i="4" s="1"/>
  <c r="F106" i="4" s="1"/>
  <c r="D103" i="4"/>
  <c r="E101" i="4"/>
  <c r="F101" i="4" s="1"/>
  <c r="D101" i="4"/>
  <c r="D100" i="4"/>
  <c r="D99" i="4"/>
  <c r="D98" i="4"/>
  <c r="D95" i="4"/>
  <c r="D94" i="4"/>
  <c r="E94" i="4" s="1"/>
  <c r="F94" i="4" s="1"/>
  <c r="D92" i="4"/>
  <c r="D89" i="4"/>
  <c r="E89" i="4" s="1"/>
  <c r="F89" i="4" s="1"/>
  <c r="D86" i="4"/>
  <c r="D78" i="4"/>
  <c r="E78" i="4" s="1"/>
  <c r="F78" i="4" s="1"/>
  <c r="D64" i="4"/>
  <c r="E64" i="4" s="1"/>
  <c r="F64" i="4" s="1"/>
  <c r="E63" i="4"/>
  <c r="F63" i="4" s="1"/>
  <c r="E62" i="4"/>
  <c r="F62" i="4" s="1"/>
  <c r="E61" i="4"/>
  <c r="D61" i="4" s="1"/>
  <c r="E51" i="4"/>
  <c r="D51" i="4" s="1"/>
  <c r="E50" i="4"/>
  <c r="F50" i="4" s="1"/>
  <c r="E49" i="4"/>
  <c r="F49" i="4" s="1"/>
  <c r="E48" i="4"/>
  <c r="F48" i="4" s="1"/>
  <c r="E47" i="4"/>
  <c r="F47" i="4" s="1"/>
  <c r="E41" i="4"/>
  <c r="F41" i="4" s="1"/>
  <c r="E40" i="4"/>
  <c r="D40" i="4" s="1"/>
  <c r="E39" i="4"/>
  <c r="D39" i="4" s="1"/>
  <c r="E28" i="4"/>
  <c r="D28" i="4" s="1"/>
  <c r="F27" i="4"/>
  <c r="F15" i="4" s="1"/>
  <c r="E15" i="4" s="1"/>
  <c r="D15" i="4" s="1"/>
  <c r="E115" i="4" l="1"/>
  <c r="D112" i="4"/>
  <c r="D125" i="4" s="1"/>
  <c r="E103" i="4"/>
  <c r="F103" i="4" s="1"/>
  <c r="F109" i="4"/>
  <c r="F64" i="3"/>
  <c r="E112" i="4" l="1"/>
  <c r="E125" i="4" s="1"/>
  <c r="F112" i="4"/>
  <c r="F125" i="4" s="1"/>
  <c r="E127" i="3"/>
  <c r="F127" i="3" s="1"/>
  <c r="E122" i="3"/>
  <c r="F122" i="3" s="1"/>
  <c r="E121" i="3"/>
  <c r="F121" i="3" s="1"/>
  <c r="E120" i="3"/>
  <c r="F120" i="3" s="1"/>
  <c r="E119" i="3"/>
  <c r="F119" i="3" s="1"/>
  <c r="E118" i="3"/>
  <c r="F118" i="3" s="1"/>
  <c r="E117" i="3"/>
  <c r="F117" i="3" s="1"/>
  <c r="E116" i="3"/>
  <c r="F116" i="3" s="1"/>
  <c r="D115" i="3"/>
  <c r="E111" i="3"/>
  <c r="D111" i="3" s="1"/>
  <c r="E110" i="3"/>
  <c r="F110" i="3" s="1"/>
  <c r="E109" i="3"/>
  <c r="E106" i="3"/>
  <c r="F106" i="3" s="1"/>
  <c r="D106" i="3"/>
  <c r="D103" i="3"/>
  <c r="D101" i="3"/>
  <c r="E101" i="3" s="1"/>
  <c r="F101" i="3" s="1"/>
  <c r="D100" i="3"/>
  <c r="D99" i="3"/>
  <c r="D98" i="3"/>
  <c r="D95" i="3"/>
  <c r="D92" i="3"/>
  <c r="D89" i="3" s="1"/>
  <c r="E89" i="3" s="1"/>
  <c r="F89" i="3" s="1"/>
  <c r="D86" i="3"/>
  <c r="D78" i="3" s="1"/>
  <c r="E78" i="3" s="1"/>
  <c r="F78" i="3" s="1"/>
  <c r="D64" i="3"/>
  <c r="E64" i="3" s="1"/>
  <c r="E63" i="3"/>
  <c r="F63" i="3" s="1"/>
  <c r="E62" i="3"/>
  <c r="F62" i="3" s="1"/>
  <c r="E61" i="3"/>
  <c r="D61" i="3" s="1"/>
  <c r="E51" i="3"/>
  <c r="D51" i="3" s="1"/>
  <c r="E50" i="3"/>
  <c r="F50" i="3" s="1"/>
  <c r="E49" i="3"/>
  <c r="F49" i="3" s="1"/>
  <c r="E48" i="3"/>
  <c r="F48" i="3" s="1"/>
  <c r="E47" i="3"/>
  <c r="F47" i="3" s="1"/>
  <c r="E41" i="3"/>
  <c r="F41" i="3" s="1"/>
  <c r="E40" i="3"/>
  <c r="D40" i="3" s="1"/>
  <c r="E39" i="3"/>
  <c r="D39" i="3" s="1"/>
  <c r="E28" i="3"/>
  <c r="D28" i="3" s="1"/>
  <c r="F27" i="3"/>
  <c r="F15" i="3" s="1"/>
  <c r="E15" i="3" s="1"/>
  <c r="D15" i="3" s="1"/>
  <c r="D94" i="3" l="1"/>
  <c r="E94" i="3" s="1"/>
  <c r="F94" i="3" s="1"/>
  <c r="E115" i="3"/>
  <c r="D112" i="3"/>
  <c r="D125" i="3" s="1"/>
  <c r="F115" i="3"/>
  <c r="E103" i="3"/>
  <c r="F103" i="3" s="1"/>
  <c r="F109" i="3"/>
  <c r="D115" i="2"/>
  <c r="F118" i="2"/>
  <c r="F120" i="2"/>
  <c r="F122" i="2"/>
  <c r="F124" i="2"/>
  <c r="F126" i="2"/>
  <c r="F130" i="2"/>
  <c r="F132" i="2"/>
  <c r="F134" i="2"/>
  <c r="F136" i="2"/>
  <c r="F138" i="2"/>
  <c r="E117" i="2"/>
  <c r="F117" i="2" s="1"/>
  <c r="E118" i="2"/>
  <c r="E119" i="2"/>
  <c r="F119" i="2" s="1"/>
  <c r="E120" i="2"/>
  <c r="E121" i="2"/>
  <c r="F121" i="2" s="1"/>
  <c r="E122" i="2"/>
  <c r="E123" i="2"/>
  <c r="F123" i="2" s="1"/>
  <c r="E124" i="2"/>
  <c r="E125" i="2"/>
  <c r="F125" i="2" s="1"/>
  <c r="E126" i="2"/>
  <c r="E127" i="2"/>
  <c r="E128" i="2"/>
  <c r="F128" i="2" s="1"/>
  <c r="E129" i="2"/>
  <c r="F129" i="2" s="1"/>
  <c r="E130" i="2"/>
  <c r="E131" i="2"/>
  <c r="F131" i="2" s="1"/>
  <c r="E132" i="2"/>
  <c r="E133" i="2"/>
  <c r="F133" i="2" s="1"/>
  <c r="E134" i="2"/>
  <c r="E135" i="2"/>
  <c r="F135" i="2" s="1"/>
  <c r="E136" i="2"/>
  <c r="E137" i="2"/>
  <c r="F137" i="2" s="1"/>
  <c r="E138" i="2"/>
  <c r="E139" i="2"/>
  <c r="F139" i="2" s="1"/>
  <c r="E116" i="2"/>
  <c r="F116" i="2" s="1"/>
  <c r="D106" i="2"/>
  <c r="F112" i="3" l="1"/>
  <c r="F125" i="3" s="1"/>
  <c r="E112" i="3"/>
  <c r="E125" i="3" s="1"/>
  <c r="E115" i="2"/>
  <c r="F127" i="2"/>
  <c r="F115" i="2" s="1"/>
  <c r="F110" i="2"/>
  <c r="E110" i="2"/>
  <c r="F109" i="2"/>
  <c r="E109" i="2"/>
  <c r="F63" i="2"/>
  <c r="E63" i="2"/>
  <c r="F50" i="2"/>
  <c r="E50" i="2"/>
  <c r="F62" i="2"/>
  <c r="E62" i="2"/>
  <c r="F41" i="2"/>
  <c r="E41" i="2"/>
  <c r="F27" i="2"/>
  <c r="D103" i="2" l="1"/>
  <c r="D101" i="2"/>
  <c r="F15" i="2" l="1"/>
  <c r="E111" i="2" l="1"/>
  <c r="D111" i="2" s="1"/>
  <c r="E106" i="2"/>
  <c r="F106" i="2" s="1"/>
  <c r="E103" i="2"/>
  <c r="F103" i="2" s="1"/>
  <c r="E101" i="2"/>
  <c r="F101" i="2" s="1"/>
  <c r="D100" i="2"/>
  <c r="D99" i="2"/>
  <c r="D98" i="2"/>
  <c r="D95" i="2"/>
  <c r="D92" i="2"/>
  <c r="D89" i="2" s="1"/>
  <c r="D86" i="2"/>
  <c r="D64" i="2"/>
  <c r="E61" i="2"/>
  <c r="D61" i="2" s="1"/>
  <c r="E51" i="2"/>
  <c r="D51" i="2" s="1"/>
  <c r="E49" i="2"/>
  <c r="F49" i="2" s="1"/>
  <c r="E48" i="2"/>
  <c r="F48" i="2" s="1"/>
  <c r="E47" i="2"/>
  <c r="F47" i="2" s="1"/>
  <c r="E40" i="2"/>
  <c r="D40" i="2" s="1"/>
  <c r="E39" i="2"/>
  <c r="D39" i="2" s="1"/>
  <c r="E28" i="2"/>
  <c r="D28" i="2" s="1"/>
  <c r="E15" i="2"/>
  <c r="D15" i="2" s="1"/>
  <c r="E64" i="2" l="1"/>
  <c r="D78" i="2"/>
  <c r="E78" i="2" s="1"/>
  <c r="F78" i="2" s="1"/>
  <c r="D94" i="2"/>
  <c r="E94" i="2" s="1"/>
  <c r="F94" i="2" s="1"/>
  <c r="E89" i="2"/>
  <c r="D112" i="2" l="1"/>
  <c r="D142" i="2" s="1"/>
  <c r="F64" i="2"/>
  <c r="E112" i="2"/>
  <c r="E142" i="2" s="1"/>
  <c r="F89" i="2"/>
  <c r="F142" i="2" l="1"/>
  <c r="F112" i="2"/>
</calcChain>
</file>

<file path=xl/sharedStrings.xml><?xml version="1.0" encoding="utf-8"?>
<sst xmlns="http://schemas.openxmlformats.org/spreadsheetml/2006/main" count="710" uniqueCount="185">
  <si>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</si>
  <si>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</si>
  <si>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</si>
  <si>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</si>
  <si>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</si>
  <si>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</si>
  <si>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</si>
  <si>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</si>
  <si>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</si>
  <si>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</si>
  <si>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</si>
  <si>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</si>
  <si>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</si>
  <si>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</si>
  <si>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</si>
  <si>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</si>
  <si>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</si>
  <si>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</si>
  <si>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</si>
  <si>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</si>
  <si>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</si>
  <si>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</si>
  <si>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</si>
  <si>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</si>
  <si>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</si>
  <si>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</si>
  <si>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</si>
  <si>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</si>
  <si>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</si>
  <si>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</si>
  <si>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</si>
  <si>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</si>
  <si>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</si>
  <si>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</si>
  <si>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</si>
  <si>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</si>
  <si>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</si>
  <si>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</si>
  <si>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</si>
  <si>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</si>
  <si>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</si>
  <si>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</si>
  <si>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</si>
  <si>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</si>
  <si>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</si>
  <si>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</si>
  <si>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</si>
  <si>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</si>
  <si>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</si>
  <si>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Регламентные работы по системе холодного водоснабжения в т.числе:</t>
  </si>
  <si>
    <t>перевод реле времени</t>
  </si>
  <si>
    <t>замена трансформатора тока</t>
  </si>
  <si>
    <t>восстановление общедомового уличного освещения</t>
  </si>
  <si>
    <t>1 раз в 3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</si>
  <si>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</si>
  <si>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</si>
  <si>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</si>
  <si>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</si>
  <si>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</si>
  <si>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козырьков подъездов</t>
  </si>
  <si>
    <t>Сбор, вывоз и утилизация ТБО, руб/м2</t>
  </si>
  <si>
    <t>ИТОГО: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</si>
  <si>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</si>
  <si>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</si>
  <si>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</si>
  <si>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гидравлическое испытание элеваторных узлов и запорной арматуры</t>
  </si>
  <si>
    <t>Итого:</t>
  </si>
  <si>
    <t>Управление многоквартирным домом, всего в т.ч.</t>
  </si>
  <si>
    <t>1 раз в 4 года</t>
  </si>
  <si>
    <t xml:space="preserve">Проект </t>
  </si>
  <si>
    <t>учет  работ по капремонту</t>
  </si>
  <si>
    <t>Погашение задолженности прошлых периодов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</si>
  <si>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</si>
  <si>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</si>
  <si>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</si>
  <si>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</si>
  <si>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</si>
  <si>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</si>
  <si>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</si>
  <si>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</si>
  <si>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</si>
  <si>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</si>
  <si>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</si>
  <si>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</si>
  <si>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</si>
  <si>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</si>
  <si>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</si>
  <si>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</si>
  <si>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</si>
  <si>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</si>
  <si>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</si>
  <si>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</si>
  <si>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</si>
  <si>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</si>
  <si>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</si>
  <si>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</si>
  <si>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Содержание  лестничных клеток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</si>
  <si>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</si>
  <si>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</si>
  <si>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</si>
  <si>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</si>
  <si>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</si>
  <si>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</si>
  <si>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</si>
  <si>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</si>
  <si>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</si>
  <si>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замена неисправных контрольно-измерительных прибоов (манометров, термометров и т.д)</t>
  </si>
  <si>
    <t>ревизия задвижек СТС</t>
  </si>
  <si>
    <t>замена насоса гвс / резерв /</t>
  </si>
  <si>
    <t>работа по очистке водяного подогревателя для удаления накипи-коррозийных отложений</t>
  </si>
  <si>
    <t xml:space="preserve">1 раз </t>
  </si>
  <si>
    <t>ревизия задвижек ГВС</t>
  </si>
  <si>
    <t xml:space="preserve">ревизия  задвижек  ХВС 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</si>
  <si>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</si>
  <si>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</si>
  <si>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</si>
  <si>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</si>
  <si>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</si>
  <si>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</si>
  <si>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устранение неплотностей в вентиляционных каналах и шахтах, устранение засоров в каналах</t>
  </si>
  <si>
    <t>Дополнительные работы (текущий ремонт), в т.ч.: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</si>
  <si>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</si>
  <si>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</si>
  <si>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</si>
  <si>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работы регулятора температуры на водяном водоподогревателе</t>
  </si>
  <si>
    <t>Ремонт отмостки 82 м2.</t>
  </si>
  <si>
    <t>Ремонт мягкой кровли в 2 слоя 776 м2.</t>
  </si>
  <si>
    <t>Устройство мягкой кровли в 1 слой 776 м2</t>
  </si>
  <si>
    <t>Замена дверного блока в подвал №1</t>
  </si>
  <si>
    <t>Устройство кирпичной кладки (вход в подвал №2)</t>
  </si>
  <si>
    <t>Герметизация температурного шва 12м.</t>
  </si>
  <si>
    <t>Ремонт цоколя ( 123 м2).</t>
  </si>
  <si>
    <t>Ремонт балконных плит - 10 м2.</t>
  </si>
  <si>
    <t>Косметический ремонт подъездов 3шт.</t>
  </si>
  <si>
    <t>Замена оконных блоков на пластиковые - 12шт.</t>
  </si>
  <si>
    <t>Замена дверного блока выхода на кровлю (подъезд №2) 1шт.</t>
  </si>
  <si>
    <t>Смена задвижек в тепловом узле на СТС д.100мм - 1шт., д.80мм - 1шт.</t>
  </si>
  <si>
    <t>Смена задвижек на входе ХВС на ВВП д. 50мм - 1 шт.</t>
  </si>
  <si>
    <t>Смена задвижек общий ввод ХВС - д. 50мм -2 шт.</t>
  </si>
  <si>
    <t>Установка фильтра перед счетчиком ХВС (общ) д. 50мм - 1шт.</t>
  </si>
  <si>
    <t>Изоляция трубопровода отопления "К Флекс" ВВП - 11м.</t>
  </si>
  <si>
    <t>Изоляция трубопроводов ГВС "К Флекс" - 20м.</t>
  </si>
  <si>
    <t>Изоляция трубопроводов ХВС "К Флекс" - 44м.</t>
  </si>
  <si>
    <t>Установка обратного клапана на  ХВС  д. 50мм - 1шт.</t>
  </si>
  <si>
    <t>Врезка дополнительных шаровых кранов Р1, Р2  д. 15мм -2шт.</t>
  </si>
  <si>
    <t>Ремонт освещения в подвале</t>
  </si>
  <si>
    <t>Установка электронного регулятора температуры на ВВП</t>
  </si>
  <si>
    <t>Установка секций ВВП на ГВС 2шт.</t>
  </si>
  <si>
    <t>по адресу: ул.Ленинского Комсомола, д.36 (S жилые + нежилые = 2504,1 м2, S придом.тер..= 2681,2м2)</t>
  </si>
  <si>
    <t>объем работ</t>
  </si>
  <si>
    <t>2504,1 м2</t>
  </si>
  <si>
    <t>2681,2 м2</t>
  </si>
  <si>
    <t>1 шт</t>
  </si>
  <si>
    <t>Поверка общедомового прибора учета горячего водоснабжения</t>
  </si>
  <si>
    <t>2 пробы</t>
  </si>
  <si>
    <t xml:space="preserve">отключение системы отопления </t>
  </si>
  <si>
    <t>смена задвижек общий ввод ХВС - д. 50мм -2 шт.</t>
  </si>
  <si>
    <t>по состоянию на 01.05.16</t>
  </si>
  <si>
    <t>погодное регулирование системы отопления (ориентировочная стоимость)</t>
  </si>
  <si>
    <t>(стоимость услуг  увеличена на  10 % в соответствии с уровнем инфляции 2015 г.)</t>
  </si>
  <si>
    <t>на 2016 -2017 гг.</t>
  </si>
  <si>
    <t>Приложение № 3</t>
  </si>
  <si>
    <t xml:space="preserve">от _____________ 2016 г </t>
  </si>
  <si>
    <t>убрать задолж.</t>
  </si>
  <si>
    <t>ревизия ШР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</si>
  <si>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</si>
  <si>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182 м2</t>
  </si>
  <si>
    <t>350 м</t>
  </si>
  <si>
    <t>698,2 м2</t>
  </si>
  <si>
    <t>1000 м</t>
  </si>
  <si>
    <t>268 м</t>
  </si>
  <si>
    <t>152 м</t>
  </si>
  <si>
    <t>390 м</t>
  </si>
  <si>
    <t>208 м</t>
  </si>
  <si>
    <t>120 каналов</t>
  </si>
  <si>
    <t>776 м2</t>
  </si>
  <si>
    <t>ВСЕГО (без содержания лестничных клеток)</t>
  </si>
  <si>
    <t>ВСЕГО (с содержанием  лестничных клеток)</t>
  </si>
  <si>
    <t>ревизия задвижек СТС  д.100мм - 1шт., д.80мм - 1шт.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</si>
  <si>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</si>
  <si>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ГВС, устранение неплотностей в вентиляционных каналах и шахтах, устранение засоров в каналах, пылеудаление и дезинфекция вентканалов, очистка от снега и наледи подъездных козырьков)</t>
    </r>
  </si>
  <si>
    <t>демонтаж задвижки на ХВС диам.50 мм - 1 шт.</t>
  </si>
  <si>
    <t>устройство металлических ограждений 2 шт.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</si>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</sst>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2" fontId="9" fillId="3" borderId="15" xfId="0" applyNumberFormat="1" applyFont="1" applyFill="1" applyBorder="1" applyAlignment="1">
      <alignment horizontal="center" vertical="center" wrapText="1"/>
    </xf>
    <xf numFmtId="2" fontId="9" fillId="3" borderId="17" xfId="0" applyNumberFormat="1" applyFont="1" applyFill="1" applyBorder="1" applyAlignment="1">
      <alignment horizontal="center" vertical="center" wrapText="1"/>
    </xf>
    <xf numFmtId="2" fontId="11" fillId="3" borderId="15" xfId="0" applyNumberFormat="1" applyFont="1" applyFill="1" applyBorder="1" applyAlignment="1">
      <alignment horizontal="center" vertical="center" wrapText="1"/>
    </xf>
    <xf numFmtId="2" fontId="11" fillId="3" borderId="17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2" fontId="9" fillId="4" borderId="0" xfId="0" applyNumberFormat="1" applyFont="1" applyFill="1" applyAlignment="1">
      <alignment horizontal="center" vertical="center" wrapText="1"/>
    </xf>
    <xf numFmtId="2" fontId="9" fillId="3" borderId="2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3" borderId="14" xfId="0" applyNumberFormat="1" applyFont="1" applyFill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3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/>
    <xf numFmtId="2" fontId="10" fillId="0" borderId="0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0" fontId="10" fillId="0" borderId="0" xfId="0" applyFont="1" applyFill="1"/>
    <xf numFmtId="2" fontId="10" fillId="0" borderId="0" xfId="0" applyNumberFormat="1" applyFont="1" applyFill="1"/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/>
    <xf numFmtId="2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/>
    <xf numFmtId="2" fontId="13" fillId="0" borderId="0" xfId="0" applyNumberFormat="1" applyFont="1" applyFill="1" applyBorder="1" applyAlignment="1">
      <alignment horizontal="center"/>
    </xf>
    <xf numFmtId="2" fontId="13" fillId="4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4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0" fontId="9" fillId="3" borderId="1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2" fontId="9" fillId="3" borderId="20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left" vertical="center" wrapText="1"/>
    </xf>
    <xf numFmtId="4" fontId="11" fillId="3" borderId="15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2" fontId="9" fillId="3" borderId="26" xfId="0" applyNumberFormat="1" applyFont="1" applyFill="1" applyBorder="1" applyAlignment="1">
      <alignment horizontal="center" vertical="center" wrapText="1"/>
    </xf>
    <xf numFmtId="2" fontId="9" fillId="3" borderId="27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2" fontId="11" fillId="3" borderId="26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2" fontId="11" fillId="3" borderId="14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4" fontId="11" fillId="3" borderId="16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26" xfId="0" applyNumberFormat="1" applyFont="1" applyFill="1" applyBorder="1" applyAlignment="1">
      <alignment horizontal="center" vertical="center" wrapText="1"/>
    </xf>
    <xf numFmtId="4" fontId="13" fillId="3" borderId="3" xfId="0" applyNumberFormat="1" applyFont="1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4" fontId="13" fillId="3" borderId="3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left" vertical="center" wrapText="1"/>
    </xf>
    <xf numFmtId="0" fontId="11" fillId="3" borderId="20" xfId="0" applyFont="1" applyFill="1" applyBorder="1" applyAlignment="1">
      <alignment horizontal="center" vertical="center" wrapText="1"/>
    </xf>
    <xf numFmtId="2" fontId="11" fillId="3" borderId="20" xfId="0" applyNumberFormat="1" applyFont="1" applyFill="1" applyBorder="1" applyAlignment="1">
      <alignment horizontal="center" vertical="center" wrapText="1"/>
    </xf>
    <xf numFmtId="4" fontId="11" fillId="3" borderId="25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4" fontId="11" fillId="3" borderId="0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left" vertical="center" wrapText="1"/>
    </xf>
    <xf numFmtId="4" fontId="11" fillId="3" borderId="14" xfId="0" applyNumberFormat="1" applyFont="1" applyFill="1" applyBorder="1" applyAlignment="1">
      <alignment horizontal="center" vertical="center" wrapText="1"/>
    </xf>
    <xf numFmtId="4" fontId="1" fillId="3" borderId="23" xfId="0" applyNumberFormat="1" applyFont="1" applyFill="1" applyBorder="1" applyAlignment="1">
      <alignment horizontal="center" vertical="center" wrapText="1"/>
    </xf>
    <xf numFmtId="4" fontId="11" fillId="3" borderId="2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2" fontId="13" fillId="3" borderId="0" xfId="0" applyNumberFormat="1" applyFont="1" applyFill="1" applyBorder="1" applyAlignment="1">
      <alignment horizontal="center" vertical="center" wrapText="1"/>
    </xf>
    <xf numFmtId="4" fontId="13" fillId="3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4" fontId="11" fillId="3" borderId="2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center" vertical="center" wrapText="1"/>
    </xf>
    <xf numFmtId="2" fontId="9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/>
    <xf numFmtId="2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91" zoomScale="90" zoomScaleNormal="90" workbookViewId="0">
      <selection activeCell="E56" sqref="E5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5.7109375" style="1" customWidth="1"/>
    <col min="6" max="6" width="20.85546875" style="62" customWidth="1"/>
    <col min="7" max="7" width="10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0" t="s">
        <v>161</v>
      </c>
      <c r="B1" s="131"/>
      <c r="C1" s="131"/>
      <c r="D1" s="131"/>
      <c r="E1" s="131"/>
      <c r="F1" s="131"/>
    </row>
    <row r="2" spans="1:9" ht="12.75" customHeight="1" x14ac:dyDescent="0.3">
      <c r="B2" s="132"/>
      <c r="C2" s="132"/>
      <c r="D2" s="132"/>
      <c r="E2" s="131"/>
      <c r="F2" s="131"/>
    </row>
    <row r="3" spans="1:9" ht="14.25" customHeight="1" x14ac:dyDescent="0.3">
      <c r="B3" s="132" t="s">
        <v>0</v>
      </c>
      <c r="C3" s="132"/>
      <c r="D3" s="132"/>
      <c r="E3" s="131"/>
      <c r="F3" s="131"/>
    </row>
    <row r="4" spans="1:9" ht="18" customHeight="1" x14ac:dyDescent="0.3">
      <c r="A4" s="3" t="s">
        <v>160</v>
      </c>
      <c r="B4" s="132" t="s">
        <v>162</v>
      </c>
      <c r="C4" s="132"/>
      <c r="D4" s="132"/>
      <c r="E4" s="131"/>
      <c r="F4" s="131"/>
    </row>
    <row r="5" spans="1:9" ht="39.75" customHeight="1" x14ac:dyDescent="0.25">
      <c r="A5" s="133" t="s">
        <v>69</v>
      </c>
      <c r="B5" s="134"/>
      <c r="C5" s="134"/>
      <c r="D5" s="134"/>
      <c r="E5" s="134"/>
      <c r="F5" s="134"/>
      <c r="I5" s="1"/>
    </row>
    <row r="6" spans="1:9" ht="22.5" customHeight="1" x14ac:dyDescent="0.2">
      <c r="A6" s="147" t="s">
        <v>159</v>
      </c>
      <c r="B6" s="147"/>
      <c r="C6" s="147"/>
      <c r="D6" s="147"/>
      <c r="E6" s="147"/>
      <c r="F6" s="147"/>
      <c r="I6" s="1"/>
    </row>
    <row r="7" spans="1:9" ht="12.75" customHeight="1" x14ac:dyDescent="0.4">
      <c r="A7" s="135"/>
      <c r="B7" s="136"/>
      <c r="C7" s="136"/>
      <c r="D7" s="136"/>
      <c r="E7" s="136"/>
      <c r="F7" s="136"/>
      <c r="I7" s="1"/>
    </row>
    <row r="8" spans="1:9" s="4" customFormat="1" ht="22.5" customHeight="1" x14ac:dyDescent="0.4">
      <c r="A8" s="137" t="s">
        <v>1</v>
      </c>
      <c r="B8" s="137"/>
      <c r="C8" s="137"/>
      <c r="D8" s="137"/>
      <c r="E8" s="138"/>
      <c r="F8" s="138"/>
      <c r="I8" s="5"/>
    </row>
    <row r="9" spans="1:9" s="6" customFormat="1" ht="18.75" customHeight="1" x14ac:dyDescent="0.4">
      <c r="A9" s="137" t="s">
        <v>148</v>
      </c>
      <c r="B9" s="137"/>
      <c r="C9" s="137"/>
      <c r="D9" s="137"/>
      <c r="E9" s="138"/>
      <c r="F9" s="138"/>
    </row>
    <row r="10" spans="1:9" s="7" customFormat="1" ht="17.25" customHeight="1" x14ac:dyDescent="0.2">
      <c r="A10" s="139" t="s">
        <v>2</v>
      </c>
      <c r="B10" s="139"/>
      <c r="C10" s="139"/>
      <c r="D10" s="139"/>
      <c r="E10" s="140"/>
      <c r="F10" s="140"/>
    </row>
    <row r="11" spans="1:9" s="6" customFormat="1" ht="30" customHeight="1" thickBot="1" x14ac:dyDescent="0.25">
      <c r="A11" s="141" t="s">
        <v>3</v>
      </c>
      <c r="B11" s="141"/>
      <c r="C11" s="141"/>
      <c r="D11" s="141"/>
      <c r="E11" s="142"/>
      <c r="F11" s="142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149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20"/>
    </row>
    <row r="14" spans="1:9" s="19" customFormat="1" ht="49.5" customHeight="1" x14ac:dyDescent="0.2">
      <c r="A14" s="143" t="s">
        <v>9</v>
      </c>
      <c r="B14" s="144"/>
      <c r="C14" s="144"/>
      <c r="D14" s="144"/>
      <c r="E14" s="145"/>
      <c r="F14" s="146"/>
      <c r="I14" s="20"/>
    </row>
    <row r="15" spans="1:9" s="12" customFormat="1" ht="15" x14ac:dyDescent="0.2">
      <c r="A15" s="63" t="s">
        <v>67</v>
      </c>
      <c r="B15" s="70" t="s">
        <v>10</v>
      </c>
      <c r="C15" s="22" t="s">
        <v>150</v>
      </c>
      <c r="D15" s="87">
        <f>E15*G15</f>
        <v>100965.31</v>
      </c>
      <c r="E15" s="22">
        <f>F15*12</f>
        <v>40.32</v>
      </c>
      <c r="F15" s="23">
        <f>F25+F27</f>
        <v>3.36</v>
      </c>
      <c r="G15" s="12">
        <v>2504.1</v>
      </c>
      <c r="H15" s="12">
        <v>1.07</v>
      </c>
      <c r="I15" s="13">
        <v>2.2400000000000002</v>
      </c>
    </row>
    <row r="16" spans="1:9" s="12" customFormat="1" ht="29.25" customHeight="1" x14ac:dyDescent="0.2">
      <c r="A16" s="77" t="s">
        <v>11</v>
      </c>
      <c r="B16" s="78" t="s">
        <v>12</v>
      </c>
      <c r="C16" s="24"/>
      <c r="D16" s="88"/>
      <c r="E16" s="24"/>
      <c r="F16" s="25"/>
      <c r="G16" s="12">
        <v>2504.1</v>
      </c>
      <c r="I16" s="13"/>
    </row>
    <row r="17" spans="1:9" s="12" customFormat="1" ht="15" x14ac:dyDescent="0.2">
      <c r="A17" s="77" t="s">
        <v>13</v>
      </c>
      <c r="B17" s="78" t="s">
        <v>12</v>
      </c>
      <c r="C17" s="24"/>
      <c r="D17" s="88"/>
      <c r="E17" s="24"/>
      <c r="F17" s="25"/>
      <c r="G17" s="12">
        <v>2504.1</v>
      </c>
      <c r="I17" s="13"/>
    </row>
    <row r="18" spans="1:9" s="12" customFormat="1" ht="108.75" customHeight="1" x14ac:dyDescent="0.2">
      <c r="A18" s="77" t="s">
        <v>72</v>
      </c>
      <c r="B18" s="78" t="s">
        <v>33</v>
      </c>
      <c r="C18" s="24"/>
      <c r="D18" s="88"/>
      <c r="E18" s="24"/>
      <c r="F18" s="25"/>
      <c r="G18" s="12">
        <v>2504.1</v>
      </c>
      <c r="I18" s="13"/>
    </row>
    <row r="19" spans="1:9" s="12" customFormat="1" ht="21" customHeight="1" x14ac:dyDescent="0.2">
      <c r="A19" s="77" t="s">
        <v>73</v>
      </c>
      <c r="B19" s="78" t="s">
        <v>12</v>
      </c>
      <c r="C19" s="24"/>
      <c r="D19" s="88"/>
      <c r="E19" s="24"/>
      <c r="F19" s="25"/>
      <c r="G19" s="12">
        <v>2504.1</v>
      </c>
      <c r="I19" s="13"/>
    </row>
    <row r="20" spans="1:9" s="12" customFormat="1" ht="22.5" customHeight="1" x14ac:dyDescent="0.2">
      <c r="A20" s="77" t="s">
        <v>74</v>
      </c>
      <c r="B20" s="78" t="s">
        <v>12</v>
      </c>
      <c r="C20" s="24"/>
      <c r="D20" s="88"/>
      <c r="E20" s="24"/>
      <c r="F20" s="25"/>
      <c r="G20" s="12">
        <v>2504.1</v>
      </c>
      <c r="I20" s="13"/>
    </row>
    <row r="21" spans="1:9" s="12" customFormat="1" ht="25.5" x14ac:dyDescent="0.2">
      <c r="A21" s="77" t="s">
        <v>75</v>
      </c>
      <c r="B21" s="78" t="s">
        <v>18</v>
      </c>
      <c r="C21" s="24"/>
      <c r="D21" s="88"/>
      <c r="E21" s="24"/>
      <c r="F21" s="25"/>
      <c r="G21" s="12">
        <v>2504.1</v>
      </c>
      <c r="I21" s="13"/>
    </row>
    <row r="22" spans="1:9" s="12" customFormat="1" ht="15" x14ac:dyDescent="0.2">
      <c r="A22" s="77" t="s">
        <v>76</v>
      </c>
      <c r="B22" s="78" t="s">
        <v>21</v>
      </c>
      <c r="C22" s="24"/>
      <c r="D22" s="88"/>
      <c r="E22" s="24"/>
      <c r="F22" s="25"/>
      <c r="G22" s="12">
        <v>2504.1</v>
      </c>
      <c r="I22" s="13"/>
    </row>
    <row r="23" spans="1:9" s="12" customFormat="1" ht="15" x14ac:dyDescent="0.2">
      <c r="A23" s="77" t="s">
        <v>77</v>
      </c>
      <c r="B23" s="78" t="s">
        <v>12</v>
      </c>
      <c r="C23" s="24"/>
      <c r="D23" s="88"/>
      <c r="E23" s="24"/>
      <c r="F23" s="25"/>
      <c r="G23" s="12">
        <v>2504.1</v>
      </c>
      <c r="I23" s="13"/>
    </row>
    <row r="24" spans="1:9" s="12" customFormat="1" ht="15" x14ac:dyDescent="0.2">
      <c r="A24" s="77" t="s">
        <v>78</v>
      </c>
      <c r="B24" s="78" t="s">
        <v>31</v>
      </c>
      <c r="C24" s="24"/>
      <c r="D24" s="88"/>
      <c r="E24" s="24"/>
      <c r="F24" s="25"/>
      <c r="G24" s="12">
        <v>2504.1</v>
      </c>
      <c r="I24" s="13"/>
    </row>
    <row r="25" spans="1:9" s="12" customFormat="1" ht="15" x14ac:dyDescent="0.2">
      <c r="A25" s="63" t="s">
        <v>66</v>
      </c>
      <c r="B25" s="64"/>
      <c r="C25" s="24"/>
      <c r="D25" s="88"/>
      <c r="E25" s="24"/>
      <c r="F25" s="23">
        <v>3.24</v>
      </c>
      <c r="G25" s="12">
        <v>2504.1</v>
      </c>
      <c r="I25" s="13"/>
    </row>
    <row r="26" spans="1:9" s="12" customFormat="1" ht="15" x14ac:dyDescent="0.2">
      <c r="A26" s="65" t="s">
        <v>70</v>
      </c>
      <c r="B26" s="64" t="s">
        <v>12</v>
      </c>
      <c r="C26" s="24"/>
      <c r="D26" s="88"/>
      <c r="E26" s="24"/>
      <c r="F26" s="25">
        <v>0.12</v>
      </c>
      <c r="G26" s="12">
        <v>2504.1</v>
      </c>
      <c r="I26" s="13"/>
    </row>
    <row r="27" spans="1:9" s="12" customFormat="1" ht="15" x14ac:dyDescent="0.2">
      <c r="A27" s="63" t="s">
        <v>66</v>
      </c>
      <c r="B27" s="64"/>
      <c r="C27" s="24"/>
      <c r="D27" s="88"/>
      <c r="E27" s="24"/>
      <c r="F27" s="23">
        <f>F26</f>
        <v>0.12</v>
      </c>
      <c r="G27" s="12">
        <v>2504.1</v>
      </c>
      <c r="I27" s="13"/>
    </row>
    <row r="28" spans="1:9" s="12" customFormat="1" ht="30" x14ac:dyDescent="0.2">
      <c r="A28" s="63" t="s">
        <v>14</v>
      </c>
      <c r="B28" s="66" t="s">
        <v>15</v>
      </c>
      <c r="C28" s="22" t="s">
        <v>151</v>
      </c>
      <c r="D28" s="87">
        <f>E28*G28</f>
        <v>128911.07</v>
      </c>
      <c r="E28" s="22">
        <f>F28*12</f>
        <v>51.48</v>
      </c>
      <c r="F28" s="23">
        <v>4.29</v>
      </c>
      <c r="G28" s="12">
        <v>2504.1</v>
      </c>
      <c r="H28" s="12">
        <v>1.07</v>
      </c>
      <c r="I28" s="13">
        <v>3.51</v>
      </c>
    </row>
    <row r="29" spans="1:9" s="26" customFormat="1" ht="15" x14ac:dyDescent="0.2">
      <c r="A29" s="77" t="s">
        <v>79</v>
      </c>
      <c r="B29" s="78" t="s">
        <v>15</v>
      </c>
      <c r="C29" s="22"/>
      <c r="D29" s="87"/>
      <c r="E29" s="22"/>
      <c r="F29" s="23"/>
      <c r="G29" s="12">
        <v>2504.1</v>
      </c>
      <c r="I29" s="27"/>
    </row>
    <row r="30" spans="1:9" s="26" customFormat="1" ht="15" x14ac:dyDescent="0.2">
      <c r="A30" s="77" t="s">
        <v>80</v>
      </c>
      <c r="B30" s="78" t="s">
        <v>81</v>
      </c>
      <c r="C30" s="22"/>
      <c r="D30" s="87"/>
      <c r="E30" s="22"/>
      <c r="F30" s="23"/>
      <c r="G30" s="12">
        <v>2504.1</v>
      </c>
      <c r="I30" s="27"/>
    </row>
    <row r="31" spans="1:9" s="26" customFormat="1" ht="15" x14ac:dyDescent="0.2">
      <c r="A31" s="77" t="s">
        <v>82</v>
      </c>
      <c r="B31" s="78" t="s">
        <v>83</v>
      </c>
      <c r="C31" s="22"/>
      <c r="D31" s="87"/>
      <c r="E31" s="22"/>
      <c r="F31" s="23"/>
      <c r="G31" s="12">
        <v>2504.1</v>
      </c>
      <c r="I31" s="27"/>
    </row>
    <row r="32" spans="1:9" s="26" customFormat="1" ht="15" x14ac:dyDescent="0.2">
      <c r="A32" s="77" t="s">
        <v>16</v>
      </c>
      <c r="B32" s="78" t="s">
        <v>15</v>
      </c>
      <c r="C32" s="22"/>
      <c r="D32" s="87"/>
      <c r="E32" s="22"/>
      <c r="F32" s="23"/>
      <c r="G32" s="12">
        <v>2504.1</v>
      </c>
      <c r="I32" s="27"/>
    </row>
    <row r="33" spans="1:9" s="26" customFormat="1" ht="25.5" x14ac:dyDescent="0.2">
      <c r="A33" s="77" t="s">
        <v>17</v>
      </c>
      <c r="B33" s="78" t="s">
        <v>18</v>
      </c>
      <c r="C33" s="22"/>
      <c r="D33" s="87"/>
      <c r="E33" s="22"/>
      <c r="F33" s="23"/>
      <c r="G33" s="12">
        <v>2504.1</v>
      </c>
      <c r="I33" s="27"/>
    </row>
    <row r="34" spans="1:9" s="26" customFormat="1" ht="15" x14ac:dyDescent="0.2">
      <c r="A34" s="77" t="s">
        <v>84</v>
      </c>
      <c r="B34" s="78" t="s">
        <v>15</v>
      </c>
      <c r="C34" s="22"/>
      <c r="D34" s="87"/>
      <c r="E34" s="22"/>
      <c r="F34" s="23"/>
      <c r="G34" s="12">
        <v>2504.1</v>
      </c>
      <c r="I34" s="27"/>
    </row>
    <row r="35" spans="1:9" s="12" customFormat="1" ht="15" x14ac:dyDescent="0.2">
      <c r="A35" s="77" t="s">
        <v>85</v>
      </c>
      <c r="B35" s="78" t="s">
        <v>15</v>
      </c>
      <c r="C35" s="22"/>
      <c r="D35" s="87"/>
      <c r="E35" s="22"/>
      <c r="F35" s="23"/>
      <c r="G35" s="12">
        <v>2504.1</v>
      </c>
      <c r="I35" s="13"/>
    </row>
    <row r="36" spans="1:9" s="26" customFormat="1" ht="25.5" x14ac:dyDescent="0.2">
      <c r="A36" s="77" t="s">
        <v>86</v>
      </c>
      <c r="B36" s="78" t="s">
        <v>19</v>
      </c>
      <c r="C36" s="22"/>
      <c r="D36" s="87"/>
      <c r="E36" s="22"/>
      <c r="F36" s="23"/>
      <c r="G36" s="12">
        <v>2504.1</v>
      </c>
      <c r="I36" s="27"/>
    </row>
    <row r="37" spans="1:9" s="26" customFormat="1" ht="25.5" x14ac:dyDescent="0.2">
      <c r="A37" s="77" t="s">
        <v>87</v>
      </c>
      <c r="B37" s="78" t="s">
        <v>18</v>
      </c>
      <c r="C37" s="22"/>
      <c r="D37" s="87"/>
      <c r="E37" s="22"/>
      <c r="F37" s="23"/>
      <c r="G37" s="12">
        <v>2504.1</v>
      </c>
      <c r="I37" s="27"/>
    </row>
    <row r="38" spans="1:9" s="26" customFormat="1" ht="25.5" x14ac:dyDescent="0.2">
      <c r="A38" s="77" t="s">
        <v>88</v>
      </c>
      <c r="B38" s="78" t="s">
        <v>15</v>
      </c>
      <c r="C38" s="22"/>
      <c r="D38" s="87"/>
      <c r="E38" s="22"/>
      <c r="F38" s="23"/>
      <c r="G38" s="12">
        <v>2504.1</v>
      </c>
      <c r="I38" s="27"/>
    </row>
    <row r="39" spans="1:9" s="29" customFormat="1" ht="15" x14ac:dyDescent="0.2">
      <c r="A39" s="69" t="s">
        <v>20</v>
      </c>
      <c r="B39" s="70" t="s">
        <v>21</v>
      </c>
      <c r="C39" s="22" t="s">
        <v>150</v>
      </c>
      <c r="D39" s="87">
        <f>E39*G39</f>
        <v>24940.84</v>
      </c>
      <c r="E39" s="22">
        <f>F39*12</f>
        <v>9.9600000000000009</v>
      </c>
      <c r="F39" s="23">
        <v>0.83</v>
      </c>
      <c r="G39" s="12">
        <v>2504.1</v>
      </c>
      <c r="H39" s="12">
        <v>1.07</v>
      </c>
      <c r="I39" s="13">
        <v>0.6</v>
      </c>
    </row>
    <row r="40" spans="1:9" s="12" customFormat="1" ht="15" x14ac:dyDescent="0.2">
      <c r="A40" s="69" t="s">
        <v>22</v>
      </c>
      <c r="B40" s="70" t="s">
        <v>23</v>
      </c>
      <c r="C40" s="22" t="s">
        <v>150</v>
      </c>
      <c r="D40" s="87">
        <f>E40*G40</f>
        <v>81132.84</v>
      </c>
      <c r="E40" s="22">
        <f>F40*12</f>
        <v>32.4</v>
      </c>
      <c r="F40" s="23">
        <v>2.7</v>
      </c>
      <c r="G40" s="12">
        <v>2504.1</v>
      </c>
      <c r="H40" s="12">
        <v>1.07</v>
      </c>
      <c r="I40" s="13">
        <v>1.94</v>
      </c>
    </row>
    <row r="41" spans="1:9" s="12" customFormat="1" ht="15" x14ac:dyDescent="0.2">
      <c r="A41" s="69" t="s">
        <v>96</v>
      </c>
      <c r="B41" s="70" t="s">
        <v>15</v>
      </c>
      <c r="C41" s="22"/>
      <c r="D41" s="87">
        <v>161295.07999999999</v>
      </c>
      <c r="E41" s="22">
        <f>D41/G41</f>
        <v>64.41</v>
      </c>
      <c r="F41" s="23">
        <f>E41/12</f>
        <v>5.37</v>
      </c>
      <c r="G41" s="12">
        <v>2504.1</v>
      </c>
      <c r="I41" s="13"/>
    </row>
    <row r="42" spans="1:9" s="12" customFormat="1" ht="15" x14ac:dyDescent="0.2">
      <c r="A42" s="77" t="s">
        <v>89</v>
      </c>
      <c r="B42" s="78" t="s">
        <v>33</v>
      </c>
      <c r="C42" s="22"/>
      <c r="D42" s="87"/>
      <c r="E42" s="22"/>
      <c r="F42" s="23"/>
      <c r="G42" s="12">
        <v>2504.1</v>
      </c>
      <c r="I42" s="13"/>
    </row>
    <row r="43" spans="1:9" s="12" customFormat="1" ht="15" x14ac:dyDescent="0.2">
      <c r="A43" s="77" t="s">
        <v>90</v>
      </c>
      <c r="B43" s="78" t="s">
        <v>31</v>
      </c>
      <c r="C43" s="22"/>
      <c r="D43" s="87"/>
      <c r="E43" s="22"/>
      <c r="F43" s="23"/>
      <c r="G43" s="12">
        <v>2504.1</v>
      </c>
      <c r="I43" s="13"/>
    </row>
    <row r="44" spans="1:9" s="12" customFormat="1" ht="15" x14ac:dyDescent="0.2">
      <c r="A44" s="77" t="s">
        <v>91</v>
      </c>
      <c r="B44" s="78" t="s">
        <v>92</v>
      </c>
      <c r="C44" s="22"/>
      <c r="D44" s="87"/>
      <c r="E44" s="22"/>
      <c r="F44" s="23"/>
      <c r="G44" s="12">
        <v>2504.1</v>
      </c>
      <c r="I44" s="13"/>
    </row>
    <row r="45" spans="1:9" s="12" customFormat="1" ht="15" x14ac:dyDescent="0.2">
      <c r="A45" s="77" t="s">
        <v>93</v>
      </c>
      <c r="B45" s="78" t="s">
        <v>94</v>
      </c>
      <c r="C45" s="22"/>
      <c r="D45" s="87"/>
      <c r="E45" s="22"/>
      <c r="F45" s="23"/>
      <c r="G45" s="12">
        <v>2504.1</v>
      </c>
      <c r="I45" s="13"/>
    </row>
    <row r="46" spans="1:9" s="12" customFormat="1" ht="15" x14ac:dyDescent="0.2">
      <c r="A46" s="77" t="s">
        <v>95</v>
      </c>
      <c r="B46" s="78" t="s">
        <v>92</v>
      </c>
      <c r="C46" s="22"/>
      <c r="D46" s="87"/>
      <c r="E46" s="22"/>
      <c r="F46" s="23"/>
      <c r="G46" s="12">
        <v>2504.1</v>
      </c>
      <c r="I46" s="13"/>
    </row>
    <row r="47" spans="1:9" s="19" customFormat="1" ht="30" x14ac:dyDescent="0.2">
      <c r="A47" s="69" t="s">
        <v>121</v>
      </c>
      <c r="B47" s="70" t="s">
        <v>10</v>
      </c>
      <c r="C47" s="30" t="s">
        <v>152</v>
      </c>
      <c r="D47" s="87">
        <v>2246.7800000000002</v>
      </c>
      <c r="E47" s="22">
        <f>D47/G47</f>
        <v>0.9</v>
      </c>
      <c r="F47" s="23">
        <f>E47/12</f>
        <v>0.08</v>
      </c>
      <c r="G47" s="12">
        <v>2504.1</v>
      </c>
      <c r="H47" s="12">
        <v>1.07</v>
      </c>
      <c r="I47" s="13">
        <v>0.05</v>
      </c>
    </row>
    <row r="48" spans="1:9" s="19" customFormat="1" ht="30" x14ac:dyDescent="0.2">
      <c r="A48" s="69" t="s">
        <v>122</v>
      </c>
      <c r="B48" s="70" t="s">
        <v>10</v>
      </c>
      <c r="C48" s="30" t="s">
        <v>152</v>
      </c>
      <c r="D48" s="87">
        <v>2246.7800000000002</v>
      </c>
      <c r="E48" s="22">
        <f>D48/G48</f>
        <v>0.9</v>
      </c>
      <c r="F48" s="23">
        <f>E48/12</f>
        <v>0.08</v>
      </c>
      <c r="G48" s="12">
        <v>2504.1</v>
      </c>
      <c r="H48" s="12">
        <v>1.07</v>
      </c>
      <c r="I48" s="13">
        <v>0.05</v>
      </c>
    </row>
    <row r="49" spans="1:9" s="19" customFormat="1" ht="30" x14ac:dyDescent="0.2">
      <c r="A49" s="69" t="s">
        <v>123</v>
      </c>
      <c r="B49" s="70" t="s">
        <v>10</v>
      </c>
      <c r="C49" s="30" t="s">
        <v>152</v>
      </c>
      <c r="D49" s="87">
        <v>14185.73</v>
      </c>
      <c r="E49" s="22">
        <f>D49/G49</f>
        <v>5.67</v>
      </c>
      <c r="F49" s="23">
        <f>E49/12</f>
        <v>0.47</v>
      </c>
      <c r="G49" s="12">
        <v>2504.1</v>
      </c>
      <c r="H49" s="12">
        <v>1.07</v>
      </c>
      <c r="I49" s="13">
        <v>0.34</v>
      </c>
    </row>
    <row r="50" spans="1:9" s="19" customFormat="1" ht="25.5" customHeight="1" x14ac:dyDescent="0.2">
      <c r="A50" s="69" t="s">
        <v>153</v>
      </c>
      <c r="B50" s="70" t="s">
        <v>46</v>
      </c>
      <c r="C50" s="30" t="s">
        <v>152</v>
      </c>
      <c r="D50" s="87">
        <v>4017.51</v>
      </c>
      <c r="E50" s="22">
        <f>D50/G50</f>
        <v>1.6</v>
      </c>
      <c r="F50" s="23">
        <f>E50/12</f>
        <v>0.13</v>
      </c>
      <c r="G50" s="12">
        <v>2504.1</v>
      </c>
      <c r="H50" s="12"/>
      <c r="I50" s="13"/>
    </row>
    <row r="51" spans="1:9" s="19" customFormat="1" ht="30" x14ac:dyDescent="0.2">
      <c r="A51" s="69" t="s">
        <v>24</v>
      </c>
      <c r="B51" s="70"/>
      <c r="C51" s="30"/>
      <c r="D51" s="87">
        <f>E51*G51</f>
        <v>6009.84</v>
      </c>
      <c r="E51" s="22">
        <f>F51*12</f>
        <v>2.4</v>
      </c>
      <c r="F51" s="23">
        <v>0.2</v>
      </c>
      <c r="G51" s="12">
        <v>2504.1</v>
      </c>
      <c r="H51" s="12">
        <v>1.07</v>
      </c>
      <c r="I51" s="13">
        <v>0.03</v>
      </c>
    </row>
    <row r="52" spans="1:9" s="19" customFormat="1" ht="25.5" x14ac:dyDescent="0.2">
      <c r="A52" s="79" t="s">
        <v>97</v>
      </c>
      <c r="B52" s="80" t="s">
        <v>53</v>
      </c>
      <c r="C52" s="30"/>
      <c r="D52" s="87"/>
      <c r="E52" s="22"/>
      <c r="F52" s="23"/>
      <c r="G52" s="12">
        <v>2504.1</v>
      </c>
      <c r="H52" s="12"/>
      <c r="I52" s="13"/>
    </row>
    <row r="53" spans="1:9" s="19" customFormat="1" ht="19.5" customHeight="1" x14ac:dyDescent="0.2">
      <c r="A53" s="79" t="s">
        <v>98</v>
      </c>
      <c r="B53" s="80" t="s">
        <v>53</v>
      </c>
      <c r="C53" s="30"/>
      <c r="D53" s="87"/>
      <c r="E53" s="22"/>
      <c r="F53" s="23"/>
      <c r="G53" s="12">
        <v>2504.1</v>
      </c>
      <c r="H53" s="12"/>
      <c r="I53" s="13"/>
    </row>
    <row r="54" spans="1:9" s="19" customFormat="1" ht="21.75" customHeight="1" x14ac:dyDescent="0.2">
      <c r="A54" s="79" t="s">
        <v>99</v>
      </c>
      <c r="B54" s="80" t="s">
        <v>12</v>
      </c>
      <c r="C54" s="30"/>
      <c r="D54" s="87"/>
      <c r="E54" s="22"/>
      <c r="F54" s="23"/>
      <c r="G54" s="12">
        <v>2504.1</v>
      </c>
      <c r="H54" s="12"/>
      <c r="I54" s="13"/>
    </row>
    <row r="55" spans="1:9" s="19" customFormat="1" ht="15.75" customHeight="1" x14ac:dyDescent="0.2">
      <c r="A55" s="79" t="s">
        <v>100</v>
      </c>
      <c r="B55" s="80" t="s">
        <v>53</v>
      </c>
      <c r="C55" s="30"/>
      <c r="D55" s="87"/>
      <c r="E55" s="22"/>
      <c r="F55" s="23"/>
      <c r="G55" s="12">
        <v>2504.1</v>
      </c>
      <c r="H55" s="12"/>
      <c r="I55" s="13"/>
    </row>
    <row r="56" spans="1:9" s="19" customFormat="1" ht="25.5" x14ac:dyDescent="0.2">
      <c r="A56" s="79" t="s">
        <v>101</v>
      </c>
      <c r="B56" s="80" t="s">
        <v>53</v>
      </c>
      <c r="C56" s="30"/>
      <c r="D56" s="87"/>
      <c r="E56" s="22"/>
      <c r="F56" s="23"/>
      <c r="G56" s="12">
        <v>2504.1</v>
      </c>
      <c r="H56" s="12"/>
      <c r="I56" s="13"/>
    </row>
    <row r="57" spans="1:9" s="19" customFormat="1" ht="15" x14ac:dyDescent="0.2">
      <c r="A57" s="79" t="s">
        <v>102</v>
      </c>
      <c r="B57" s="80" t="s">
        <v>53</v>
      </c>
      <c r="C57" s="30"/>
      <c r="D57" s="87"/>
      <c r="E57" s="22"/>
      <c r="F57" s="23"/>
      <c r="G57" s="12">
        <v>2504.1</v>
      </c>
      <c r="H57" s="12"/>
      <c r="I57" s="13"/>
    </row>
    <row r="58" spans="1:9" s="19" customFormat="1" ht="25.5" x14ac:dyDescent="0.2">
      <c r="A58" s="79" t="s">
        <v>103</v>
      </c>
      <c r="B58" s="80" t="s">
        <v>53</v>
      </c>
      <c r="C58" s="30"/>
      <c r="D58" s="87"/>
      <c r="E58" s="22"/>
      <c r="F58" s="23"/>
      <c r="G58" s="12">
        <v>2504.1</v>
      </c>
      <c r="H58" s="12"/>
      <c r="I58" s="13"/>
    </row>
    <row r="59" spans="1:9" s="19" customFormat="1" ht="15" x14ac:dyDescent="0.2">
      <c r="A59" s="79" t="s">
        <v>104</v>
      </c>
      <c r="B59" s="80" t="s">
        <v>53</v>
      </c>
      <c r="C59" s="30"/>
      <c r="D59" s="87"/>
      <c r="E59" s="22"/>
      <c r="F59" s="23"/>
      <c r="G59" s="12">
        <v>2504.1</v>
      </c>
      <c r="H59" s="12"/>
      <c r="I59" s="13"/>
    </row>
    <row r="60" spans="1:9" s="19" customFormat="1" ht="15" x14ac:dyDescent="0.2">
      <c r="A60" s="79" t="s">
        <v>105</v>
      </c>
      <c r="B60" s="80" t="s">
        <v>53</v>
      </c>
      <c r="C60" s="30"/>
      <c r="D60" s="87"/>
      <c r="E60" s="22"/>
      <c r="F60" s="23"/>
      <c r="G60" s="12">
        <v>2504.1</v>
      </c>
      <c r="H60" s="12"/>
      <c r="I60" s="13"/>
    </row>
    <row r="61" spans="1:9" s="12" customFormat="1" ht="15" x14ac:dyDescent="0.2">
      <c r="A61" s="69" t="s">
        <v>25</v>
      </c>
      <c r="B61" s="70" t="s">
        <v>26</v>
      </c>
      <c r="C61" s="30"/>
      <c r="D61" s="87">
        <f>E61*G61</f>
        <v>2103.44</v>
      </c>
      <c r="E61" s="22">
        <f>F61*12</f>
        <v>0.84</v>
      </c>
      <c r="F61" s="23">
        <v>7.0000000000000007E-2</v>
      </c>
      <c r="G61" s="12">
        <v>2504.1</v>
      </c>
      <c r="H61" s="12">
        <v>1.07</v>
      </c>
      <c r="I61" s="13">
        <v>0.03</v>
      </c>
    </row>
    <row r="62" spans="1:9" s="12" customFormat="1" ht="15" x14ac:dyDescent="0.2">
      <c r="A62" s="69" t="s">
        <v>27</v>
      </c>
      <c r="B62" s="71" t="s">
        <v>28</v>
      </c>
      <c r="C62" s="72"/>
      <c r="D62" s="87">
        <v>1322.17</v>
      </c>
      <c r="E62" s="22">
        <f>D62/G62</f>
        <v>0.53</v>
      </c>
      <c r="F62" s="23">
        <f>E62/12</f>
        <v>0.04</v>
      </c>
      <c r="G62" s="12">
        <v>2504.1</v>
      </c>
      <c r="H62" s="12">
        <v>1.07</v>
      </c>
      <c r="I62" s="13">
        <v>0.02</v>
      </c>
    </row>
    <row r="63" spans="1:9" s="29" customFormat="1" ht="30" x14ac:dyDescent="0.2">
      <c r="A63" s="69" t="s">
        <v>29</v>
      </c>
      <c r="B63" s="70"/>
      <c r="C63" s="30" t="s">
        <v>154</v>
      </c>
      <c r="D63" s="87">
        <v>2849.1</v>
      </c>
      <c r="E63" s="22">
        <f>D63/G63</f>
        <v>1.1399999999999999</v>
      </c>
      <c r="F63" s="23">
        <f>E63/12</f>
        <v>0.1</v>
      </c>
      <c r="G63" s="12">
        <v>2504.1</v>
      </c>
      <c r="H63" s="12">
        <v>1.07</v>
      </c>
      <c r="I63" s="13">
        <v>0.03</v>
      </c>
    </row>
    <row r="64" spans="1:9" s="29" customFormat="1" ht="15" x14ac:dyDescent="0.2">
      <c r="A64" s="69" t="s">
        <v>30</v>
      </c>
      <c r="B64" s="70"/>
      <c r="C64" s="22"/>
      <c r="D64" s="89">
        <f>SUM(D65:D77)</f>
        <v>35573.03</v>
      </c>
      <c r="E64" s="22">
        <f>D64/G64</f>
        <v>14.21</v>
      </c>
      <c r="F64" s="23">
        <f>E64/12</f>
        <v>1.18</v>
      </c>
      <c r="G64" s="12">
        <v>2504.1</v>
      </c>
      <c r="H64" s="12">
        <v>1.07</v>
      </c>
      <c r="I64" s="13">
        <v>0.63</v>
      </c>
    </row>
    <row r="65" spans="1:9" s="19" customFormat="1" ht="15" x14ac:dyDescent="0.2">
      <c r="A65" s="73" t="s">
        <v>155</v>
      </c>
      <c r="B65" s="67" t="s">
        <v>31</v>
      </c>
      <c r="C65" s="32"/>
      <c r="D65" s="109">
        <v>238.84</v>
      </c>
      <c r="E65" s="32"/>
      <c r="F65" s="33"/>
      <c r="G65" s="12">
        <v>2504.1</v>
      </c>
      <c r="H65" s="12">
        <v>1.07</v>
      </c>
      <c r="I65" s="13">
        <v>0</v>
      </c>
    </row>
    <row r="66" spans="1:9" s="19" customFormat="1" ht="15" x14ac:dyDescent="0.2">
      <c r="A66" s="73" t="s">
        <v>32</v>
      </c>
      <c r="B66" s="67" t="s">
        <v>33</v>
      </c>
      <c r="C66" s="32"/>
      <c r="D66" s="109">
        <v>505.42</v>
      </c>
      <c r="E66" s="32"/>
      <c r="F66" s="33"/>
      <c r="G66" s="12">
        <v>2504.1</v>
      </c>
      <c r="H66" s="12">
        <v>1.07</v>
      </c>
      <c r="I66" s="13">
        <v>0.01</v>
      </c>
    </row>
    <row r="67" spans="1:9" s="19" customFormat="1" ht="15" x14ac:dyDescent="0.2">
      <c r="A67" s="73" t="s">
        <v>65</v>
      </c>
      <c r="B67" s="68" t="s">
        <v>31</v>
      </c>
      <c r="C67" s="32"/>
      <c r="D67" s="109">
        <v>900.62</v>
      </c>
      <c r="E67" s="32"/>
      <c r="F67" s="33"/>
      <c r="G67" s="12">
        <v>2504.1</v>
      </c>
      <c r="H67" s="12">
        <v>1.07</v>
      </c>
      <c r="I67" s="13">
        <v>0.01</v>
      </c>
    </row>
    <row r="68" spans="1:9" s="19" customFormat="1" ht="15" x14ac:dyDescent="0.2">
      <c r="A68" s="79" t="s">
        <v>136</v>
      </c>
      <c r="B68" s="80" t="s">
        <v>46</v>
      </c>
      <c r="C68" s="86"/>
      <c r="D68" s="110">
        <v>17587.22</v>
      </c>
      <c r="E68" s="32"/>
      <c r="F68" s="33"/>
      <c r="G68" s="12">
        <v>2504.1</v>
      </c>
      <c r="H68" s="12"/>
      <c r="I68" s="13"/>
    </row>
    <row r="69" spans="1:9" s="19" customFormat="1" ht="15" x14ac:dyDescent="0.2">
      <c r="A69" s="73" t="s">
        <v>34</v>
      </c>
      <c r="B69" s="67" t="s">
        <v>31</v>
      </c>
      <c r="C69" s="32"/>
      <c r="D69" s="109">
        <v>963.17</v>
      </c>
      <c r="E69" s="32"/>
      <c r="F69" s="33"/>
      <c r="G69" s="12">
        <v>2504.1</v>
      </c>
      <c r="H69" s="12">
        <v>1.07</v>
      </c>
      <c r="I69" s="13">
        <v>0.2</v>
      </c>
    </row>
    <row r="70" spans="1:9" s="19" customFormat="1" ht="15" x14ac:dyDescent="0.2">
      <c r="A70" s="73" t="s">
        <v>35</v>
      </c>
      <c r="B70" s="67" t="s">
        <v>31</v>
      </c>
      <c r="C70" s="32"/>
      <c r="D70" s="109">
        <v>4294.09</v>
      </c>
      <c r="E70" s="32"/>
      <c r="F70" s="33"/>
      <c r="G70" s="12">
        <v>2504.1</v>
      </c>
      <c r="H70" s="12">
        <v>1.07</v>
      </c>
      <c r="I70" s="13">
        <v>0.02</v>
      </c>
    </row>
    <row r="71" spans="1:9" s="19" customFormat="1" ht="15" x14ac:dyDescent="0.2">
      <c r="A71" s="73" t="s">
        <v>36</v>
      </c>
      <c r="B71" s="67" t="s">
        <v>31</v>
      </c>
      <c r="C71" s="32"/>
      <c r="D71" s="109">
        <v>1010.85</v>
      </c>
      <c r="E71" s="32"/>
      <c r="F71" s="33"/>
      <c r="G71" s="12">
        <v>2504.1</v>
      </c>
      <c r="H71" s="12">
        <v>1.07</v>
      </c>
      <c r="I71" s="13">
        <v>0.11</v>
      </c>
    </row>
    <row r="72" spans="1:9" s="19" customFormat="1" ht="15" x14ac:dyDescent="0.2">
      <c r="A72" s="73" t="s">
        <v>37</v>
      </c>
      <c r="B72" s="67" t="s">
        <v>31</v>
      </c>
      <c r="C72" s="32"/>
      <c r="D72" s="109">
        <v>481.57</v>
      </c>
      <c r="E72" s="32"/>
      <c r="F72" s="33"/>
      <c r="G72" s="12">
        <v>2504.1</v>
      </c>
      <c r="H72" s="12">
        <v>1.07</v>
      </c>
      <c r="I72" s="13">
        <v>0.02</v>
      </c>
    </row>
    <row r="73" spans="1:9" s="19" customFormat="1" ht="15" x14ac:dyDescent="0.2">
      <c r="A73" s="73" t="s">
        <v>38</v>
      </c>
      <c r="B73" s="67" t="s">
        <v>33</v>
      </c>
      <c r="C73" s="32"/>
      <c r="D73" s="109">
        <v>1926.35</v>
      </c>
      <c r="E73" s="32"/>
      <c r="F73" s="33"/>
      <c r="G73" s="12">
        <v>2504.1</v>
      </c>
      <c r="H73" s="12">
        <v>1.07</v>
      </c>
      <c r="I73" s="13">
        <v>0.01</v>
      </c>
    </row>
    <row r="74" spans="1:9" s="19" customFormat="1" ht="25.5" x14ac:dyDescent="0.2">
      <c r="A74" s="73" t="s">
        <v>39</v>
      </c>
      <c r="B74" s="67" t="s">
        <v>31</v>
      </c>
      <c r="C74" s="32"/>
      <c r="D74" s="109">
        <v>2609.67</v>
      </c>
      <c r="E74" s="32"/>
      <c r="F74" s="33"/>
      <c r="G74" s="12">
        <v>2504.1</v>
      </c>
      <c r="H74" s="12">
        <v>1.07</v>
      </c>
      <c r="I74" s="13">
        <v>0.04</v>
      </c>
    </row>
    <row r="75" spans="1:9" s="19" customFormat="1" ht="21.75" customHeight="1" x14ac:dyDescent="0.2">
      <c r="A75" s="73" t="s">
        <v>40</v>
      </c>
      <c r="B75" s="67" t="s">
        <v>31</v>
      </c>
      <c r="C75" s="32"/>
      <c r="D75" s="109">
        <v>3391.27</v>
      </c>
      <c r="E75" s="32"/>
      <c r="F75" s="33"/>
      <c r="G75" s="12">
        <v>2504.1</v>
      </c>
      <c r="H75" s="12">
        <v>1.07</v>
      </c>
      <c r="I75" s="13">
        <v>0.06</v>
      </c>
    </row>
    <row r="76" spans="1:9" s="19" customFormat="1" ht="25.5" x14ac:dyDescent="0.2">
      <c r="A76" s="73" t="s">
        <v>106</v>
      </c>
      <c r="B76" s="68" t="s">
        <v>46</v>
      </c>
      <c r="C76" s="32"/>
      <c r="D76" s="109">
        <v>1663.96</v>
      </c>
      <c r="E76" s="32"/>
      <c r="F76" s="33"/>
      <c r="G76" s="12">
        <v>2504.1</v>
      </c>
      <c r="H76" s="12"/>
      <c r="I76" s="13"/>
    </row>
    <row r="77" spans="1:9" s="19" customFormat="1" ht="15" x14ac:dyDescent="0.2">
      <c r="A77" s="73" t="s">
        <v>107</v>
      </c>
      <c r="B77" s="80" t="s">
        <v>31</v>
      </c>
      <c r="C77" s="32"/>
      <c r="D77" s="109">
        <v>0</v>
      </c>
      <c r="E77" s="32"/>
      <c r="F77" s="33"/>
      <c r="G77" s="12">
        <v>2504.1</v>
      </c>
      <c r="H77" s="12"/>
      <c r="I77" s="13"/>
    </row>
    <row r="78" spans="1:9" s="29" customFormat="1" ht="30" x14ac:dyDescent="0.2">
      <c r="A78" s="69" t="s">
        <v>41</v>
      </c>
      <c r="B78" s="70"/>
      <c r="C78" s="22"/>
      <c r="D78" s="89">
        <f>SUM(D79:D88)</f>
        <v>56847.3</v>
      </c>
      <c r="E78" s="22">
        <f>D78/G78</f>
        <v>22.7</v>
      </c>
      <c r="F78" s="23">
        <f>E78/12</f>
        <v>1.89</v>
      </c>
      <c r="G78" s="12">
        <v>2504.1</v>
      </c>
      <c r="H78" s="12">
        <v>1.07</v>
      </c>
      <c r="I78" s="13">
        <v>0.63</v>
      </c>
    </row>
    <row r="79" spans="1:9" s="19" customFormat="1" ht="15" x14ac:dyDescent="0.2">
      <c r="A79" s="73" t="s">
        <v>42</v>
      </c>
      <c r="B79" s="67" t="s">
        <v>43</v>
      </c>
      <c r="C79" s="32"/>
      <c r="D79" s="109">
        <v>2889.52</v>
      </c>
      <c r="E79" s="32"/>
      <c r="F79" s="33"/>
      <c r="G79" s="12">
        <v>2504.1</v>
      </c>
      <c r="H79" s="12">
        <v>1.07</v>
      </c>
      <c r="I79" s="13">
        <v>0.06</v>
      </c>
    </row>
    <row r="80" spans="1:9" s="19" customFormat="1" ht="25.5" x14ac:dyDescent="0.2">
      <c r="A80" s="73" t="s">
        <v>44</v>
      </c>
      <c r="B80" s="68" t="s">
        <v>31</v>
      </c>
      <c r="C80" s="32"/>
      <c r="D80" s="109">
        <v>1926.35</v>
      </c>
      <c r="E80" s="32"/>
      <c r="F80" s="33"/>
      <c r="G80" s="12">
        <v>2504.1</v>
      </c>
      <c r="H80" s="12">
        <v>1.07</v>
      </c>
      <c r="I80" s="13">
        <v>0.04</v>
      </c>
    </row>
    <row r="81" spans="1:9" s="19" customFormat="1" ht="15" x14ac:dyDescent="0.2">
      <c r="A81" s="73" t="s">
        <v>45</v>
      </c>
      <c r="B81" s="68" t="s">
        <v>31</v>
      </c>
      <c r="C81" s="32"/>
      <c r="D81" s="109">
        <v>2021.63</v>
      </c>
      <c r="E81" s="32"/>
      <c r="F81" s="33"/>
      <c r="G81" s="12">
        <v>2504.1</v>
      </c>
      <c r="H81" s="12">
        <v>1.07</v>
      </c>
      <c r="I81" s="13">
        <v>0.05</v>
      </c>
    </row>
    <row r="82" spans="1:9" s="19" customFormat="1" ht="25.5" x14ac:dyDescent="0.2">
      <c r="A82" s="73" t="s">
        <v>47</v>
      </c>
      <c r="B82" s="67" t="s">
        <v>48</v>
      </c>
      <c r="C82" s="32"/>
      <c r="D82" s="109">
        <v>1926.35</v>
      </c>
      <c r="E82" s="32"/>
      <c r="F82" s="33"/>
      <c r="G82" s="12">
        <v>2504.1</v>
      </c>
      <c r="H82" s="12">
        <v>1.07</v>
      </c>
      <c r="I82" s="13">
        <v>0.04</v>
      </c>
    </row>
    <row r="83" spans="1:9" s="19" customFormat="1" ht="20.25" customHeight="1" x14ac:dyDescent="0.2">
      <c r="A83" s="73" t="s">
        <v>108</v>
      </c>
      <c r="B83" s="68" t="s">
        <v>110</v>
      </c>
      <c r="C83" s="32"/>
      <c r="D83" s="109">
        <v>13424.22</v>
      </c>
      <c r="E83" s="32"/>
      <c r="F83" s="33"/>
      <c r="G83" s="12">
        <v>2504.1</v>
      </c>
      <c r="H83" s="12">
        <v>1.07</v>
      </c>
      <c r="I83" s="13">
        <v>0.23</v>
      </c>
    </row>
    <row r="84" spans="1:9" s="19" customFormat="1" ht="15" x14ac:dyDescent="0.2">
      <c r="A84" s="73" t="s">
        <v>124</v>
      </c>
      <c r="B84" s="67" t="s">
        <v>10</v>
      </c>
      <c r="C84" s="32"/>
      <c r="D84" s="109">
        <v>6851.28</v>
      </c>
      <c r="E84" s="32"/>
      <c r="F84" s="33"/>
      <c r="G84" s="12">
        <v>2504.1</v>
      </c>
      <c r="H84" s="12">
        <v>1.07</v>
      </c>
      <c r="I84" s="13">
        <v>0</v>
      </c>
    </row>
    <row r="85" spans="1:9" s="19" customFormat="1" ht="25.5" x14ac:dyDescent="0.2">
      <c r="A85" s="73" t="s">
        <v>109</v>
      </c>
      <c r="B85" s="68" t="s">
        <v>31</v>
      </c>
      <c r="C85" s="32"/>
      <c r="D85" s="109">
        <v>22061.64</v>
      </c>
      <c r="E85" s="32"/>
      <c r="F85" s="33"/>
      <c r="G85" s="12">
        <v>2504.1</v>
      </c>
      <c r="H85" s="12">
        <v>1.07</v>
      </c>
      <c r="I85" s="13">
        <v>0</v>
      </c>
    </row>
    <row r="86" spans="1:9" s="19" customFormat="1" ht="25.5" x14ac:dyDescent="0.2">
      <c r="A86" s="73" t="s">
        <v>106</v>
      </c>
      <c r="B86" s="68" t="s">
        <v>110</v>
      </c>
      <c r="C86" s="32"/>
      <c r="D86" s="109">
        <f t="shared" ref="D86" si="0">E86*G86</f>
        <v>0</v>
      </c>
      <c r="E86" s="32"/>
      <c r="F86" s="33"/>
      <c r="G86" s="12">
        <v>2504.1</v>
      </c>
      <c r="H86" s="12">
        <v>1.07</v>
      </c>
      <c r="I86" s="13">
        <v>0</v>
      </c>
    </row>
    <row r="87" spans="1:9" s="19" customFormat="1" ht="15" x14ac:dyDescent="0.2">
      <c r="A87" s="96" t="s">
        <v>137</v>
      </c>
      <c r="B87" s="97"/>
      <c r="C87" s="86"/>
      <c r="D87" s="99">
        <v>5746.31</v>
      </c>
      <c r="E87" s="32"/>
      <c r="F87" s="33"/>
      <c r="G87" s="12">
        <v>2504.1</v>
      </c>
      <c r="H87" s="12">
        <v>1.07</v>
      </c>
      <c r="I87" s="13">
        <v>0</v>
      </c>
    </row>
    <row r="88" spans="1:9" s="19" customFormat="1" ht="15" x14ac:dyDescent="0.2">
      <c r="A88" s="73" t="s">
        <v>111</v>
      </c>
      <c r="B88" s="68" t="s">
        <v>31</v>
      </c>
      <c r="C88" s="32"/>
      <c r="D88" s="109">
        <v>0</v>
      </c>
      <c r="E88" s="32"/>
      <c r="F88" s="33"/>
      <c r="G88" s="12">
        <v>2504.1</v>
      </c>
      <c r="H88" s="12">
        <v>1.07</v>
      </c>
      <c r="I88" s="13">
        <v>0.16</v>
      </c>
    </row>
    <row r="89" spans="1:9" s="19" customFormat="1" ht="30" x14ac:dyDescent="0.2">
      <c r="A89" s="69" t="s">
        <v>49</v>
      </c>
      <c r="B89" s="67"/>
      <c r="C89" s="32"/>
      <c r="D89" s="89">
        <f>SUM(D90:D93)</f>
        <v>11492.61</v>
      </c>
      <c r="E89" s="22">
        <f>D89/G89</f>
        <v>4.59</v>
      </c>
      <c r="F89" s="23">
        <f>E89/12</f>
        <v>0.38</v>
      </c>
      <c r="G89" s="12">
        <v>2504.1</v>
      </c>
      <c r="H89" s="12">
        <v>1.07</v>
      </c>
      <c r="I89" s="13">
        <v>0.11</v>
      </c>
    </row>
    <row r="90" spans="1:9" s="19" customFormat="1" ht="15" x14ac:dyDescent="0.2">
      <c r="A90" s="73" t="s">
        <v>112</v>
      </c>
      <c r="B90" s="67" t="s">
        <v>31</v>
      </c>
      <c r="C90" s="32"/>
      <c r="D90" s="109">
        <v>0</v>
      </c>
      <c r="E90" s="31"/>
      <c r="F90" s="33"/>
      <c r="G90" s="12">
        <v>2504.1</v>
      </c>
      <c r="H90" s="12">
        <v>1.07</v>
      </c>
      <c r="I90" s="13">
        <v>0.05</v>
      </c>
    </row>
    <row r="91" spans="1:9" s="19" customFormat="1" ht="15" x14ac:dyDescent="0.2">
      <c r="A91" s="96" t="s">
        <v>156</v>
      </c>
      <c r="B91" s="97" t="s">
        <v>46</v>
      </c>
      <c r="C91" s="98"/>
      <c r="D91" s="99">
        <v>11492.61</v>
      </c>
      <c r="E91" s="31"/>
      <c r="F91" s="33"/>
      <c r="G91" s="12">
        <v>2504.1</v>
      </c>
      <c r="H91" s="12">
        <v>1.07</v>
      </c>
      <c r="I91" s="13">
        <v>0.05</v>
      </c>
    </row>
    <row r="92" spans="1:9" s="19" customFormat="1" ht="15" customHeight="1" x14ac:dyDescent="0.2">
      <c r="A92" s="73" t="s">
        <v>113</v>
      </c>
      <c r="B92" s="68" t="s">
        <v>110</v>
      </c>
      <c r="C92" s="32"/>
      <c r="D92" s="109">
        <f>E92*G92</f>
        <v>0</v>
      </c>
      <c r="E92" s="31"/>
      <c r="F92" s="33"/>
      <c r="G92" s="12">
        <v>2504.1</v>
      </c>
      <c r="H92" s="12">
        <v>1.07</v>
      </c>
      <c r="I92" s="13">
        <v>0</v>
      </c>
    </row>
    <row r="93" spans="1:9" s="19" customFormat="1" ht="27" customHeight="1" x14ac:dyDescent="0.2">
      <c r="A93" s="73" t="s">
        <v>114</v>
      </c>
      <c r="B93" s="68" t="s">
        <v>46</v>
      </c>
      <c r="C93" s="32"/>
      <c r="D93" s="109">
        <v>0</v>
      </c>
      <c r="E93" s="34"/>
      <c r="F93" s="33"/>
      <c r="G93" s="12">
        <v>2504.1</v>
      </c>
      <c r="H93" s="12"/>
      <c r="I93" s="13"/>
    </row>
    <row r="94" spans="1:9" s="19" customFormat="1" ht="15" x14ac:dyDescent="0.2">
      <c r="A94" s="69" t="s">
        <v>115</v>
      </c>
      <c r="B94" s="67"/>
      <c r="C94" s="32"/>
      <c r="D94" s="89">
        <f>SUM(D95:D100)</f>
        <v>2572.9499999999998</v>
      </c>
      <c r="E94" s="21">
        <f>D94/G94</f>
        <v>1.03</v>
      </c>
      <c r="F94" s="28">
        <f>E94/12</f>
        <v>0.09</v>
      </c>
      <c r="G94" s="12">
        <v>2504.1</v>
      </c>
      <c r="H94" s="12">
        <v>1.07</v>
      </c>
      <c r="I94" s="13">
        <v>0.28000000000000003</v>
      </c>
    </row>
    <row r="95" spans="1:9" s="19" customFormat="1" ht="15" x14ac:dyDescent="0.2">
      <c r="A95" s="73" t="s">
        <v>50</v>
      </c>
      <c r="B95" s="67" t="s">
        <v>10</v>
      </c>
      <c r="C95" s="32"/>
      <c r="D95" s="109">
        <f t="shared" ref="D95:D100" si="1">E95*G95</f>
        <v>0</v>
      </c>
      <c r="E95" s="31"/>
      <c r="F95" s="33"/>
      <c r="G95" s="12">
        <v>2504.1</v>
      </c>
      <c r="H95" s="12">
        <v>1.07</v>
      </c>
      <c r="I95" s="13">
        <v>0</v>
      </c>
    </row>
    <row r="96" spans="1:9" s="19" customFormat="1" ht="38.25" x14ac:dyDescent="0.2">
      <c r="A96" s="73" t="s">
        <v>164</v>
      </c>
      <c r="B96" s="67" t="s">
        <v>31</v>
      </c>
      <c r="C96" s="32"/>
      <c r="D96" s="109">
        <v>1566.14</v>
      </c>
      <c r="E96" s="31"/>
      <c r="F96" s="33"/>
      <c r="G96" s="12">
        <v>2504.1</v>
      </c>
      <c r="H96" s="12">
        <v>1.07</v>
      </c>
      <c r="I96" s="13">
        <v>0.26</v>
      </c>
    </row>
    <row r="97" spans="1:10" s="19" customFormat="1" ht="38.25" x14ac:dyDescent="0.2">
      <c r="A97" s="73" t="s">
        <v>116</v>
      </c>
      <c r="B97" s="67" t="s">
        <v>31</v>
      </c>
      <c r="C97" s="32"/>
      <c r="D97" s="109">
        <v>1006.81</v>
      </c>
      <c r="E97" s="31"/>
      <c r="F97" s="33"/>
      <c r="G97" s="12">
        <v>2504.1</v>
      </c>
      <c r="H97" s="12">
        <v>1.07</v>
      </c>
      <c r="I97" s="13">
        <v>0.02</v>
      </c>
    </row>
    <row r="98" spans="1:10" s="19" customFormat="1" ht="27.75" customHeight="1" x14ac:dyDescent="0.2">
      <c r="A98" s="73" t="s">
        <v>52</v>
      </c>
      <c r="B98" s="67" t="s">
        <v>18</v>
      </c>
      <c r="C98" s="32"/>
      <c r="D98" s="109">
        <f t="shared" si="1"/>
        <v>0</v>
      </c>
      <c r="E98" s="31"/>
      <c r="F98" s="33"/>
      <c r="G98" s="12">
        <v>2504.1</v>
      </c>
      <c r="H98" s="12">
        <v>1.07</v>
      </c>
      <c r="I98" s="13">
        <v>0</v>
      </c>
    </row>
    <row r="99" spans="1:10" s="19" customFormat="1" ht="18.75" customHeight="1" x14ac:dyDescent="0.2">
      <c r="A99" s="73" t="s">
        <v>51</v>
      </c>
      <c r="B99" s="68" t="s">
        <v>68</v>
      </c>
      <c r="C99" s="32"/>
      <c r="D99" s="109">
        <f t="shared" si="1"/>
        <v>0</v>
      </c>
      <c r="E99" s="31"/>
      <c r="F99" s="33"/>
      <c r="G99" s="12">
        <v>2504.1</v>
      </c>
      <c r="H99" s="12">
        <v>1.07</v>
      </c>
      <c r="I99" s="13">
        <v>0</v>
      </c>
    </row>
    <row r="100" spans="1:10" s="19" customFormat="1" ht="57.75" customHeight="1" x14ac:dyDescent="0.2">
      <c r="A100" s="73" t="s">
        <v>117</v>
      </c>
      <c r="B100" s="68" t="s">
        <v>53</v>
      </c>
      <c r="C100" s="32"/>
      <c r="D100" s="109">
        <f t="shared" si="1"/>
        <v>0</v>
      </c>
      <c r="E100" s="31"/>
      <c r="F100" s="33"/>
      <c r="G100" s="12">
        <v>2504.1</v>
      </c>
      <c r="H100" s="12">
        <v>1.07</v>
      </c>
      <c r="I100" s="13">
        <v>0</v>
      </c>
    </row>
    <row r="101" spans="1:10" s="19" customFormat="1" ht="15" x14ac:dyDescent="0.2">
      <c r="A101" s="69" t="s">
        <v>54</v>
      </c>
      <c r="B101" s="67"/>
      <c r="C101" s="32"/>
      <c r="D101" s="89">
        <f>D102</f>
        <v>1208.01</v>
      </c>
      <c r="E101" s="21">
        <f>D101/G101</f>
        <v>0.48</v>
      </c>
      <c r="F101" s="28">
        <f>E101/12</f>
        <v>0.04</v>
      </c>
      <c r="G101" s="12">
        <v>2504.1</v>
      </c>
      <c r="H101" s="12">
        <v>1.07</v>
      </c>
      <c r="I101" s="13">
        <v>0.15</v>
      </c>
    </row>
    <row r="102" spans="1:10" s="19" customFormat="1" ht="15" x14ac:dyDescent="0.2">
      <c r="A102" s="73" t="s">
        <v>55</v>
      </c>
      <c r="B102" s="67" t="s">
        <v>31</v>
      </c>
      <c r="C102" s="32"/>
      <c r="D102" s="109">
        <v>1208.01</v>
      </c>
      <c r="E102" s="32"/>
      <c r="F102" s="33"/>
      <c r="G102" s="12">
        <v>2504.1</v>
      </c>
      <c r="H102" s="12">
        <v>1.07</v>
      </c>
      <c r="I102" s="13">
        <v>0.03</v>
      </c>
    </row>
    <row r="103" spans="1:10" s="12" customFormat="1" ht="15" x14ac:dyDescent="0.2">
      <c r="A103" s="69" t="s">
        <v>56</v>
      </c>
      <c r="B103" s="70"/>
      <c r="C103" s="22"/>
      <c r="D103" s="89">
        <f>D104+D105</f>
        <v>26568.3</v>
      </c>
      <c r="E103" s="22">
        <f>D103/G103</f>
        <v>10.61</v>
      </c>
      <c r="F103" s="23">
        <f>E103/12</f>
        <v>0.88</v>
      </c>
      <c r="G103" s="12">
        <v>2504.1</v>
      </c>
      <c r="H103" s="12">
        <v>1.07</v>
      </c>
      <c r="I103" s="13">
        <v>0.04</v>
      </c>
    </row>
    <row r="104" spans="1:10" s="19" customFormat="1" ht="38.25" x14ac:dyDescent="0.2">
      <c r="A104" s="79" t="s">
        <v>118</v>
      </c>
      <c r="B104" s="68" t="s">
        <v>33</v>
      </c>
      <c r="C104" s="32"/>
      <c r="D104" s="109">
        <v>15045.36</v>
      </c>
      <c r="E104" s="32"/>
      <c r="F104" s="33"/>
      <c r="G104" s="12">
        <v>2504.1</v>
      </c>
      <c r="H104" s="12">
        <v>1.07</v>
      </c>
      <c r="I104" s="13">
        <v>0.04</v>
      </c>
    </row>
    <row r="105" spans="1:10" s="19" customFormat="1" ht="25.5" x14ac:dyDescent="0.2">
      <c r="A105" s="79" t="s">
        <v>119</v>
      </c>
      <c r="B105" s="68" t="s">
        <v>53</v>
      </c>
      <c r="C105" s="32"/>
      <c r="D105" s="109">
        <v>11522.94</v>
      </c>
      <c r="E105" s="32"/>
      <c r="F105" s="33"/>
      <c r="G105" s="12">
        <v>2504.1</v>
      </c>
      <c r="H105" s="12">
        <v>1.07</v>
      </c>
      <c r="I105" s="13">
        <v>0</v>
      </c>
    </row>
    <row r="106" spans="1:10" s="12" customFormat="1" ht="15" x14ac:dyDescent="0.2">
      <c r="A106" s="69" t="s">
        <v>57</v>
      </c>
      <c r="B106" s="70"/>
      <c r="C106" s="22"/>
      <c r="D106" s="89">
        <f>D107+D108</f>
        <v>4116.96</v>
      </c>
      <c r="E106" s="22">
        <f>D106/G106</f>
        <v>1.64</v>
      </c>
      <c r="F106" s="23">
        <f>E106/12</f>
        <v>0.14000000000000001</v>
      </c>
      <c r="G106" s="12">
        <v>2504.1</v>
      </c>
      <c r="H106" s="12">
        <v>1.07</v>
      </c>
      <c r="I106" s="13">
        <v>0.51</v>
      </c>
    </row>
    <row r="107" spans="1:10" s="19" customFormat="1" ht="15" x14ac:dyDescent="0.2">
      <c r="A107" s="73" t="s">
        <v>58</v>
      </c>
      <c r="B107" s="67" t="s">
        <v>43</v>
      </c>
      <c r="C107" s="32"/>
      <c r="D107" s="109">
        <v>2022.75</v>
      </c>
      <c r="E107" s="32"/>
      <c r="F107" s="33"/>
      <c r="G107" s="12">
        <v>2504.1</v>
      </c>
      <c r="H107" s="12">
        <v>1.07</v>
      </c>
      <c r="I107" s="13">
        <v>0.46</v>
      </c>
    </row>
    <row r="108" spans="1:10" s="19" customFormat="1" ht="15" x14ac:dyDescent="0.2">
      <c r="A108" s="73" t="s">
        <v>59</v>
      </c>
      <c r="B108" s="67" t="s">
        <v>43</v>
      </c>
      <c r="C108" s="32"/>
      <c r="D108" s="111">
        <v>2094.21</v>
      </c>
      <c r="E108" s="32"/>
      <c r="F108" s="33"/>
      <c r="G108" s="12">
        <v>2504.1</v>
      </c>
      <c r="H108" s="12">
        <v>1.07</v>
      </c>
      <c r="I108" s="13">
        <v>0.05</v>
      </c>
    </row>
    <row r="109" spans="1:10" s="12" customFormat="1" ht="93.75" customHeight="1" x14ac:dyDescent="0.2">
      <c r="A109" s="69" t="s">
        <v>165</v>
      </c>
      <c r="B109" s="70" t="s">
        <v>18</v>
      </c>
      <c r="C109" s="30"/>
      <c r="D109" s="112">
        <v>50000</v>
      </c>
      <c r="E109" s="30">
        <f>D109/G109</f>
        <v>19.97</v>
      </c>
      <c r="F109" s="28">
        <f>E109/12</f>
        <v>1.66</v>
      </c>
      <c r="G109" s="12">
        <v>2504.1</v>
      </c>
      <c r="H109" s="12">
        <v>1.07</v>
      </c>
      <c r="I109" s="13">
        <v>0.3</v>
      </c>
    </row>
    <row r="110" spans="1:10" s="12" customFormat="1" ht="33.75" customHeight="1" x14ac:dyDescent="0.2">
      <c r="A110" s="102" t="s">
        <v>71</v>
      </c>
      <c r="B110" s="70" t="s">
        <v>157</v>
      </c>
      <c r="C110" s="30"/>
      <c r="D110" s="119">
        <v>0</v>
      </c>
      <c r="E110" s="30">
        <f>D110/G110</f>
        <v>0</v>
      </c>
      <c r="F110" s="30">
        <f>E110/12</f>
        <v>0</v>
      </c>
      <c r="G110" s="12">
        <v>2504.1</v>
      </c>
      <c r="I110" s="13"/>
      <c r="J110" s="12" t="s">
        <v>163</v>
      </c>
    </row>
    <row r="111" spans="1:10" s="12" customFormat="1" ht="15.75" thickBot="1" x14ac:dyDescent="0.25">
      <c r="A111" s="85" t="s">
        <v>60</v>
      </c>
      <c r="B111" s="83" t="s">
        <v>15</v>
      </c>
      <c r="C111" s="84"/>
      <c r="D111" s="90">
        <f>E111*G111</f>
        <v>57093.48</v>
      </c>
      <c r="E111" s="81">
        <f>F111*12</f>
        <v>22.8</v>
      </c>
      <c r="F111" s="82">
        <v>1.9</v>
      </c>
      <c r="G111" s="12">
        <v>2504.1</v>
      </c>
      <c r="H111" s="38"/>
      <c r="I111" s="13"/>
    </row>
    <row r="112" spans="1:10" s="12" customFormat="1" ht="20.25" thickBot="1" x14ac:dyDescent="0.45">
      <c r="A112" s="75" t="s">
        <v>61</v>
      </c>
      <c r="B112" s="76"/>
      <c r="C112" s="37"/>
      <c r="D112" s="91">
        <f>D109+D106+D103+D101+D94+D89+D78+D64+D63+D62+D61+D51+D49+D48+D47+D40+D39+D28+D15+D111+D110+D50+D41</f>
        <v>777699.13</v>
      </c>
      <c r="E112" s="91">
        <f>E109+E106+E103+E101+E94+E89+E78+E64+E63+E62+E61+E51+E49+E48+E47+E40+E39+E28+E15+E111+E110+E50+E41</f>
        <v>310.58</v>
      </c>
      <c r="F112" s="91">
        <f>F109+F106+F103+F101+F94+F89+F78+F64+F63+F62+F61+F51+F49+F48+F47+F40+F39+F28+F15+F111+F110+F50+F41</f>
        <v>25.88</v>
      </c>
      <c r="G112" s="12">
        <v>2504.1</v>
      </c>
      <c r="H112" s="38"/>
      <c r="I112" s="13"/>
    </row>
    <row r="113" spans="1:11" s="12" customFormat="1" ht="19.5" x14ac:dyDescent="0.4">
      <c r="A113" s="113"/>
      <c r="B113" s="114"/>
      <c r="C113" s="115"/>
      <c r="D113" s="116"/>
      <c r="E113" s="114"/>
      <c r="F113" s="117"/>
      <c r="H113" s="38"/>
      <c r="I113" s="13"/>
    </row>
    <row r="114" spans="1:11" s="40" customFormat="1" ht="15.75" thickBot="1" x14ac:dyDescent="0.25">
      <c r="A114" s="39"/>
      <c r="D114" s="92"/>
      <c r="E114" s="41"/>
      <c r="F114" s="41"/>
      <c r="G114" s="12">
        <v>2504.1</v>
      </c>
      <c r="I114" s="42"/>
    </row>
    <row r="115" spans="1:11" s="12" customFormat="1" ht="20.25" thickBot="1" x14ac:dyDescent="0.25">
      <c r="A115" s="74" t="s">
        <v>120</v>
      </c>
      <c r="B115" s="36"/>
      <c r="C115" s="36"/>
      <c r="D115" s="93">
        <f>SUM(D116:D139)</f>
        <v>3621183.7</v>
      </c>
      <c r="E115" s="93">
        <f t="shared" ref="E115:F115" si="2">SUM(E116:E139)</f>
        <v>1446.12</v>
      </c>
      <c r="F115" s="93">
        <f t="shared" si="2"/>
        <v>120.53</v>
      </c>
      <c r="G115" s="12">
        <v>2504.1</v>
      </c>
      <c r="H115" s="38"/>
      <c r="I115" s="13"/>
    </row>
    <row r="116" spans="1:11" s="12" customFormat="1" ht="15" customHeight="1" x14ac:dyDescent="0.2">
      <c r="A116" s="100" t="s">
        <v>125</v>
      </c>
      <c r="B116" s="101"/>
      <c r="C116" s="24"/>
      <c r="D116" s="118">
        <v>152003.81</v>
      </c>
      <c r="E116" s="86">
        <f>D116/G116</f>
        <v>60.7</v>
      </c>
      <c r="F116" s="25">
        <f>E116/12</f>
        <v>5.0599999999999996</v>
      </c>
      <c r="G116" s="12">
        <v>2504.1</v>
      </c>
      <c r="H116" s="38"/>
      <c r="I116" s="13"/>
    </row>
    <row r="117" spans="1:11" s="19" customFormat="1" ht="15" customHeight="1" x14ac:dyDescent="0.2">
      <c r="A117" s="79" t="s">
        <v>126</v>
      </c>
      <c r="B117" s="80"/>
      <c r="C117" s="86"/>
      <c r="D117" s="110">
        <v>1109266.8500000001</v>
      </c>
      <c r="E117" s="86">
        <f t="shared" ref="E117:E139" si="3">D117/G117</f>
        <v>442.98</v>
      </c>
      <c r="F117" s="25">
        <f t="shared" ref="F117:F139" si="4">E117/12</f>
        <v>36.92</v>
      </c>
      <c r="G117" s="12">
        <v>2504.1</v>
      </c>
      <c r="H117" s="12"/>
      <c r="I117" s="13"/>
      <c r="K117" s="19">
        <v>33.08</v>
      </c>
    </row>
    <row r="118" spans="1:11" s="19" customFormat="1" ht="15" customHeight="1" x14ac:dyDescent="0.2">
      <c r="A118" s="79" t="s">
        <v>127</v>
      </c>
      <c r="B118" s="80"/>
      <c r="C118" s="86"/>
      <c r="D118" s="110">
        <v>488424.99</v>
      </c>
      <c r="E118" s="86">
        <f t="shared" si="3"/>
        <v>195.05</v>
      </c>
      <c r="F118" s="25">
        <f t="shared" si="4"/>
        <v>16.25</v>
      </c>
      <c r="G118" s="12">
        <v>2504.1</v>
      </c>
      <c r="H118" s="12"/>
      <c r="I118" s="13"/>
      <c r="K118" s="19">
        <v>14.76</v>
      </c>
    </row>
    <row r="119" spans="1:11" s="19" customFormat="1" ht="15" customHeight="1" x14ac:dyDescent="0.2">
      <c r="A119" s="79" t="s">
        <v>128</v>
      </c>
      <c r="B119" s="80"/>
      <c r="C119" s="86"/>
      <c r="D119" s="110">
        <v>7810</v>
      </c>
      <c r="E119" s="86">
        <f t="shared" si="3"/>
        <v>3.12</v>
      </c>
      <c r="F119" s="25">
        <f t="shared" si="4"/>
        <v>0.26</v>
      </c>
      <c r="G119" s="12">
        <v>2504.1</v>
      </c>
      <c r="H119" s="12"/>
      <c r="I119" s="13"/>
      <c r="K119" s="19">
        <v>0.26</v>
      </c>
    </row>
    <row r="120" spans="1:11" s="19" customFormat="1" ht="15" customHeight="1" x14ac:dyDescent="0.2">
      <c r="A120" s="79" t="s">
        <v>129</v>
      </c>
      <c r="B120" s="80"/>
      <c r="C120" s="86"/>
      <c r="D120" s="110">
        <v>2368.2199999999998</v>
      </c>
      <c r="E120" s="86">
        <f t="shared" si="3"/>
        <v>0.95</v>
      </c>
      <c r="F120" s="25">
        <f t="shared" si="4"/>
        <v>0.08</v>
      </c>
      <c r="G120" s="12">
        <v>2504.1</v>
      </c>
      <c r="H120" s="12"/>
      <c r="I120" s="13"/>
      <c r="K120" s="19">
        <v>2.97</v>
      </c>
    </row>
    <row r="121" spans="1:11" s="19" customFormat="1" ht="15" customHeight="1" x14ac:dyDescent="0.2">
      <c r="A121" s="79" t="s">
        <v>130</v>
      </c>
      <c r="B121" s="80"/>
      <c r="C121" s="86"/>
      <c r="D121" s="110">
        <v>14597.28</v>
      </c>
      <c r="E121" s="86">
        <f t="shared" si="3"/>
        <v>5.83</v>
      </c>
      <c r="F121" s="25">
        <f t="shared" si="4"/>
        <v>0.49</v>
      </c>
      <c r="G121" s="12">
        <v>2504.1</v>
      </c>
      <c r="H121" s="12"/>
      <c r="I121" s="13"/>
      <c r="K121" s="19">
        <v>0.44</v>
      </c>
    </row>
    <row r="122" spans="1:11" s="19" customFormat="1" ht="15" customHeight="1" x14ac:dyDescent="0.2">
      <c r="A122" s="79" t="s">
        <v>131</v>
      </c>
      <c r="B122" s="80"/>
      <c r="C122" s="86"/>
      <c r="D122" s="110">
        <v>258312.02</v>
      </c>
      <c r="E122" s="86">
        <f t="shared" si="3"/>
        <v>103.16</v>
      </c>
      <c r="F122" s="25">
        <f t="shared" si="4"/>
        <v>8.6</v>
      </c>
      <c r="G122" s="12">
        <v>2504.1</v>
      </c>
      <c r="H122" s="12"/>
      <c r="I122" s="13"/>
      <c r="K122" s="19">
        <v>0.16</v>
      </c>
    </row>
    <row r="123" spans="1:11" s="19" customFormat="1" ht="15" customHeight="1" x14ac:dyDescent="0.2">
      <c r="A123" s="79" t="s">
        <v>132</v>
      </c>
      <c r="B123" s="80"/>
      <c r="C123" s="86"/>
      <c r="D123" s="110">
        <v>17375.07</v>
      </c>
      <c r="E123" s="86">
        <f t="shared" si="3"/>
        <v>6.94</v>
      </c>
      <c r="F123" s="25">
        <f t="shared" si="4"/>
        <v>0.57999999999999996</v>
      </c>
      <c r="G123" s="12">
        <v>2504.1</v>
      </c>
      <c r="H123" s="12"/>
      <c r="I123" s="13"/>
      <c r="K123" s="19">
        <v>0.42</v>
      </c>
    </row>
    <row r="124" spans="1:11" s="19" customFormat="1" ht="15" customHeight="1" x14ac:dyDescent="0.2">
      <c r="A124" s="79" t="s">
        <v>133</v>
      </c>
      <c r="B124" s="80"/>
      <c r="C124" s="86"/>
      <c r="D124" s="110">
        <v>126418.79</v>
      </c>
      <c r="E124" s="86">
        <f t="shared" si="3"/>
        <v>50.48</v>
      </c>
      <c r="F124" s="25">
        <f t="shared" si="4"/>
        <v>4.21</v>
      </c>
      <c r="G124" s="12">
        <v>2504.1</v>
      </c>
      <c r="H124" s="12"/>
      <c r="I124" s="13"/>
      <c r="K124" s="19">
        <v>0.1</v>
      </c>
    </row>
    <row r="125" spans="1:11" s="19" customFormat="1" ht="15" customHeight="1" x14ac:dyDescent="0.2">
      <c r="A125" s="79" t="s">
        <v>134</v>
      </c>
      <c r="B125" s="80"/>
      <c r="C125" s="86"/>
      <c r="D125" s="110">
        <v>296348.18</v>
      </c>
      <c r="E125" s="86">
        <f t="shared" si="3"/>
        <v>118.35</v>
      </c>
      <c r="F125" s="25">
        <f t="shared" si="4"/>
        <v>9.86</v>
      </c>
      <c r="G125" s="12">
        <v>2504.1</v>
      </c>
      <c r="H125" s="12"/>
      <c r="I125" s="13"/>
      <c r="K125" s="19">
        <v>0.02</v>
      </c>
    </row>
    <row r="126" spans="1:11" s="19" customFormat="1" ht="15" customHeight="1" x14ac:dyDescent="0.2">
      <c r="A126" s="79" t="s">
        <v>135</v>
      </c>
      <c r="B126" s="80"/>
      <c r="C126" s="86"/>
      <c r="D126" s="110">
        <v>3555.52</v>
      </c>
      <c r="E126" s="86">
        <f t="shared" si="3"/>
        <v>1.42</v>
      </c>
      <c r="F126" s="25">
        <f t="shared" si="4"/>
        <v>0.12</v>
      </c>
      <c r="G126" s="12">
        <v>2504.1</v>
      </c>
      <c r="H126" s="12"/>
      <c r="I126" s="13"/>
      <c r="K126" s="19">
        <v>0.59</v>
      </c>
    </row>
    <row r="127" spans="1:11" s="19" customFormat="1" ht="15" hidden="1" customHeight="1" x14ac:dyDescent="0.2">
      <c r="A127" s="79" t="s">
        <v>136</v>
      </c>
      <c r="B127" s="80"/>
      <c r="C127" s="86"/>
      <c r="D127" s="110">
        <v>0</v>
      </c>
      <c r="E127" s="86">
        <f t="shared" si="3"/>
        <v>0</v>
      </c>
      <c r="F127" s="25">
        <f t="shared" si="4"/>
        <v>0</v>
      </c>
      <c r="G127" s="12">
        <v>2504.1</v>
      </c>
      <c r="H127" s="12"/>
      <c r="I127" s="13"/>
      <c r="K127" s="19">
        <v>2.76</v>
      </c>
    </row>
    <row r="128" spans="1:11" s="19" customFormat="1" ht="15" hidden="1" customHeight="1" x14ac:dyDescent="0.2">
      <c r="A128" s="96" t="s">
        <v>137</v>
      </c>
      <c r="B128" s="97"/>
      <c r="C128" s="98"/>
      <c r="D128" s="99">
        <v>0</v>
      </c>
      <c r="E128" s="86">
        <f t="shared" si="3"/>
        <v>0</v>
      </c>
      <c r="F128" s="25">
        <f t="shared" si="4"/>
        <v>0</v>
      </c>
      <c r="G128" s="12">
        <v>2504.1</v>
      </c>
      <c r="H128" s="12"/>
      <c r="I128" s="13"/>
    </row>
    <row r="129" spans="1:11" s="19" customFormat="1" ht="15" hidden="1" customHeight="1" x14ac:dyDescent="0.2">
      <c r="A129" s="96" t="s">
        <v>138</v>
      </c>
      <c r="B129" s="97"/>
      <c r="C129" s="98"/>
      <c r="D129" s="99">
        <v>0</v>
      </c>
      <c r="E129" s="86">
        <f t="shared" si="3"/>
        <v>0</v>
      </c>
      <c r="F129" s="25">
        <f t="shared" si="4"/>
        <v>0</v>
      </c>
      <c r="G129" s="12">
        <v>2504.1</v>
      </c>
      <c r="H129" s="12"/>
      <c r="I129" s="13"/>
    </row>
    <row r="130" spans="1:11" s="19" customFormat="1" ht="15" customHeight="1" x14ac:dyDescent="0.2">
      <c r="A130" s="96" t="s">
        <v>139</v>
      </c>
      <c r="B130" s="97"/>
      <c r="C130" s="98"/>
      <c r="D130" s="99">
        <v>4978.99</v>
      </c>
      <c r="E130" s="86">
        <f t="shared" si="3"/>
        <v>1.99</v>
      </c>
      <c r="F130" s="25">
        <f t="shared" si="4"/>
        <v>0.17</v>
      </c>
      <c r="G130" s="12">
        <v>2504.1</v>
      </c>
      <c r="H130" s="12"/>
      <c r="I130" s="13"/>
    </row>
    <row r="131" spans="1:11" s="19" customFormat="1" ht="15" customHeight="1" x14ac:dyDescent="0.2">
      <c r="A131" s="96" t="s">
        <v>140</v>
      </c>
      <c r="B131" s="97"/>
      <c r="C131" s="98"/>
      <c r="D131" s="99">
        <v>13799.87</v>
      </c>
      <c r="E131" s="86">
        <f t="shared" si="3"/>
        <v>5.51</v>
      </c>
      <c r="F131" s="25">
        <f t="shared" si="4"/>
        <v>0.46</v>
      </c>
      <c r="G131" s="12">
        <v>2504.1</v>
      </c>
      <c r="H131" s="12"/>
      <c r="I131" s="13"/>
    </row>
    <row r="132" spans="1:11" s="19" customFormat="1" ht="15" customHeight="1" x14ac:dyDescent="0.2">
      <c r="A132" s="96" t="s">
        <v>141</v>
      </c>
      <c r="B132" s="97"/>
      <c r="C132" s="98"/>
      <c r="D132" s="99">
        <v>5207.82</v>
      </c>
      <c r="E132" s="86">
        <f t="shared" si="3"/>
        <v>2.08</v>
      </c>
      <c r="F132" s="25">
        <f t="shared" si="4"/>
        <v>0.17</v>
      </c>
      <c r="G132" s="12">
        <v>2504.1</v>
      </c>
      <c r="H132" s="12"/>
      <c r="I132" s="13"/>
    </row>
    <row r="133" spans="1:11" s="19" customFormat="1" ht="15" customHeight="1" x14ac:dyDescent="0.2">
      <c r="A133" s="96" t="s">
        <v>142</v>
      </c>
      <c r="B133" s="97"/>
      <c r="C133" s="98"/>
      <c r="D133" s="99">
        <v>27370.42</v>
      </c>
      <c r="E133" s="86">
        <f t="shared" si="3"/>
        <v>10.93</v>
      </c>
      <c r="F133" s="25">
        <f t="shared" si="4"/>
        <v>0.91</v>
      </c>
      <c r="G133" s="12">
        <v>2504.1</v>
      </c>
      <c r="H133" s="12"/>
      <c r="I133" s="13"/>
    </row>
    <row r="134" spans="1:11" s="19" customFormat="1" ht="15" customHeight="1" x14ac:dyDescent="0.2">
      <c r="A134" s="96" t="s">
        <v>143</v>
      </c>
      <c r="B134" s="97"/>
      <c r="C134" s="98"/>
      <c r="D134" s="99">
        <v>6112.95</v>
      </c>
      <c r="E134" s="86">
        <f t="shared" si="3"/>
        <v>2.44</v>
      </c>
      <c r="F134" s="25">
        <f t="shared" si="4"/>
        <v>0.2</v>
      </c>
      <c r="G134" s="12">
        <v>2504.1</v>
      </c>
      <c r="H134" s="12"/>
      <c r="I134" s="13"/>
    </row>
    <row r="135" spans="1:11" s="19" customFormat="1" ht="15" customHeight="1" x14ac:dyDescent="0.2">
      <c r="A135" s="96" t="s">
        <v>144</v>
      </c>
      <c r="B135" s="97"/>
      <c r="C135" s="98"/>
      <c r="D135" s="99">
        <v>1557.26</v>
      </c>
      <c r="E135" s="86">
        <f t="shared" si="3"/>
        <v>0.62</v>
      </c>
      <c r="F135" s="25">
        <f t="shared" si="4"/>
        <v>0.05</v>
      </c>
      <c r="G135" s="12">
        <v>2504.1</v>
      </c>
      <c r="H135" s="12"/>
      <c r="I135" s="13"/>
    </row>
    <row r="136" spans="1:11" s="19" customFormat="1" ht="15" customHeight="1" x14ac:dyDescent="0.2">
      <c r="A136" s="96" t="s">
        <v>145</v>
      </c>
      <c r="B136" s="97"/>
      <c r="C136" s="98"/>
      <c r="D136" s="99">
        <v>103235.34</v>
      </c>
      <c r="E136" s="86">
        <f t="shared" si="3"/>
        <v>41.23</v>
      </c>
      <c r="F136" s="25">
        <f t="shared" si="4"/>
        <v>3.44</v>
      </c>
      <c r="G136" s="12">
        <v>2504.1</v>
      </c>
      <c r="H136" s="12"/>
      <c r="I136" s="13"/>
    </row>
    <row r="137" spans="1:11" s="19" customFormat="1" ht="15" customHeight="1" x14ac:dyDescent="0.2">
      <c r="A137" s="96" t="s">
        <v>147</v>
      </c>
      <c r="B137" s="97"/>
      <c r="C137" s="98"/>
      <c r="D137" s="99">
        <v>222363.32</v>
      </c>
      <c r="E137" s="86">
        <f t="shared" si="3"/>
        <v>88.8</v>
      </c>
      <c r="F137" s="25">
        <f t="shared" si="4"/>
        <v>7.4</v>
      </c>
      <c r="G137" s="12">
        <v>2504.1</v>
      </c>
      <c r="H137" s="12"/>
      <c r="I137" s="13"/>
    </row>
    <row r="138" spans="1:11" s="19" customFormat="1" ht="15" customHeight="1" x14ac:dyDescent="0.2">
      <c r="A138" s="96" t="s">
        <v>146</v>
      </c>
      <c r="B138" s="97"/>
      <c r="C138" s="98"/>
      <c r="D138" s="99">
        <v>85885</v>
      </c>
      <c r="E138" s="86">
        <f t="shared" si="3"/>
        <v>34.299999999999997</v>
      </c>
      <c r="F138" s="25">
        <f t="shared" si="4"/>
        <v>2.86</v>
      </c>
      <c r="G138" s="12">
        <v>2504.1</v>
      </c>
      <c r="H138" s="12"/>
      <c r="I138" s="13"/>
      <c r="K138" s="19">
        <v>3.7</v>
      </c>
    </row>
    <row r="139" spans="1:11" s="19" customFormat="1" ht="15" customHeight="1" x14ac:dyDescent="0.2">
      <c r="A139" s="107" t="s">
        <v>158</v>
      </c>
      <c r="B139" s="80"/>
      <c r="C139" s="86"/>
      <c r="D139" s="108">
        <v>674192</v>
      </c>
      <c r="E139" s="86">
        <f t="shared" si="3"/>
        <v>269.24</v>
      </c>
      <c r="F139" s="25">
        <f t="shared" si="4"/>
        <v>22.44</v>
      </c>
      <c r="G139" s="12">
        <v>2504.1</v>
      </c>
      <c r="H139" s="12"/>
      <c r="I139" s="13"/>
    </row>
    <row r="140" spans="1:11" s="19" customFormat="1" ht="15" customHeight="1" x14ac:dyDescent="0.2">
      <c r="A140" s="103"/>
      <c r="B140" s="104"/>
      <c r="C140" s="105"/>
      <c r="D140" s="106"/>
      <c r="E140" s="105"/>
      <c r="F140" s="105"/>
      <c r="G140" s="12"/>
      <c r="H140" s="12"/>
      <c r="I140" s="13"/>
    </row>
    <row r="141" spans="1:11" s="47" customFormat="1" ht="19.5" thickBot="1" x14ac:dyDescent="0.45">
      <c r="A141" s="43"/>
      <c r="B141" s="44"/>
      <c r="C141" s="45"/>
      <c r="D141" s="94"/>
      <c r="E141" s="45"/>
      <c r="F141" s="46"/>
      <c r="G141" s="12"/>
      <c r="I141" s="48"/>
    </row>
    <row r="142" spans="1:11" s="47" customFormat="1" ht="20.25" thickBot="1" x14ac:dyDescent="0.45">
      <c r="A142" s="35" t="s">
        <v>62</v>
      </c>
      <c r="B142" s="50"/>
      <c r="C142" s="51"/>
      <c r="D142" s="95">
        <f>D112+D115</f>
        <v>4398882.83</v>
      </c>
      <c r="E142" s="95">
        <f t="shared" ref="E142:F142" si="5">E112+E115</f>
        <v>1756.7</v>
      </c>
      <c r="F142" s="95">
        <f t="shared" si="5"/>
        <v>146.41</v>
      </c>
      <c r="G142" s="12"/>
      <c r="I142" s="48"/>
    </row>
    <row r="143" spans="1:11" s="47" customFormat="1" ht="19.5" x14ac:dyDescent="0.4">
      <c r="A143" s="52"/>
      <c r="B143" s="53"/>
      <c r="C143" s="54"/>
      <c r="D143" s="54"/>
      <c r="E143" s="54"/>
      <c r="F143" s="55"/>
      <c r="I143" s="48"/>
    </row>
    <row r="144" spans="1:11" s="47" customFormat="1" ht="19.5" x14ac:dyDescent="0.4">
      <c r="A144" s="52"/>
      <c r="B144" s="53"/>
      <c r="C144" s="54"/>
      <c r="D144" s="54"/>
      <c r="E144" s="54"/>
      <c r="F144" s="55"/>
      <c r="I144" s="48"/>
    </row>
    <row r="145" spans="1:9" s="47" customFormat="1" ht="19.5" x14ac:dyDescent="0.4">
      <c r="A145" s="52"/>
      <c r="B145" s="53"/>
      <c r="C145" s="54"/>
      <c r="D145" s="54"/>
      <c r="E145" s="54"/>
      <c r="F145" s="55"/>
      <c r="I145" s="48"/>
    </row>
    <row r="146" spans="1:9" s="59" customFormat="1" ht="19.5" x14ac:dyDescent="0.2">
      <c r="A146" s="56"/>
      <c r="B146" s="49"/>
      <c r="C146" s="57"/>
      <c r="D146" s="57"/>
      <c r="E146" s="57"/>
      <c r="F146" s="58"/>
      <c r="I146" s="60"/>
    </row>
    <row r="147" spans="1:9" s="40" customFormat="1" ht="14.25" x14ac:dyDescent="0.2">
      <c r="A147" s="129" t="s">
        <v>63</v>
      </c>
      <c r="B147" s="129"/>
      <c r="C147" s="129"/>
      <c r="D147" s="129"/>
      <c r="I147" s="42"/>
    </row>
    <row r="148" spans="1:9" s="40" customFormat="1" x14ac:dyDescent="0.2">
      <c r="F148" s="61"/>
      <c r="I148" s="42"/>
    </row>
    <row r="149" spans="1:9" s="40" customFormat="1" x14ac:dyDescent="0.2">
      <c r="A149" s="39" t="s">
        <v>64</v>
      </c>
      <c r="F149" s="61"/>
      <c r="I149" s="42"/>
    </row>
    <row r="150" spans="1:9" s="40" customFormat="1" x14ac:dyDescent="0.2">
      <c r="F150" s="61"/>
      <c r="I150" s="42"/>
    </row>
    <row r="151" spans="1:9" s="40" customFormat="1" x14ac:dyDescent="0.2">
      <c r="F151" s="61"/>
      <c r="I151" s="42"/>
    </row>
    <row r="152" spans="1:9" s="40" customFormat="1" x14ac:dyDescent="0.2">
      <c r="F152" s="61"/>
      <c r="I152" s="42"/>
    </row>
    <row r="153" spans="1:9" s="40" customFormat="1" x14ac:dyDescent="0.2">
      <c r="F153" s="61"/>
      <c r="I153" s="42"/>
    </row>
    <row r="154" spans="1:9" s="40" customFormat="1" x14ac:dyDescent="0.2">
      <c r="F154" s="61"/>
      <c r="I154" s="42"/>
    </row>
    <row r="155" spans="1:9" s="40" customFormat="1" x14ac:dyDescent="0.2">
      <c r="F155" s="61"/>
      <c r="I155" s="42"/>
    </row>
    <row r="156" spans="1:9" s="40" customFormat="1" x14ac:dyDescent="0.2">
      <c r="F156" s="61"/>
      <c r="I156" s="42"/>
    </row>
    <row r="157" spans="1:9" s="40" customFormat="1" x14ac:dyDescent="0.2">
      <c r="F157" s="61"/>
      <c r="I157" s="42"/>
    </row>
    <row r="158" spans="1:9" s="40" customFormat="1" x14ac:dyDescent="0.2">
      <c r="F158" s="61"/>
      <c r="I158" s="42"/>
    </row>
    <row r="159" spans="1:9" s="40" customFormat="1" x14ac:dyDescent="0.2">
      <c r="F159" s="61"/>
      <c r="I159" s="42"/>
    </row>
    <row r="160" spans="1:9" s="40" customFormat="1" x14ac:dyDescent="0.2">
      <c r="F160" s="61"/>
      <c r="I160" s="42"/>
    </row>
    <row r="161" spans="6:9" s="40" customFormat="1" x14ac:dyDescent="0.2">
      <c r="F161" s="61"/>
      <c r="I161" s="42"/>
    </row>
    <row r="162" spans="6:9" s="40" customFormat="1" x14ac:dyDescent="0.2">
      <c r="F162" s="61"/>
      <c r="I162" s="42"/>
    </row>
    <row r="163" spans="6:9" s="40" customFormat="1" x14ac:dyDescent="0.2">
      <c r="F163" s="61"/>
      <c r="I163" s="42"/>
    </row>
    <row r="164" spans="6:9" s="40" customFormat="1" x14ac:dyDescent="0.2">
      <c r="F164" s="61"/>
      <c r="I164" s="42"/>
    </row>
    <row r="165" spans="6:9" s="40" customFormat="1" x14ac:dyDescent="0.2">
      <c r="F165" s="61"/>
      <c r="I165" s="42"/>
    </row>
    <row r="166" spans="6:9" s="40" customFormat="1" x14ac:dyDescent="0.2">
      <c r="F166" s="61"/>
      <c r="I166" s="42"/>
    </row>
    <row r="167" spans="6:9" s="40" customFormat="1" x14ac:dyDescent="0.2">
      <c r="F167" s="61"/>
      <c r="I167" s="42"/>
    </row>
  </sheetData>
  <mergeCells count="13">
    <mergeCell ref="A147:D147"/>
    <mergeCell ref="A1:F1"/>
    <mergeCell ref="B2:F2"/>
    <mergeCell ref="B3:F3"/>
    <mergeCell ref="B4:F4"/>
    <mergeCell ref="A5:F5"/>
    <mergeCell ref="A7:F7"/>
    <mergeCell ref="A8:F8"/>
    <mergeCell ref="A9:F9"/>
    <mergeCell ref="A10:F10"/>
    <mergeCell ref="A11:F11"/>
    <mergeCell ref="A14:F14"/>
    <mergeCell ref="A6:F6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A111" zoomScale="90" zoomScaleNormal="90" workbookViewId="0">
      <selection sqref="A1:F13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5.7109375" style="1" customWidth="1"/>
    <col min="6" max="6" width="20.85546875" style="62" customWidth="1"/>
    <col min="7" max="7" width="10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0" t="s">
        <v>161</v>
      </c>
      <c r="B1" s="131"/>
      <c r="C1" s="131"/>
      <c r="D1" s="131"/>
      <c r="E1" s="131"/>
      <c r="F1" s="131"/>
    </row>
    <row r="2" spans="1:9" ht="12.75" customHeight="1" x14ac:dyDescent="0.3">
      <c r="B2" s="132"/>
      <c r="C2" s="132"/>
      <c r="D2" s="132"/>
      <c r="E2" s="131"/>
      <c r="F2" s="131"/>
    </row>
    <row r="3" spans="1:9" ht="14.25" customHeight="1" x14ac:dyDescent="0.3">
      <c r="B3" s="132" t="s">
        <v>0</v>
      </c>
      <c r="C3" s="132"/>
      <c r="D3" s="132"/>
      <c r="E3" s="131"/>
      <c r="F3" s="131"/>
    </row>
    <row r="4" spans="1:9" ht="18" customHeight="1" x14ac:dyDescent="0.3">
      <c r="A4" s="3" t="s">
        <v>160</v>
      </c>
      <c r="B4" s="132" t="s">
        <v>162</v>
      </c>
      <c r="C4" s="132"/>
      <c r="D4" s="132"/>
      <c r="E4" s="131"/>
      <c r="F4" s="131"/>
    </row>
    <row r="5" spans="1:9" ht="39.75" customHeight="1" x14ac:dyDescent="0.25">
      <c r="A5" s="133"/>
      <c r="B5" s="134"/>
      <c r="C5" s="134"/>
      <c r="D5" s="134"/>
      <c r="E5" s="134"/>
      <c r="F5" s="134"/>
      <c r="I5" s="1"/>
    </row>
    <row r="6" spans="1:9" ht="22.5" customHeight="1" x14ac:dyDescent="0.2">
      <c r="A6" s="147" t="s">
        <v>159</v>
      </c>
      <c r="B6" s="147"/>
      <c r="C6" s="147"/>
      <c r="D6" s="147"/>
      <c r="E6" s="147"/>
      <c r="F6" s="147"/>
      <c r="I6" s="1"/>
    </row>
    <row r="7" spans="1:9" ht="12.75" customHeight="1" x14ac:dyDescent="0.4">
      <c r="A7" s="135"/>
      <c r="B7" s="136"/>
      <c r="C7" s="136"/>
      <c r="D7" s="136"/>
      <c r="E7" s="136"/>
      <c r="F7" s="136"/>
      <c r="I7" s="1"/>
    </row>
    <row r="8" spans="1:9" s="4" customFormat="1" ht="22.5" customHeight="1" x14ac:dyDescent="0.4">
      <c r="A8" s="137" t="s">
        <v>1</v>
      </c>
      <c r="B8" s="137"/>
      <c r="C8" s="137"/>
      <c r="D8" s="137"/>
      <c r="E8" s="138"/>
      <c r="F8" s="138"/>
      <c r="I8" s="5"/>
    </row>
    <row r="9" spans="1:9" s="6" customFormat="1" ht="18.75" customHeight="1" x14ac:dyDescent="0.4">
      <c r="A9" s="137" t="s">
        <v>148</v>
      </c>
      <c r="B9" s="137"/>
      <c r="C9" s="137"/>
      <c r="D9" s="137"/>
      <c r="E9" s="138"/>
      <c r="F9" s="138"/>
    </row>
    <row r="10" spans="1:9" s="7" customFormat="1" ht="17.25" customHeight="1" x14ac:dyDescent="0.2">
      <c r="A10" s="139" t="s">
        <v>2</v>
      </c>
      <c r="B10" s="139"/>
      <c r="C10" s="139"/>
      <c r="D10" s="139"/>
      <c r="E10" s="140"/>
      <c r="F10" s="140"/>
    </row>
    <row r="11" spans="1:9" s="6" customFormat="1" ht="30" customHeight="1" thickBot="1" x14ac:dyDescent="0.25">
      <c r="A11" s="141" t="s">
        <v>3</v>
      </c>
      <c r="B11" s="141"/>
      <c r="C11" s="141"/>
      <c r="D11" s="141"/>
      <c r="E11" s="142"/>
      <c r="F11" s="142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149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20"/>
    </row>
    <row r="14" spans="1:9" s="19" customFormat="1" ht="49.5" customHeight="1" x14ac:dyDescent="0.2">
      <c r="A14" s="143" t="s">
        <v>9</v>
      </c>
      <c r="B14" s="144"/>
      <c r="C14" s="144"/>
      <c r="D14" s="144"/>
      <c r="E14" s="145"/>
      <c r="F14" s="146"/>
      <c r="I14" s="20"/>
    </row>
    <row r="15" spans="1:9" s="12" customFormat="1" ht="15" x14ac:dyDescent="0.2">
      <c r="A15" s="63" t="s">
        <v>67</v>
      </c>
      <c r="B15" s="70" t="s">
        <v>10</v>
      </c>
      <c r="C15" s="22" t="s">
        <v>150</v>
      </c>
      <c r="D15" s="87">
        <f>E15*G15</f>
        <v>97359.41</v>
      </c>
      <c r="E15" s="22">
        <f>F15*12</f>
        <v>38.880000000000003</v>
      </c>
      <c r="F15" s="23">
        <f>F25+F27</f>
        <v>3.24</v>
      </c>
      <c r="G15" s="12">
        <v>2504.1</v>
      </c>
      <c r="H15" s="12">
        <v>1.07</v>
      </c>
      <c r="I15" s="13">
        <v>2.2400000000000002</v>
      </c>
    </row>
    <row r="16" spans="1:9" s="12" customFormat="1" ht="29.25" customHeight="1" x14ac:dyDescent="0.2">
      <c r="A16" s="77" t="s">
        <v>11</v>
      </c>
      <c r="B16" s="78" t="s">
        <v>12</v>
      </c>
      <c r="C16" s="24"/>
      <c r="D16" s="88"/>
      <c r="E16" s="24"/>
      <c r="F16" s="25"/>
      <c r="G16" s="12">
        <v>2504.1</v>
      </c>
      <c r="I16" s="13"/>
    </row>
    <row r="17" spans="1:9" s="12" customFormat="1" ht="15" x14ac:dyDescent="0.2">
      <c r="A17" s="77" t="s">
        <v>13</v>
      </c>
      <c r="B17" s="78" t="s">
        <v>12</v>
      </c>
      <c r="C17" s="24"/>
      <c r="D17" s="88"/>
      <c r="E17" s="24"/>
      <c r="F17" s="25"/>
      <c r="G17" s="12">
        <v>2504.1</v>
      </c>
      <c r="I17" s="13"/>
    </row>
    <row r="18" spans="1:9" s="12" customFormat="1" ht="108.75" customHeight="1" x14ac:dyDescent="0.2">
      <c r="A18" s="77" t="s">
        <v>72</v>
      </c>
      <c r="B18" s="78" t="s">
        <v>33</v>
      </c>
      <c r="C18" s="24"/>
      <c r="D18" s="88"/>
      <c r="E18" s="24"/>
      <c r="F18" s="25"/>
      <c r="G18" s="12">
        <v>2504.1</v>
      </c>
      <c r="I18" s="13"/>
    </row>
    <row r="19" spans="1:9" s="12" customFormat="1" ht="21" customHeight="1" x14ac:dyDescent="0.2">
      <c r="A19" s="77" t="s">
        <v>73</v>
      </c>
      <c r="B19" s="78" t="s">
        <v>12</v>
      </c>
      <c r="C19" s="24"/>
      <c r="D19" s="88"/>
      <c r="E19" s="24"/>
      <c r="F19" s="25"/>
      <c r="G19" s="12">
        <v>2504.1</v>
      </c>
      <c r="I19" s="13"/>
    </row>
    <row r="20" spans="1:9" s="12" customFormat="1" ht="22.5" customHeight="1" x14ac:dyDescent="0.2">
      <c r="A20" s="77" t="s">
        <v>74</v>
      </c>
      <c r="B20" s="78" t="s">
        <v>12</v>
      </c>
      <c r="C20" s="24"/>
      <c r="D20" s="88"/>
      <c r="E20" s="24"/>
      <c r="F20" s="25"/>
      <c r="G20" s="12">
        <v>2504.1</v>
      </c>
      <c r="I20" s="13"/>
    </row>
    <row r="21" spans="1:9" s="12" customFormat="1" ht="25.5" x14ac:dyDescent="0.2">
      <c r="A21" s="77" t="s">
        <v>75</v>
      </c>
      <c r="B21" s="78" t="s">
        <v>18</v>
      </c>
      <c r="C21" s="24"/>
      <c r="D21" s="88"/>
      <c r="E21" s="24"/>
      <c r="F21" s="25"/>
      <c r="G21" s="12">
        <v>2504.1</v>
      </c>
      <c r="I21" s="13"/>
    </row>
    <row r="22" spans="1:9" s="12" customFormat="1" ht="15" x14ac:dyDescent="0.2">
      <c r="A22" s="77" t="s">
        <v>76</v>
      </c>
      <c r="B22" s="78" t="s">
        <v>21</v>
      </c>
      <c r="C22" s="24"/>
      <c r="D22" s="88"/>
      <c r="E22" s="24"/>
      <c r="F22" s="25"/>
      <c r="G22" s="12">
        <v>2504.1</v>
      </c>
      <c r="I22" s="13"/>
    </row>
    <row r="23" spans="1:9" s="12" customFormat="1" ht="15" x14ac:dyDescent="0.2">
      <c r="A23" s="77" t="s">
        <v>77</v>
      </c>
      <c r="B23" s="78" t="s">
        <v>12</v>
      </c>
      <c r="C23" s="24"/>
      <c r="D23" s="88"/>
      <c r="E23" s="24"/>
      <c r="F23" s="25"/>
      <c r="G23" s="12">
        <v>2504.1</v>
      </c>
      <c r="I23" s="13"/>
    </row>
    <row r="24" spans="1:9" s="12" customFormat="1" ht="15" x14ac:dyDescent="0.2">
      <c r="A24" s="77" t="s">
        <v>78</v>
      </c>
      <c r="B24" s="78" t="s">
        <v>31</v>
      </c>
      <c r="C24" s="24"/>
      <c r="D24" s="88"/>
      <c r="E24" s="24"/>
      <c r="F24" s="25"/>
      <c r="G24" s="12">
        <v>2504.1</v>
      </c>
      <c r="I24" s="13"/>
    </row>
    <row r="25" spans="1:9" s="12" customFormat="1" ht="15" x14ac:dyDescent="0.2">
      <c r="A25" s="63" t="s">
        <v>66</v>
      </c>
      <c r="B25" s="64"/>
      <c r="C25" s="24"/>
      <c r="D25" s="88"/>
      <c r="E25" s="24"/>
      <c r="F25" s="23">
        <v>3.24</v>
      </c>
      <c r="G25" s="12">
        <v>2504.1</v>
      </c>
      <c r="I25" s="13"/>
    </row>
    <row r="26" spans="1:9" s="12" customFormat="1" ht="15" x14ac:dyDescent="0.2">
      <c r="A26" s="65" t="s">
        <v>70</v>
      </c>
      <c r="B26" s="64" t="s">
        <v>12</v>
      </c>
      <c r="C26" s="24"/>
      <c r="D26" s="88"/>
      <c r="E26" s="24"/>
      <c r="F26" s="25">
        <v>0</v>
      </c>
      <c r="G26" s="12">
        <v>2504.1</v>
      </c>
      <c r="I26" s="13"/>
    </row>
    <row r="27" spans="1:9" s="12" customFormat="1" ht="15" x14ac:dyDescent="0.2">
      <c r="A27" s="63" t="s">
        <v>66</v>
      </c>
      <c r="B27" s="64"/>
      <c r="C27" s="24"/>
      <c r="D27" s="88"/>
      <c r="E27" s="24"/>
      <c r="F27" s="23">
        <f>F26</f>
        <v>0</v>
      </c>
      <c r="G27" s="12">
        <v>2504.1</v>
      </c>
      <c r="I27" s="13"/>
    </row>
    <row r="28" spans="1:9" s="12" customFormat="1" ht="30" x14ac:dyDescent="0.2">
      <c r="A28" s="63" t="s">
        <v>14</v>
      </c>
      <c r="B28" s="66" t="s">
        <v>15</v>
      </c>
      <c r="C28" s="22" t="s">
        <v>151</v>
      </c>
      <c r="D28" s="87">
        <f>E28*G28</f>
        <v>128911.07</v>
      </c>
      <c r="E28" s="22">
        <f>F28*12</f>
        <v>51.48</v>
      </c>
      <c r="F28" s="23">
        <v>4.29</v>
      </c>
      <c r="G28" s="12">
        <v>2504.1</v>
      </c>
      <c r="H28" s="12">
        <v>1.07</v>
      </c>
      <c r="I28" s="13">
        <v>3.51</v>
      </c>
    </row>
    <row r="29" spans="1:9" s="26" customFormat="1" ht="15" x14ac:dyDescent="0.2">
      <c r="A29" s="77" t="s">
        <v>79</v>
      </c>
      <c r="B29" s="78" t="s">
        <v>15</v>
      </c>
      <c r="C29" s="22"/>
      <c r="D29" s="87"/>
      <c r="E29" s="22"/>
      <c r="F29" s="23"/>
      <c r="G29" s="12">
        <v>2504.1</v>
      </c>
      <c r="I29" s="27"/>
    </row>
    <row r="30" spans="1:9" s="26" customFormat="1" ht="15" x14ac:dyDescent="0.2">
      <c r="A30" s="77" t="s">
        <v>80</v>
      </c>
      <c r="B30" s="78" t="s">
        <v>81</v>
      </c>
      <c r="C30" s="22"/>
      <c r="D30" s="87"/>
      <c r="E30" s="22"/>
      <c r="F30" s="23"/>
      <c r="G30" s="12">
        <v>2504.1</v>
      </c>
      <c r="I30" s="27"/>
    </row>
    <row r="31" spans="1:9" s="26" customFormat="1" ht="15" x14ac:dyDescent="0.2">
      <c r="A31" s="77" t="s">
        <v>82</v>
      </c>
      <c r="B31" s="78" t="s">
        <v>83</v>
      </c>
      <c r="C31" s="22"/>
      <c r="D31" s="87"/>
      <c r="E31" s="22"/>
      <c r="F31" s="23"/>
      <c r="G31" s="12">
        <v>2504.1</v>
      </c>
      <c r="I31" s="27"/>
    </row>
    <row r="32" spans="1:9" s="26" customFormat="1" ht="15" x14ac:dyDescent="0.2">
      <c r="A32" s="77" t="s">
        <v>16</v>
      </c>
      <c r="B32" s="78" t="s">
        <v>15</v>
      </c>
      <c r="C32" s="22"/>
      <c r="D32" s="87"/>
      <c r="E32" s="22"/>
      <c r="F32" s="23"/>
      <c r="G32" s="12">
        <v>2504.1</v>
      </c>
      <c r="I32" s="27"/>
    </row>
    <row r="33" spans="1:9" s="26" customFormat="1" ht="25.5" x14ac:dyDescent="0.2">
      <c r="A33" s="77" t="s">
        <v>17</v>
      </c>
      <c r="B33" s="78" t="s">
        <v>18</v>
      </c>
      <c r="C33" s="22"/>
      <c r="D33" s="87"/>
      <c r="E33" s="22"/>
      <c r="F33" s="23"/>
      <c r="G33" s="12">
        <v>2504.1</v>
      </c>
      <c r="I33" s="27"/>
    </row>
    <row r="34" spans="1:9" s="26" customFormat="1" ht="15" x14ac:dyDescent="0.2">
      <c r="A34" s="77" t="s">
        <v>84</v>
      </c>
      <c r="B34" s="78" t="s">
        <v>15</v>
      </c>
      <c r="C34" s="22"/>
      <c r="D34" s="87"/>
      <c r="E34" s="22"/>
      <c r="F34" s="23"/>
      <c r="G34" s="12">
        <v>2504.1</v>
      </c>
      <c r="I34" s="27"/>
    </row>
    <row r="35" spans="1:9" s="12" customFormat="1" ht="15" x14ac:dyDescent="0.2">
      <c r="A35" s="77" t="s">
        <v>85</v>
      </c>
      <c r="B35" s="78" t="s">
        <v>15</v>
      </c>
      <c r="C35" s="22"/>
      <c r="D35" s="87"/>
      <c r="E35" s="22"/>
      <c r="F35" s="23"/>
      <c r="G35" s="12">
        <v>2504.1</v>
      </c>
      <c r="I35" s="13"/>
    </row>
    <row r="36" spans="1:9" s="26" customFormat="1" ht="25.5" x14ac:dyDescent="0.2">
      <c r="A36" s="77" t="s">
        <v>86</v>
      </c>
      <c r="B36" s="78" t="s">
        <v>19</v>
      </c>
      <c r="C36" s="22"/>
      <c r="D36" s="87"/>
      <c r="E36" s="22"/>
      <c r="F36" s="23"/>
      <c r="G36" s="12">
        <v>2504.1</v>
      </c>
      <c r="I36" s="27"/>
    </row>
    <row r="37" spans="1:9" s="26" customFormat="1" ht="25.5" x14ac:dyDescent="0.2">
      <c r="A37" s="77" t="s">
        <v>87</v>
      </c>
      <c r="B37" s="78" t="s">
        <v>18</v>
      </c>
      <c r="C37" s="22"/>
      <c r="D37" s="87"/>
      <c r="E37" s="22"/>
      <c r="F37" s="23"/>
      <c r="G37" s="12">
        <v>2504.1</v>
      </c>
      <c r="I37" s="27"/>
    </row>
    <row r="38" spans="1:9" s="26" customFormat="1" ht="25.5" x14ac:dyDescent="0.2">
      <c r="A38" s="77" t="s">
        <v>88</v>
      </c>
      <c r="B38" s="78" t="s">
        <v>15</v>
      </c>
      <c r="C38" s="22"/>
      <c r="D38" s="87"/>
      <c r="E38" s="22"/>
      <c r="F38" s="23"/>
      <c r="G38" s="12">
        <v>2504.1</v>
      </c>
      <c r="I38" s="27"/>
    </row>
    <row r="39" spans="1:9" s="29" customFormat="1" ht="15" x14ac:dyDescent="0.2">
      <c r="A39" s="69" t="s">
        <v>20</v>
      </c>
      <c r="B39" s="70" t="s">
        <v>21</v>
      </c>
      <c r="C39" s="22" t="s">
        <v>150</v>
      </c>
      <c r="D39" s="87">
        <f>E39*G39</f>
        <v>24940.84</v>
      </c>
      <c r="E39" s="22">
        <f>F39*12</f>
        <v>9.9600000000000009</v>
      </c>
      <c r="F39" s="23">
        <v>0.83</v>
      </c>
      <c r="G39" s="12">
        <v>2504.1</v>
      </c>
      <c r="H39" s="12">
        <v>1.07</v>
      </c>
      <c r="I39" s="13">
        <v>0.6</v>
      </c>
    </row>
    <row r="40" spans="1:9" s="12" customFormat="1" ht="15" x14ac:dyDescent="0.2">
      <c r="A40" s="69" t="s">
        <v>22</v>
      </c>
      <c r="B40" s="70" t="s">
        <v>23</v>
      </c>
      <c r="C40" s="22" t="s">
        <v>150</v>
      </c>
      <c r="D40" s="87">
        <f>E40*G40</f>
        <v>81132.84</v>
      </c>
      <c r="E40" s="22">
        <f>F40*12</f>
        <v>32.4</v>
      </c>
      <c r="F40" s="23">
        <v>2.7</v>
      </c>
      <c r="G40" s="12">
        <v>2504.1</v>
      </c>
      <c r="H40" s="12">
        <v>1.07</v>
      </c>
      <c r="I40" s="13">
        <v>1.94</v>
      </c>
    </row>
    <row r="41" spans="1:9" s="12" customFormat="1" ht="15" x14ac:dyDescent="0.2">
      <c r="A41" s="69" t="s">
        <v>96</v>
      </c>
      <c r="B41" s="70" t="s">
        <v>15</v>
      </c>
      <c r="C41" s="22" t="s">
        <v>166</v>
      </c>
      <c r="D41" s="87">
        <v>0</v>
      </c>
      <c r="E41" s="22">
        <f>D41/G41</f>
        <v>0</v>
      </c>
      <c r="F41" s="23">
        <f>E41/12</f>
        <v>0</v>
      </c>
      <c r="G41" s="12">
        <v>2504.1</v>
      </c>
      <c r="I41" s="13"/>
    </row>
    <row r="42" spans="1:9" s="12" customFormat="1" ht="15" x14ac:dyDescent="0.2">
      <c r="A42" s="77" t="s">
        <v>89</v>
      </c>
      <c r="B42" s="78" t="s">
        <v>33</v>
      </c>
      <c r="C42" s="22"/>
      <c r="D42" s="87"/>
      <c r="E42" s="22"/>
      <c r="F42" s="23"/>
      <c r="G42" s="12">
        <v>2504.1</v>
      </c>
      <c r="I42" s="13"/>
    </row>
    <row r="43" spans="1:9" s="12" customFormat="1" ht="15" x14ac:dyDescent="0.2">
      <c r="A43" s="77" t="s">
        <v>90</v>
      </c>
      <c r="B43" s="78" t="s">
        <v>31</v>
      </c>
      <c r="C43" s="22"/>
      <c r="D43" s="87"/>
      <c r="E43" s="22"/>
      <c r="F43" s="23"/>
      <c r="G43" s="12">
        <v>2504.1</v>
      </c>
      <c r="I43" s="13"/>
    </row>
    <row r="44" spans="1:9" s="12" customFormat="1" ht="15" x14ac:dyDescent="0.2">
      <c r="A44" s="77" t="s">
        <v>91</v>
      </c>
      <c r="B44" s="78" t="s">
        <v>92</v>
      </c>
      <c r="C44" s="22"/>
      <c r="D44" s="87"/>
      <c r="E44" s="22"/>
      <c r="F44" s="23"/>
      <c r="G44" s="12">
        <v>2504.1</v>
      </c>
      <c r="I44" s="13"/>
    </row>
    <row r="45" spans="1:9" s="12" customFormat="1" ht="15" x14ac:dyDescent="0.2">
      <c r="A45" s="77" t="s">
        <v>93</v>
      </c>
      <c r="B45" s="78" t="s">
        <v>94</v>
      </c>
      <c r="C45" s="22"/>
      <c r="D45" s="87"/>
      <c r="E45" s="22"/>
      <c r="F45" s="23"/>
      <c r="G45" s="12">
        <v>2504.1</v>
      </c>
      <c r="I45" s="13"/>
    </row>
    <row r="46" spans="1:9" s="12" customFormat="1" ht="15" x14ac:dyDescent="0.2">
      <c r="A46" s="77" t="s">
        <v>95</v>
      </c>
      <c r="B46" s="78" t="s">
        <v>92</v>
      </c>
      <c r="C46" s="22"/>
      <c r="D46" s="87"/>
      <c r="E46" s="22"/>
      <c r="F46" s="23"/>
      <c r="G46" s="12">
        <v>2504.1</v>
      </c>
      <c r="I46" s="13"/>
    </row>
    <row r="47" spans="1:9" s="19" customFormat="1" ht="30" x14ac:dyDescent="0.2">
      <c r="A47" s="69" t="s">
        <v>121</v>
      </c>
      <c r="B47" s="70" t="s">
        <v>10</v>
      </c>
      <c r="C47" s="30" t="s">
        <v>152</v>
      </c>
      <c r="D47" s="87">
        <v>2246.7800000000002</v>
      </c>
      <c r="E47" s="22">
        <f>D47/G47</f>
        <v>0.9</v>
      </c>
      <c r="F47" s="23">
        <f>E47/12</f>
        <v>0.08</v>
      </c>
      <c r="G47" s="12">
        <v>2504.1</v>
      </c>
      <c r="H47" s="12">
        <v>1.07</v>
      </c>
      <c r="I47" s="13">
        <v>0.05</v>
      </c>
    </row>
    <row r="48" spans="1:9" s="19" customFormat="1" ht="30" x14ac:dyDescent="0.2">
      <c r="A48" s="69" t="s">
        <v>122</v>
      </c>
      <c r="B48" s="70" t="s">
        <v>10</v>
      </c>
      <c r="C48" s="30" t="s">
        <v>152</v>
      </c>
      <c r="D48" s="87">
        <v>2246.7800000000002</v>
      </c>
      <c r="E48" s="22">
        <f>D48/G48</f>
        <v>0.9</v>
      </c>
      <c r="F48" s="23">
        <f>E48/12</f>
        <v>0.08</v>
      </c>
      <c r="G48" s="12">
        <v>2504.1</v>
      </c>
      <c r="H48" s="12">
        <v>1.07</v>
      </c>
      <c r="I48" s="13">
        <v>0.05</v>
      </c>
    </row>
    <row r="49" spans="1:9" s="19" customFormat="1" ht="30" x14ac:dyDescent="0.2">
      <c r="A49" s="69" t="s">
        <v>123</v>
      </c>
      <c r="B49" s="70" t="s">
        <v>10</v>
      </c>
      <c r="C49" s="30" t="s">
        <v>152</v>
      </c>
      <c r="D49" s="87">
        <v>14185.73</v>
      </c>
      <c r="E49" s="22">
        <f>D49/G49</f>
        <v>5.67</v>
      </c>
      <c r="F49" s="23">
        <f>E49/12</f>
        <v>0.47</v>
      </c>
      <c r="G49" s="12">
        <v>2504.1</v>
      </c>
      <c r="H49" s="12">
        <v>1.07</v>
      </c>
      <c r="I49" s="13">
        <v>0.34</v>
      </c>
    </row>
    <row r="50" spans="1:9" s="19" customFormat="1" ht="25.5" customHeight="1" x14ac:dyDescent="0.2">
      <c r="A50" s="69" t="s">
        <v>153</v>
      </c>
      <c r="B50" s="70" t="s">
        <v>46</v>
      </c>
      <c r="C50" s="30" t="s">
        <v>152</v>
      </c>
      <c r="D50" s="87">
        <v>4017.51</v>
      </c>
      <c r="E50" s="22">
        <f>D50/G50</f>
        <v>1.6</v>
      </c>
      <c r="F50" s="23">
        <f>E50/12</f>
        <v>0.13</v>
      </c>
      <c r="G50" s="12">
        <v>2504.1</v>
      </c>
      <c r="H50" s="12"/>
      <c r="I50" s="13"/>
    </row>
    <row r="51" spans="1:9" s="19" customFormat="1" ht="30" x14ac:dyDescent="0.2">
      <c r="A51" s="69" t="s">
        <v>24</v>
      </c>
      <c r="B51" s="70"/>
      <c r="C51" s="30" t="s">
        <v>167</v>
      </c>
      <c r="D51" s="87">
        <f>E51*G51</f>
        <v>6009.84</v>
      </c>
      <c r="E51" s="22">
        <f>F51*12</f>
        <v>2.4</v>
      </c>
      <c r="F51" s="23">
        <v>0.2</v>
      </c>
      <c r="G51" s="12">
        <v>2504.1</v>
      </c>
      <c r="H51" s="12">
        <v>1.07</v>
      </c>
      <c r="I51" s="13">
        <v>0.03</v>
      </c>
    </row>
    <row r="52" spans="1:9" s="19" customFormat="1" ht="25.5" x14ac:dyDescent="0.2">
      <c r="A52" s="79" t="s">
        <v>97</v>
      </c>
      <c r="B52" s="80" t="s">
        <v>53</v>
      </c>
      <c r="C52" s="30"/>
      <c r="D52" s="87"/>
      <c r="E52" s="22"/>
      <c r="F52" s="23"/>
      <c r="G52" s="12">
        <v>2504.1</v>
      </c>
      <c r="H52" s="12"/>
      <c r="I52" s="13"/>
    </row>
    <row r="53" spans="1:9" s="19" customFormat="1" ht="19.5" customHeight="1" x14ac:dyDescent="0.2">
      <c r="A53" s="79" t="s">
        <v>98</v>
      </c>
      <c r="B53" s="80" t="s">
        <v>53</v>
      </c>
      <c r="C53" s="30"/>
      <c r="D53" s="87"/>
      <c r="E53" s="22"/>
      <c r="F53" s="23"/>
      <c r="G53" s="12">
        <v>2504.1</v>
      </c>
      <c r="H53" s="12"/>
      <c r="I53" s="13"/>
    </row>
    <row r="54" spans="1:9" s="19" customFormat="1" ht="21.75" customHeight="1" x14ac:dyDescent="0.2">
      <c r="A54" s="79" t="s">
        <v>99</v>
      </c>
      <c r="B54" s="80" t="s">
        <v>12</v>
      </c>
      <c r="C54" s="30"/>
      <c r="D54" s="87"/>
      <c r="E54" s="22"/>
      <c r="F54" s="23"/>
      <c r="G54" s="12">
        <v>2504.1</v>
      </c>
      <c r="H54" s="12"/>
      <c r="I54" s="13"/>
    </row>
    <row r="55" spans="1:9" s="19" customFormat="1" ht="15.75" customHeight="1" x14ac:dyDescent="0.2">
      <c r="A55" s="79" t="s">
        <v>100</v>
      </c>
      <c r="B55" s="80" t="s">
        <v>53</v>
      </c>
      <c r="C55" s="30"/>
      <c r="D55" s="87"/>
      <c r="E55" s="22"/>
      <c r="F55" s="23"/>
      <c r="G55" s="12">
        <v>2504.1</v>
      </c>
      <c r="H55" s="12"/>
      <c r="I55" s="13"/>
    </row>
    <row r="56" spans="1:9" s="19" customFormat="1" ht="25.5" x14ac:dyDescent="0.2">
      <c r="A56" s="79" t="s">
        <v>101</v>
      </c>
      <c r="B56" s="80" t="s">
        <v>53</v>
      </c>
      <c r="C56" s="30"/>
      <c r="D56" s="87"/>
      <c r="E56" s="22"/>
      <c r="F56" s="23"/>
      <c r="G56" s="12">
        <v>2504.1</v>
      </c>
      <c r="H56" s="12"/>
      <c r="I56" s="13"/>
    </row>
    <row r="57" spans="1:9" s="19" customFormat="1" ht="15" x14ac:dyDescent="0.2">
      <c r="A57" s="79" t="s">
        <v>102</v>
      </c>
      <c r="B57" s="80" t="s">
        <v>53</v>
      </c>
      <c r="C57" s="30"/>
      <c r="D57" s="87"/>
      <c r="E57" s="22"/>
      <c r="F57" s="23"/>
      <c r="G57" s="12">
        <v>2504.1</v>
      </c>
      <c r="H57" s="12"/>
      <c r="I57" s="13"/>
    </row>
    <row r="58" spans="1:9" s="19" customFormat="1" ht="25.5" x14ac:dyDescent="0.2">
      <c r="A58" s="79" t="s">
        <v>103</v>
      </c>
      <c r="B58" s="80" t="s">
        <v>53</v>
      </c>
      <c r="C58" s="30"/>
      <c r="D58" s="87"/>
      <c r="E58" s="22"/>
      <c r="F58" s="23"/>
      <c r="G58" s="12">
        <v>2504.1</v>
      </c>
      <c r="H58" s="12"/>
      <c r="I58" s="13"/>
    </row>
    <row r="59" spans="1:9" s="19" customFormat="1" ht="15" x14ac:dyDescent="0.2">
      <c r="A59" s="79" t="s">
        <v>104</v>
      </c>
      <c r="B59" s="80" t="s">
        <v>53</v>
      </c>
      <c r="C59" s="30"/>
      <c r="D59" s="87"/>
      <c r="E59" s="22"/>
      <c r="F59" s="23"/>
      <c r="G59" s="12">
        <v>2504.1</v>
      </c>
      <c r="H59" s="12"/>
      <c r="I59" s="13"/>
    </row>
    <row r="60" spans="1:9" s="19" customFormat="1" ht="15" x14ac:dyDescent="0.2">
      <c r="A60" s="79" t="s">
        <v>105</v>
      </c>
      <c r="B60" s="80" t="s">
        <v>53</v>
      </c>
      <c r="C60" s="30"/>
      <c r="D60" s="87"/>
      <c r="E60" s="22"/>
      <c r="F60" s="23"/>
      <c r="G60" s="12">
        <v>2504.1</v>
      </c>
      <c r="H60" s="12"/>
      <c r="I60" s="13"/>
    </row>
    <row r="61" spans="1:9" s="12" customFormat="1" ht="15" x14ac:dyDescent="0.2">
      <c r="A61" s="69" t="s">
        <v>25</v>
      </c>
      <c r="B61" s="70" t="s">
        <v>26</v>
      </c>
      <c r="C61" s="30" t="s">
        <v>168</v>
      </c>
      <c r="D61" s="87">
        <f>E61*G61</f>
        <v>2103.44</v>
      </c>
      <c r="E61" s="22">
        <f>F61*12</f>
        <v>0.84</v>
      </c>
      <c r="F61" s="23">
        <v>7.0000000000000007E-2</v>
      </c>
      <c r="G61" s="12">
        <v>2504.1</v>
      </c>
      <c r="H61" s="12">
        <v>1.07</v>
      </c>
      <c r="I61" s="13">
        <v>0.03</v>
      </c>
    </row>
    <row r="62" spans="1:9" s="12" customFormat="1" ht="15" x14ac:dyDescent="0.2">
      <c r="A62" s="69" t="s">
        <v>27</v>
      </c>
      <c r="B62" s="71" t="s">
        <v>28</v>
      </c>
      <c r="C62" s="72" t="s">
        <v>168</v>
      </c>
      <c r="D62" s="87">
        <v>1322.17</v>
      </c>
      <c r="E62" s="22">
        <f>D62/G62</f>
        <v>0.53</v>
      </c>
      <c r="F62" s="23">
        <f>E62/12</f>
        <v>0.04</v>
      </c>
      <c r="G62" s="12">
        <v>2504.1</v>
      </c>
      <c r="H62" s="12">
        <v>1.07</v>
      </c>
      <c r="I62" s="13">
        <v>0.02</v>
      </c>
    </row>
    <row r="63" spans="1:9" s="29" customFormat="1" ht="30" x14ac:dyDescent="0.2">
      <c r="A63" s="69" t="s">
        <v>29</v>
      </c>
      <c r="B63" s="70"/>
      <c r="C63" s="30" t="s">
        <v>154</v>
      </c>
      <c r="D63" s="87">
        <v>2849.1</v>
      </c>
      <c r="E63" s="22">
        <f>D63/G63</f>
        <v>1.1399999999999999</v>
      </c>
      <c r="F63" s="23">
        <f>E63/12</f>
        <v>0.1</v>
      </c>
      <c r="G63" s="12">
        <v>2504.1</v>
      </c>
      <c r="H63" s="12">
        <v>1.07</v>
      </c>
      <c r="I63" s="13">
        <v>0.03</v>
      </c>
    </row>
    <row r="64" spans="1:9" s="29" customFormat="1" ht="15" x14ac:dyDescent="0.2">
      <c r="A64" s="69" t="s">
        <v>30</v>
      </c>
      <c r="B64" s="70"/>
      <c r="C64" s="22" t="s">
        <v>169</v>
      </c>
      <c r="D64" s="89">
        <f>SUM(D65:D77)</f>
        <v>19837.189999999999</v>
      </c>
      <c r="E64" s="22">
        <f>D64/G64</f>
        <v>7.92</v>
      </c>
      <c r="F64" s="23">
        <f>E64/12-0.01</f>
        <v>0.65</v>
      </c>
      <c r="G64" s="12">
        <v>2504.1</v>
      </c>
      <c r="H64" s="12">
        <v>1.07</v>
      </c>
      <c r="I64" s="13">
        <v>0.63</v>
      </c>
    </row>
    <row r="65" spans="1:9" s="19" customFormat="1" ht="15" x14ac:dyDescent="0.2">
      <c r="A65" s="73" t="s">
        <v>155</v>
      </c>
      <c r="B65" s="67" t="s">
        <v>31</v>
      </c>
      <c r="C65" s="32"/>
      <c r="D65" s="109">
        <v>238.84</v>
      </c>
      <c r="E65" s="32"/>
      <c r="F65" s="33"/>
      <c r="G65" s="12">
        <v>2504.1</v>
      </c>
      <c r="H65" s="12">
        <v>1.07</v>
      </c>
      <c r="I65" s="13">
        <v>0</v>
      </c>
    </row>
    <row r="66" spans="1:9" s="19" customFormat="1" ht="15" x14ac:dyDescent="0.2">
      <c r="A66" s="73" t="s">
        <v>32</v>
      </c>
      <c r="B66" s="67" t="s">
        <v>33</v>
      </c>
      <c r="C66" s="32"/>
      <c r="D66" s="109">
        <v>505.42</v>
      </c>
      <c r="E66" s="32"/>
      <c r="F66" s="33"/>
      <c r="G66" s="12">
        <v>2504.1</v>
      </c>
      <c r="H66" s="12">
        <v>1.07</v>
      </c>
      <c r="I66" s="13">
        <v>0.01</v>
      </c>
    </row>
    <row r="67" spans="1:9" s="19" customFormat="1" ht="15" x14ac:dyDescent="0.2">
      <c r="A67" s="73" t="s">
        <v>65</v>
      </c>
      <c r="B67" s="68" t="s">
        <v>31</v>
      </c>
      <c r="C67" s="32"/>
      <c r="D67" s="109">
        <v>900.62</v>
      </c>
      <c r="E67" s="32"/>
      <c r="F67" s="33"/>
      <c r="G67" s="12">
        <v>2504.1</v>
      </c>
      <c r="H67" s="12">
        <v>1.07</v>
      </c>
      <c r="I67" s="13">
        <v>0.01</v>
      </c>
    </row>
    <row r="68" spans="1:9" s="19" customFormat="1" ht="15" x14ac:dyDescent="0.2">
      <c r="A68" s="79" t="s">
        <v>136</v>
      </c>
      <c r="B68" s="80" t="s">
        <v>46</v>
      </c>
      <c r="C68" s="86"/>
      <c r="D68" s="110">
        <v>0</v>
      </c>
      <c r="E68" s="32"/>
      <c r="F68" s="33"/>
      <c r="G68" s="12">
        <v>2504.1</v>
      </c>
      <c r="H68" s="12"/>
      <c r="I68" s="13"/>
    </row>
    <row r="69" spans="1:9" s="19" customFormat="1" ht="15" x14ac:dyDescent="0.2">
      <c r="A69" s="73" t="s">
        <v>34</v>
      </c>
      <c r="B69" s="67" t="s">
        <v>31</v>
      </c>
      <c r="C69" s="32"/>
      <c r="D69" s="109">
        <v>963.17</v>
      </c>
      <c r="E69" s="32"/>
      <c r="F69" s="33"/>
      <c r="G69" s="12">
        <v>2504.1</v>
      </c>
      <c r="H69" s="12">
        <v>1.07</v>
      </c>
      <c r="I69" s="13">
        <v>0.2</v>
      </c>
    </row>
    <row r="70" spans="1:9" s="19" customFormat="1" ht="15" x14ac:dyDescent="0.2">
      <c r="A70" s="73" t="s">
        <v>35</v>
      </c>
      <c r="B70" s="67" t="s">
        <v>31</v>
      </c>
      <c r="C70" s="32"/>
      <c r="D70" s="109">
        <v>4294.09</v>
      </c>
      <c r="E70" s="32"/>
      <c r="F70" s="33"/>
      <c r="G70" s="12">
        <v>2504.1</v>
      </c>
      <c r="H70" s="12">
        <v>1.07</v>
      </c>
      <c r="I70" s="13">
        <v>0.02</v>
      </c>
    </row>
    <row r="71" spans="1:9" s="19" customFormat="1" ht="15" x14ac:dyDescent="0.2">
      <c r="A71" s="73" t="s">
        <v>36</v>
      </c>
      <c r="B71" s="67" t="s">
        <v>31</v>
      </c>
      <c r="C71" s="32"/>
      <c r="D71" s="109">
        <v>1010.85</v>
      </c>
      <c r="E71" s="32"/>
      <c r="F71" s="33"/>
      <c r="G71" s="12">
        <v>2504.1</v>
      </c>
      <c r="H71" s="12">
        <v>1.07</v>
      </c>
      <c r="I71" s="13">
        <v>0.11</v>
      </c>
    </row>
    <row r="72" spans="1:9" s="19" customFormat="1" ht="15" x14ac:dyDescent="0.2">
      <c r="A72" s="73" t="s">
        <v>37</v>
      </c>
      <c r="B72" s="67" t="s">
        <v>31</v>
      </c>
      <c r="C72" s="32"/>
      <c r="D72" s="109">
        <v>481.57</v>
      </c>
      <c r="E72" s="32"/>
      <c r="F72" s="33"/>
      <c r="G72" s="12">
        <v>2504.1</v>
      </c>
      <c r="H72" s="12">
        <v>1.07</v>
      </c>
      <c r="I72" s="13">
        <v>0.02</v>
      </c>
    </row>
    <row r="73" spans="1:9" s="19" customFormat="1" ht="15" x14ac:dyDescent="0.2">
      <c r="A73" s="73" t="s">
        <v>38</v>
      </c>
      <c r="B73" s="67" t="s">
        <v>33</v>
      </c>
      <c r="C73" s="32"/>
      <c r="D73" s="109">
        <v>1926.35</v>
      </c>
      <c r="E73" s="32"/>
      <c r="F73" s="33"/>
      <c r="G73" s="12">
        <v>2504.1</v>
      </c>
      <c r="H73" s="12">
        <v>1.07</v>
      </c>
      <c r="I73" s="13">
        <v>0.01</v>
      </c>
    </row>
    <row r="74" spans="1:9" s="19" customFormat="1" ht="25.5" x14ac:dyDescent="0.2">
      <c r="A74" s="73" t="s">
        <v>39</v>
      </c>
      <c r="B74" s="67" t="s">
        <v>31</v>
      </c>
      <c r="C74" s="32"/>
      <c r="D74" s="109">
        <v>2609.67</v>
      </c>
      <c r="E74" s="32"/>
      <c r="F74" s="33"/>
      <c r="G74" s="12">
        <v>2504.1</v>
      </c>
      <c r="H74" s="12">
        <v>1.07</v>
      </c>
      <c r="I74" s="13">
        <v>0.04</v>
      </c>
    </row>
    <row r="75" spans="1:9" s="19" customFormat="1" ht="21.75" customHeight="1" x14ac:dyDescent="0.2">
      <c r="A75" s="73" t="s">
        <v>40</v>
      </c>
      <c r="B75" s="67" t="s">
        <v>31</v>
      </c>
      <c r="C75" s="32"/>
      <c r="D75" s="109">
        <v>3391.27</v>
      </c>
      <c r="E75" s="32"/>
      <c r="F75" s="33"/>
      <c r="G75" s="12">
        <v>2504.1</v>
      </c>
      <c r="H75" s="12">
        <v>1.07</v>
      </c>
      <c r="I75" s="13">
        <v>0.06</v>
      </c>
    </row>
    <row r="76" spans="1:9" s="19" customFormat="1" ht="25.5" x14ac:dyDescent="0.2">
      <c r="A76" s="73" t="s">
        <v>106</v>
      </c>
      <c r="B76" s="68" t="s">
        <v>46</v>
      </c>
      <c r="C76" s="32"/>
      <c r="D76" s="109">
        <v>1663.96</v>
      </c>
      <c r="E76" s="32"/>
      <c r="F76" s="33"/>
      <c r="G76" s="12">
        <v>2504.1</v>
      </c>
      <c r="H76" s="12"/>
      <c r="I76" s="13"/>
    </row>
    <row r="77" spans="1:9" s="19" customFormat="1" ht="15" x14ac:dyDescent="0.2">
      <c r="A77" s="73" t="s">
        <v>178</v>
      </c>
      <c r="B77" s="80" t="s">
        <v>31</v>
      </c>
      <c r="C77" s="32"/>
      <c r="D77" s="109">
        <v>1851.38</v>
      </c>
      <c r="E77" s="32"/>
      <c r="F77" s="33"/>
      <c r="G77" s="12">
        <v>2504.1</v>
      </c>
      <c r="H77" s="12"/>
      <c r="I77" s="13"/>
    </row>
    <row r="78" spans="1:9" s="29" customFormat="1" ht="30" x14ac:dyDescent="0.2">
      <c r="A78" s="69" t="s">
        <v>41</v>
      </c>
      <c r="B78" s="70"/>
      <c r="C78" s="22" t="s">
        <v>170</v>
      </c>
      <c r="D78" s="89">
        <f>SUM(D79:D88)</f>
        <v>29394.76</v>
      </c>
      <c r="E78" s="22">
        <f>D78/G78</f>
        <v>11.74</v>
      </c>
      <c r="F78" s="23">
        <f>E78/12</f>
        <v>0.98</v>
      </c>
      <c r="G78" s="12">
        <v>2504.1</v>
      </c>
      <c r="H78" s="12">
        <v>1.07</v>
      </c>
      <c r="I78" s="13">
        <v>0.63</v>
      </c>
    </row>
    <row r="79" spans="1:9" s="19" customFormat="1" ht="15" x14ac:dyDescent="0.2">
      <c r="A79" s="73" t="s">
        <v>42</v>
      </c>
      <c r="B79" s="67" t="s">
        <v>43</v>
      </c>
      <c r="C79" s="32"/>
      <c r="D79" s="109">
        <v>2889.52</v>
      </c>
      <c r="E79" s="32"/>
      <c r="F79" s="33"/>
      <c r="G79" s="12">
        <v>2504.1</v>
      </c>
      <c r="H79" s="12">
        <v>1.07</v>
      </c>
      <c r="I79" s="13">
        <v>0.06</v>
      </c>
    </row>
    <row r="80" spans="1:9" s="19" customFormat="1" ht="25.5" x14ac:dyDescent="0.2">
      <c r="A80" s="73" t="s">
        <v>44</v>
      </c>
      <c r="B80" s="68" t="s">
        <v>31</v>
      </c>
      <c r="C80" s="32"/>
      <c r="D80" s="109">
        <v>1926.35</v>
      </c>
      <c r="E80" s="32"/>
      <c r="F80" s="33"/>
      <c r="G80" s="12">
        <v>2504.1</v>
      </c>
      <c r="H80" s="12">
        <v>1.07</v>
      </c>
      <c r="I80" s="13">
        <v>0.04</v>
      </c>
    </row>
    <row r="81" spans="1:9" s="19" customFormat="1" ht="15" x14ac:dyDescent="0.2">
      <c r="A81" s="73" t="s">
        <v>45</v>
      </c>
      <c r="B81" s="68" t="s">
        <v>31</v>
      </c>
      <c r="C81" s="32"/>
      <c r="D81" s="109">
        <v>2021.63</v>
      </c>
      <c r="E81" s="32"/>
      <c r="F81" s="33"/>
      <c r="G81" s="12">
        <v>2504.1</v>
      </c>
      <c r="H81" s="12">
        <v>1.07</v>
      </c>
      <c r="I81" s="13">
        <v>0.05</v>
      </c>
    </row>
    <row r="82" spans="1:9" s="19" customFormat="1" ht="25.5" x14ac:dyDescent="0.2">
      <c r="A82" s="73" t="s">
        <v>47</v>
      </c>
      <c r="B82" s="67" t="s">
        <v>48</v>
      </c>
      <c r="C82" s="32"/>
      <c r="D82" s="109">
        <v>1926.35</v>
      </c>
      <c r="E82" s="32"/>
      <c r="F82" s="33"/>
      <c r="G82" s="12">
        <v>2504.1</v>
      </c>
      <c r="H82" s="12">
        <v>1.07</v>
      </c>
      <c r="I82" s="13">
        <v>0.04</v>
      </c>
    </row>
    <row r="83" spans="1:9" s="19" customFormat="1" ht="20.25" customHeight="1" x14ac:dyDescent="0.2">
      <c r="A83" s="73" t="s">
        <v>108</v>
      </c>
      <c r="B83" s="68" t="s">
        <v>110</v>
      </c>
      <c r="C83" s="32"/>
      <c r="D83" s="109">
        <v>0</v>
      </c>
      <c r="E83" s="32"/>
      <c r="F83" s="33"/>
      <c r="G83" s="12">
        <v>2504.1</v>
      </c>
      <c r="H83" s="12">
        <v>1.07</v>
      </c>
      <c r="I83" s="13">
        <v>0.23</v>
      </c>
    </row>
    <row r="84" spans="1:9" s="19" customFormat="1" ht="15" x14ac:dyDescent="0.2">
      <c r="A84" s="73" t="s">
        <v>124</v>
      </c>
      <c r="B84" s="67" t="s">
        <v>10</v>
      </c>
      <c r="C84" s="32"/>
      <c r="D84" s="109">
        <v>6851.28</v>
      </c>
      <c r="E84" s="32"/>
      <c r="F84" s="33"/>
      <c r="G84" s="12">
        <v>2504.1</v>
      </c>
      <c r="H84" s="12">
        <v>1.07</v>
      </c>
      <c r="I84" s="13">
        <v>0</v>
      </c>
    </row>
    <row r="85" spans="1:9" s="19" customFormat="1" ht="25.5" x14ac:dyDescent="0.2">
      <c r="A85" s="73" t="s">
        <v>109</v>
      </c>
      <c r="B85" s="68" t="s">
        <v>31</v>
      </c>
      <c r="C85" s="32"/>
      <c r="D85" s="109">
        <v>8033.32</v>
      </c>
      <c r="E85" s="32"/>
      <c r="F85" s="33"/>
      <c r="G85" s="12">
        <v>2504.1</v>
      </c>
      <c r="H85" s="12">
        <v>1.07</v>
      </c>
      <c r="I85" s="13">
        <v>0</v>
      </c>
    </row>
    <row r="86" spans="1:9" s="19" customFormat="1" ht="25.5" x14ac:dyDescent="0.2">
      <c r="A86" s="73" t="s">
        <v>106</v>
      </c>
      <c r="B86" s="68" t="s">
        <v>110</v>
      </c>
      <c r="C86" s="32"/>
      <c r="D86" s="109">
        <f t="shared" ref="D86" si="0">E86*G86</f>
        <v>0</v>
      </c>
      <c r="E86" s="32"/>
      <c r="F86" s="33"/>
      <c r="G86" s="12">
        <v>2504.1</v>
      </c>
      <c r="H86" s="12">
        <v>1.07</v>
      </c>
      <c r="I86" s="13">
        <v>0</v>
      </c>
    </row>
    <row r="87" spans="1:9" s="19" customFormat="1" ht="15" x14ac:dyDescent="0.2">
      <c r="A87" s="96" t="s">
        <v>137</v>
      </c>
      <c r="B87" s="97"/>
      <c r="C87" s="86"/>
      <c r="D87" s="99">
        <v>5746.31</v>
      </c>
      <c r="E87" s="32"/>
      <c r="F87" s="33"/>
      <c r="G87" s="12">
        <v>2504.1</v>
      </c>
      <c r="H87" s="12">
        <v>1.07</v>
      </c>
      <c r="I87" s="13">
        <v>0</v>
      </c>
    </row>
    <row r="88" spans="1:9" s="19" customFormat="1" ht="15" x14ac:dyDescent="0.2">
      <c r="A88" s="73" t="s">
        <v>111</v>
      </c>
      <c r="B88" s="68" t="s">
        <v>31</v>
      </c>
      <c r="C88" s="32"/>
      <c r="D88" s="109">
        <v>0</v>
      </c>
      <c r="E88" s="32"/>
      <c r="F88" s="33"/>
      <c r="G88" s="12">
        <v>2504.1</v>
      </c>
      <c r="H88" s="12">
        <v>1.07</v>
      </c>
      <c r="I88" s="13">
        <v>0.16</v>
      </c>
    </row>
    <row r="89" spans="1:9" s="19" customFormat="1" ht="30" x14ac:dyDescent="0.2">
      <c r="A89" s="69" t="s">
        <v>49</v>
      </c>
      <c r="B89" s="67"/>
      <c r="C89" s="30" t="s">
        <v>171</v>
      </c>
      <c r="D89" s="89">
        <f>SUM(D90:D93)</f>
        <v>11492.61</v>
      </c>
      <c r="E89" s="22">
        <f>D89/G89</f>
        <v>4.59</v>
      </c>
      <c r="F89" s="23">
        <f>E89/12</f>
        <v>0.38</v>
      </c>
      <c r="G89" s="12">
        <v>2504.1</v>
      </c>
      <c r="H89" s="12">
        <v>1.07</v>
      </c>
      <c r="I89" s="13">
        <v>0.11</v>
      </c>
    </row>
    <row r="90" spans="1:9" s="19" customFormat="1" ht="15" x14ac:dyDescent="0.2">
      <c r="A90" s="73" t="s">
        <v>112</v>
      </c>
      <c r="B90" s="67" t="s">
        <v>31</v>
      </c>
      <c r="C90" s="30"/>
      <c r="D90" s="109">
        <v>0</v>
      </c>
      <c r="E90" s="31"/>
      <c r="F90" s="33"/>
      <c r="G90" s="12">
        <v>2504.1</v>
      </c>
      <c r="H90" s="12">
        <v>1.07</v>
      </c>
      <c r="I90" s="13">
        <v>0.05</v>
      </c>
    </row>
    <row r="91" spans="1:9" s="19" customFormat="1" ht="15" x14ac:dyDescent="0.2">
      <c r="A91" s="96" t="s">
        <v>156</v>
      </c>
      <c r="B91" s="97" t="s">
        <v>46</v>
      </c>
      <c r="C91" s="72"/>
      <c r="D91" s="99">
        <v>11492.61</v>
      </c>
      <c r="E91" s="31"/>
      <c r="F91" s="33"/>
      <c r="G91" s="12">
        <v>2504.1</v>
      </c>
      <c r="H91" s="12">
        <v>1.07</v>
      </c>
      <c r="I91" s="13">
        <v>0.05</v>
      </c>
    </row>
    <row r="92" spans="1:9" s="19" customFormat="1" ht="15" customHeight="1" x14ac:dyDescent="0.2">
      <c r="A92" s="73" t="s">
        <v>113</v>
      </c>
      <c r="B92" s="68" t="s">
        <v>110</v>
      </c>
      <c r="C92" s="30"/>
      <c r="D92" s="109">
        <f>E92*G92</f>
        <v>0</v>
      </c>
      <c r="E92" s="31"/>
      <c r="F92" s="33"/>
      <c r="G92" s="12">
        <v>2504.1</v>
      </c>
      <c r="H92" s="12">
        <v>1.07</v>
      </c>
      <c r="I92" s="13">
        <v>0</v>
      </c>
    </row>
    <row r="93" spans="1:9" s="19" customFormat="1" ht="27" customHeight="1" x14ac:dyDescent="0.2">
      <c r="A93" s="73" t="s">
        <v>114</v>
      </c>
      <c r="B93" s="68" t="s">
        <v>46</v>
      </c>
      <c r="C93" s="30"/>
      <c r="D93" s="109">
        <v>0</v>
      </c>
      <c r="E93" s="34"/>
      <c r="F93" s="33"/>
      <c r="G93" s="12">
        <v>2504.1</v>
      </c>
      <c r="H93" s="12"/>
      <c r="I93" s="13"/>
    </row>
    <row r="94" spans="1:9" s="19" customFormat="1" ht="15" x14ac:dyDescent="0.2">
      <c r="A94" s="69" t="s">
        <v>115</v>
      </c>
      <c r="B94" s="67"/>
      <c r="C94" s="30" t="s">
        <v>172</v>
      </c>
      <c r="D94" s="89">
        <f>SUM(D95:D100)</f>
        <v>2572.9499999999998</v>
      </c>
      <c r="E94" s="21">
        <f>D94/G94</f>
        <v>1.03</v>
      </c>
      <c r="F94" s="28">
        <f>E94/12</f>
        <v>0.09</v>
      </c>
      <c r="G94" s="12">
        <v>2504.1</v>
      </c>
      <c r="H94" s="12">
        <v>1.07</v>
      </c>
      <c r="I94" s="13">
        <v>0.28000000000000003</v>
      </c>
    </row>
    <row r="95" spans="1:9" s="19" customFormat="1" ht="15" x14ac:dyDescent="0.2">
      <c r="A95" s="73" t="s">
        <v>50</v>
      </c>
      <c r="B95" s="67" t="s">
        <v>10</v>
      </c>
      <c r="C95" s="30"/>
      <c r="D95" s="109">
        <f t="shared" ref="D95:D100" si="1">E95*G95</f>
        <v>0</v>
      </c>
      <c r="E95" s="31"/>
      <c r="F95" s="33"/>
      <c r="G95" s="12">
        <v>2504.1</v>
      </c>
      <c r="H95" s="12">
        <v>1.07</v>
      </c>
      <c r="I95" s="13">
        <v>0</v>
      </c>
    </row>
    <row r="96" spans="1:9" s="19" customFormat="1" ht="38.25" x14ac:dyDescent="0.2">
      <c r="A96" s="73" t="s">
        <v>164</v>
      </c>
      <c r="B96" s="67" t="s">
        <v>31</v>
      </c>
      <c r="C96" s="30"/>
      <c r="D96" s="109">
        <v>1566.14</v>
      </c>
      <c r="E96" s="31"/>
      <c r="F96" s="33"/>
      <c r="G96" s="12">
        <v>2504.1</v>
      </c>
      <c r="H96" s="12">
        <v>1.07</v>
      </c>
      <c r="I96" s="13">
        <v>0.26</v>
      </c>
    </row>
    <row r="97" spans="1:10" s="19" customFormat="1" ht="38.25" x14ac:dyDescent="0.2">
      <c r="A97" s="73" t="s">
        <v>116</v>
      </c>
      <c r="B97" s="67" t="s">
        <v>31</v>
      </c>
      <c r="C97" s="30"/>
      <c r="D97" s="109">
        <v>1006.81</v>
      </c>
      <c r="E97" s="31"/>
      <c r="F97" s="33"/>
      <c r="G97" s="12">
        <v>2504.1</v>
      </c>
      <c r="H97" s="12">
        <v>1.07</v>
      </c>
      <c r="I97" s="13">
        <v>0.02</v>
      </c>
    </row>
    <row r="98" spans="1:10" s="19" customFormat="1" ht="27.75" customHeight="1" x14ac:dyDescent="0.2">
      <c r="A98" s="73" t="s">
        <v>52</v>
      </c>
      <c r="B98" s="67" t="s">
        <v>18</v>
      </c>
      <c r="C98" s="30"/>
      <c r="D98" s="109">
        <f t="shared" si="1"/>
        <v>0</v>
      </c>
      <c r="E98" s="31"/>
      <c r="F98" s="33"/>
      <c r="G98" s="12">
        <v>2504.1</v>
      </c>
      <c r="H98" s="12">
        <v>1.07</v>
      </c>
      <c r="I98" s="13">
        <v>0</v>
      </c>
    </row>
    <row r="99" spans="1:10" s="19" customFormat="1" ht="18.75" customHeight="1" x14ac:dyDescent="0.2">
      <c r="A99" s="73" t="s">
        <v>51</v>
      </c>
      <c r="B99" s="68" t="s">
        <v>68</v>
      </c>
      <c r="C99" s="30"/>
      <c r="D99" s="109">
        <f t="shared" si="1"/>
        <v>0</v>
      </c>
      <c r="E99" s="31"/>
      <c r="F99" s="33"/>
      <c r="G99" s="12">
        <v>2504.1</v>
      </c>
      <c r="H99" s="12">
        <v>1.07</v>
      </c>
      <c r="I99" s="13">
        <v>0</v>
      </c>
    </row>
    <row r="100" spans="1:10" s="19" customFormat="1" ht="57.75" customHeight="1" x14ac:dyDescent="0.2">
      <c r="A100" s="73" t="s">
        <v>117</v>
      </c>
      <c r="B100" s="68" t="s">
        <v>53</v>
      </c>
      <c r="C100" s="30"/>
      <c r="D100" s="109">
        <f t="shared" si="1"/>
        <v>0</v>
      </c>
      <c r="E100" s="31"/>
      <c r="F100" s="33"/>
      <c r="G100" s="12">
        <v>2504.1</v>
      </c>
      <c r="H100" s="12">
        <v>1.07</v>
      </c>
      <c r="I100" s="13">
        <v>0</v>
      </c>
    </row>
    <row r="101" spans="1:10" s="19" customFormat="1" ht="15" x14ac:dyDescent="0.2">
      <c r="A101" s="69" t="s">
        <v>54</v>
      </c>
      <c r="B101" s="67"/>
      <c r="C101" s="30" t="s">
        <v>173</v>
      </c>
      <c r="D101" s="89">
        <f>D102</f>
        <v>1208.01</v>
      </c>
      <c r="E101" s="21">
        <f>D101/G101</f>
        <v>0.48</v>
      </c>
      <c r="F101" s="28">
        <f>E101/12</f>
        <v>0.04</v>
      </c>
      <c r="G101" s="12">
        <v>2504.1</v>
      </c>
      <c r="H101" s="12">
        <v>1.07</v>
      </c>
      <c r="I101" s="13">
        <v>0.15</v>
      </c>
    </row>
    <row r="102" spans="1:10" s="19" customFormat="1" ht="15" x14ac:dyDescent="0.2">
      <c r="A102" s="73" t="s">
        <v>55</v>
      </c>
      <c r="B102" s="67" t="s">
        <v>31</v>
      </c>
      <c r="C102" s="32"/>
      <c r="D102" s="109">
        <v>1208.01</v>
      </c>
      <c r="E102" s="32"/>
      <c r="F102" s="33"/>
      <c r="G102" s="12">
        <v>2504.1</v>
      </c>
      <c r="H102" s="12">
        <v>1.07</v>
      </c>
      <c r="I102" s="13">
        <v>0.03</v>
      </c>
    </row>
    <row r="103" spans="1:10" s="12" customFormat="1" ht="30" x14ac:dyDescent="0.2">
      <c r="A103" s="69" t="s">
        <v>56</v>
      </c>
      <c r="B103" s="70"/>
      <c r="C103" s="22" t="s">
        <v>174</v>
      </c>
      <c r="D103" s="89">
        <f>D104+D105</f>
        <v>15045.36</v>
      </c>
      <c r="E103" s="22">
        <f>D103/G103</f>
        <v>6.01</v>
      </c>
      <c r="F103" s="23">
        <f>E103/12</f>
        <v>0.5</v>
      </c>
      <c r="G103" s="12">
        <v>2504.1</v>
      </c>
      <c r="H103" s="12">
        <v>1.07</v>
      </c>
      <c r="I103" s="13">
        <v>0.04</v>
      </c>
    </row>
    <row r="104" spans="1:10" s="19" customFormat="1" ht="38.25" x14ac:dyDescent="0.2">
      <c r="A104" s="79" t="s">
        <v>118</v>
      </c>
      <c r="B104" s="68" t="s">
        <v>33</v>
      </c>
      <c r="C104" s="32"/>
      <c r="D104" s="109">
        <v>15045.36</v>
      </c>
      <c r="E104" s="32"/>
      <c r="F104" s="33"/>
      <c r="G104" s="12">
        <v>2504.1</v>
      </c>
      <c r="H104" s="12">
        <v>1.07</v>
      </c>
      <c r="I104" s="13">
        <v>0.04</v>
      </c>
    </row>
    <row r="105" spans="1:10" s="19" customFormat="1" ht="25.5" x14ac:dyDescent="0.2">
      <c r="A105" s="79" t="s">
        <v>179</v>
      </c>
      <c r="B105" s="68" t="s">
        <v>53</v>
      </c>
      <c r="C105" s="32"/>
      <c r="D105" s="109">
        <v>0</v>
      </c>
      <c r="E105" s="32"/>
      <c r="F105" s="33"/>
      <c r="G105" s="12">
        <v>2504.1</v>
      </c>
      <c r="H105" s="12">
        <v>1.07</v>
      </c>
      <c r="I105" s="13">
        <v>0</v>
      </c>
    </row>
    <row r="106" spans="1:10" s="12" customFormat="1" ht="15" x14ac:dyDescent="0.2">
      <c r="A106" s="69" t="s">
        <v>57</v>
      </c>
      <c r="B106" s="70"/>
      <c r="C106" s="22" t="s">
        <v>175</v>
      </c>
      <c r="D106" s="89">
        <f>D107+D108</f>
        <v>2022.75</v>
      </c>
      <c r="E106" s="22">
        <f>D106/G106</f>
        <v>0.81</v>
      </c>
      <c r="F106" s="23">
        <f>E106/12</f>
        <v>7.0000000000000007E-2</v>
      </c>
      <c r="G106" s="12">
        <v>2504.1</v>
      </c>
      <c r="H106" s="12">
        <v>1.07</v>
      </c>
      <c r="I106" s="13">
        <v>0.51</v>
      </c>
    </row>
    <row r="107" spans="1:10" s="19" customFormat="1" ht="15" x14ac:dyDescent="0.2">
      <c r="A107" s="73" t="s">
        <v>58</v>
      </c>
      <c r="B107" s="67" t="s">
        <v>43</v>
      </c>
      <c r="C107" s="32"/>
      <c r="D107" s="109">
        <v>2022.75</v>
      </c>
      <c r="E107" s="32"/>
      <c r="F107" s="33"/>
      <c r="G107" s="12">
        <v>2504.1</v>
      </c>
      <c r="H107" s="12">
        <v>1.07</v>
      </c>
      <c r="I107" s="13">
        <v>0.46</v>
      </c>
    </row>
    <row r="108" spans="1:10" s="19" customFormat="1" ht="15" x14ac:dyDescent="0.2">
      <c r="A108" s="73" t="s">
        <v>59</v>
      </c>
      <c r="B108" s="67" t="s">
        <v>43</v>
      </c>
      <c r="C108" s="32"/>
      <c r="D108" s="111">
        <v>0</v>
      </c>
      <c r="E108" s="32"/>
      <c r="F108" s="33"/>
      <c r="G108" s="12">
        <v>2504.1</v>
      </c>
      <c r="H108" s="12">
        <v>1.07</v>
      </c>
      <c r="I108" s="13">
        <v>0.05</v>
      </c>
    </row>
    <row r="109" spans="1:10" s="12" customFormat="1" ht="130.5" customHeight="1" x14ac:dyDescent="0.2">
      <c r="A109" s="69" t="s">
        <v>180</v>
      </c>
      <c r="B109" s="70" t="s">
        <v>18</v>
      </c>
      <c r="C109" s="30"/>
      <c r="D109" s="112">
        <v>30000</v>
      </c>
      <c r="E109" s="30">
        <f>D109/G109</f>
        <v>11.98</v>
      </c>
      <c r="F109" s="28">
        <f>E109/12</f>
        <v>1</v>
      </c>
      <c r="G109" s="12">
        <v>2504.1</v>
      </c>
      <c r="H109" s="12">
        <v>1.07</v>
      </c>
      <c r="I109" s="13">
        <v>0.3</v>
      </c>
    </row>
    <row r="110" spans="1:10" s="12" customFormat="1" ht="33.75" customHeight="1" x14ac:dyDescent="0.2">
      <c r="A110" s="102" t="s">
        <v>71</v>
      </c>
      <c r="B110" s="70" t="s">
        <v>157</v>
      </c>
      <c r="C110" s="30"/>
      <c r="D110" s="112">
        <v>0</v>
      </c>
      <c r="E110" s="30">
        <f>D110/G110</f>
        <v>0</v>
      </c>
      <c r="F110" s="30">
        <f>E110/12</f>
        <v>0</v>
      </c>
      <c r="G110" s="12">
        <v>2504.1</v>
      </c>
      <c r="I110" s="13"/>
      <c r="J110" s="12" t="s">
        <v>163</v>
      </c>
    </row>
    <row r="111" spans="1:10" s="12" customFormat="1" ht="15.75" thickBot="1" x14ac:dyDescent="0.25">
      <c r="A111" s="85" t="s">
        <v>60</v>
      </c>
      <c r="B111" s="83" t="s">
        <v>15</v>
      </c>
      <c r="C111" s="84"/>
      <c r="D111" s="90">
        <f>E111*G111</f>
        <v>57093.48</v>
      </c>
      <c r="E111" s="81">
        <f>F111*12</f>
        <v>22.8</v>
      </c>
      <c r="F111" s="82">
        <v>1.9</v>
      </c>
      <c r="G111" s="12">
        <v>2504.1</v>
      </c>
      <c r="H111" s="38"/>
      <c r="I111" s="13"/>
    </row>
    <row r="112" spans="1:10" s="12" customFormat="1" ht="20.25" thickBot="1" x14ac:dyDescent="0.45">
      <c r="A112" s="75" t="s">
        <v>61</v>
      </c>
      <c r="B112" s="76"/>
      <c r="C112" s="37"/>
      <c r="D112" s="91">
        <f>D109+D106+D103+D101+D94+D89+D78+D64+D63+D62+D61+D51+D49+D48+D47+D40+D39+D28+D15+D111+D110+D50+D41</f>
        <v>535992.62</v>
      </c>
      <c r="E112" s="91">
        <f>E109+E106+E103+E101+E94+E89+E78+E64+E63+E62+E61+E51+E49+E48+E47+E40+E39+E28+E15+E111+E110+E50+E41</f>
        <v>214.06</v>
      </c>
      <c r="F112" s="91">
        <f>F109+F106+F103+F101+F94+F89+F78+F64+F63+F62+F61+F51+F49+F48+F47+F40+F39+F28+F15+F111+F110+F50+F41</f>
        <v>17.84</v>
      </c>
      <c r="G112" s="12">
        <v>2504.1</v>
      </c>
      <c r="H112" s="38"/>
      <c r="I112" s="13"/>
    </row>
    <row r="113" spans="1:11" s="12" customFormat="1" ht="19.5" x14ac:dyDescent="0.4">
      <c r="A113" s="113"/>
      <c r="B113" s="114"/>
      <c r="C113" s="115"/>
      <c r="D113" s="116"/>
      <c r="E113" s="114"/>
      <c r="F113" s="117"/>
      <c r="H113" s="38"/>
      <c r="I113" s="13"/>
    </row>
    <row r="114" spans="1:11" s="40" customFormat="1" ht="15.75" thickBot="1" x14ac:dyDescent="0.25">
      <c r="A114" s="39"/>
      <c r="D114" s="92"/>
      <c r="E114" s="41"/>
      <c r="F114" s="41"/>
      <c r="G114" s="12">
        <v>2504.1</v>
      </c>
      <c r="I114" s="42"/>
    </row>
    <row r="115" spans="1:11" s="12" customFormat="1" ht="20.25" thickBot="1" x14ac:dyDescent="0.25">
      <c r="A115" s="74" t="s">
        <v>120</v>
      </c>
      <c r="B115" s="36"/>
      <c r="C115" s="36"/>
      <c r="D115" s="93">
        <f>SUM(D116:D122)</f>
        <v>160357.01999999999</v>
      </c>
      <c r="E115" s="93">
        <f>SUM(E116:E122)</f>
        <v>64.040000000000006</v>
      </c>
      <c r="F115" s="93">
        <f>SUM(F116:F122)</f>
        <v>5.34</v>
      </c>
      <c r="G115" s="12">
        <v>2504.1</v>
      </c>
      <c r="H115" s="38"/>
      <c r="I115" s="13"/>
    </row>
    <row r="116" spans="1:11" s="19" customFormat="1" ht="15" customHeight="1" x14ac:dyDescent="0.2">
      <c r="A116" s="79" t="s">
        <v>133</v>
      </c>
      <c r="B116" s="80"/>
      <c r="C116" s="86"/>
      <c r="D116" s="110">
        <v>138032.10999999999</v>
      </c>
      <c r="E116" s="86">
        <f t="shared" ref="E116:E122" si="2">D116/G116</f>
        <v>55.12</v>
      </c>
      <c r="F116" s="25">
        <f t="shared" ref="F116:F122" si="3">E116/12</f>
        <v>4.59</v>
      </c>
      <c r="G116" s="12">
        <v>2504.1</v>
      </c>
      <c r="H116" s="12"/>
      <c r="I116" s="13"/>
      <c r="K116" s="19">
        <v>0.1</v>
      </c>
    </row>
    <row r="117" spans="1:11" s="19" customFormat="1" ht="15" customHeight="1" x14ac:dyDescent="0.2">
      <c r="A117" s="79" t="s">
        <v>135</v>
      </c>
      <c r="B117" s="80"/>
      <c r="C117" s="86"/>
      <c r="D117" s="110">
        <v>3555.52</v>
      </c>
      <c r="E117" s="86">
        <f t="shared" si="2"/>
        <v>1.42</v>
      </c>
      <c r="F117" s="25">
        <f t="shared" si="3"/>
        <v>0.12</v>
      </c>
      <c r="G117" s="12">
        <v>2504.1</v>
      </c>
      <c r="H117" s="12"/>
      <c r="I117" s="13"/>
      <c r="K117" s="19">
        <v>0.59</v>
      </c>
    </row>
    <row r="118" spans="1:11" s="19" customFormat="1" ht="15" hidden="1" customHeight="1" x14ac:dyDescent="0.2">
      <c r="A118" s="79" t="s">
        <v>136</v>
      </c>
      <c r="B118" s="80"/>
      <c r="C118" s="86"/>
      <c r="D118" s="110">
        <v>0</v>
      </c>
      <c r="E118" s="86">
        <f t="shared" si="2"/>
        <v>0</v>
      </c>
      <c r="F118" s="25">
        <f t="shared" si="3"/>
        <v>0</v>
      </c>
      <c r="G118" s="12">
        <v>2504.1</v>
      </c>
      <c r="H118" s="12"/>
      <c r="I118" s="13"/>
      <c r="K118" s="19">
        <v>2.76</v>
      </c>
    </row>
    <row r="119" spans="1:11" s="19" customFormat="1" ht="15" hidden="1" customHeight="1" x14ac:dyDescent="0.2">
      <c r="A119" s="96" t="s">
        <v>137</v>
      </c>
      <c r="B119" s="97"/>
      <c r="C119" s="98"/>
      <c r="D119" s="99">
        <v>0</v>
      </c>
      <c r="E119" s="86">
        <f t="shared" si="2"/>
        <v>0</v>
      </c>
      <c r="F119" s="25">
        <f t="shared" si="3"/>
        <v>0</v>
      </c>
      <c r="G119" s="12">
        <v>2504.1</v>
      </c>
      <c r="H119" s="12"/>
      <c r="I119" s="13"/>
    </row>
    <row r="120" spans="1:11" s="19" customFormat="1" ht="15" hidden="1" customHeight="1" x14ac:dyDescent="0.2">
      <c r="A120" s="96" t="s">
        <v>138</v>
      </c>
      <c r="B120" s="97"/>
      <c r="C120" s="98"/>
      <c r="D120" s="99">
        <v>0</v>
      </c>
      <c r="E120" s="86">
        <f t="shared" si="2"/>
        <v>0</v>
      </c>
      <c r="F120" s="25">
        <f t="shared" si="3"/>
        <v>0</v>
      </c>
      <c r="G120" s="12">
        <v>2504.1</v>
      </c>
      <c r="H120" s="12"/>
      <c r="I120" s="13"/>
    </row>
    <row r="121" spans="1:11" s="19" customFormat="1" ht="15" customHeight="1" x14ac:dyDescent="0.2">
      <c r="A121" s="96" t="s">
        <v>181</v>
      </c>
      <c r="B121" s="97"/>
      <c r="C121" s="98"/>
      <c r="D121" s="99">
        <v>571.08000000000004</v>
      </c>
      <c r="E121" s="86">
        <f t="shared" si="2"/>
        <v>0.23</v>
      </c>
      <c r="F121" s="25">
        <f t="shared" si="3"/>
        <v>0.02</v>
      </c>
      <c r="G121" s="12">
        <v>2504.1</v>
      </c>
      <c r="H121" s="12"/>
      <c r="I121" s="13"/>
    </row>
    <row r="122" spans="1:11" s="19" customFormat="1" ht="15" customHeight="1" x14ac:dyDescent="0.2">
      <c r="A122" s="107" t="s">
        <v>182</v>
      </c>
      <c r="B122" s="80"/>
      <c r="C122" s="86"/>
      <c r="D122" s="108">
        <v>18198.310000000001</v>
      </c>
      <c r="E122" s="86">
        <f t="shared" si="2"/>
        <v>7.27</v>
      </c>
      <c r="F122" s="25">
        <f t="shared" si="3"/>
        <v>0.61</v>
      </c>
      <c r="G122" s="12">
        <v>2504.1</v>
      </c>
      <c r="H122" s="12"/>
      <c r="I122" s="13"/>
    </row>
    <row r="123" spans="1:11" s="19" customFormat="1" ht="15" customHeight="1" x14ac:dyDescent="0.2">
      <c r="A123" s="103"/>
      <c r="B123" s="104"/>
      <c r="C123" s="105"/>
      <c r="D123" s="106"/>
      <c r="E123" s="105"/>
      <c r="F123" s="105"/>
      <c r="G123" s="12"/>
      <c r="H123" s="12"/>
      <c r="I123" s="13"/>
    </row>
    <row r="124" spans="1:11" s="47" customFormat="1" ht="19.5" thickBot="1" x14ac:dyDescent="0.45">
      <c r="A124" s="43"/>
      <c r="B124" s="44"/>
      <c r="C124" s="45"/>
      <c r="D124" s="94"/>
      <c r="E124" s="45"/>
      <c r="F124" s="46"/>
      <c r="G124" s="12"/>
      <c r="I124" s="48"/>
    </row>
    <row r="125" spans="1:11" s="47" customFormat="1" ht="20.25" thickBot="1" x14ac:dyDescent="0.45">
      <c r="A125" s="35" t="s">
        <v>176</v>
      </c>
      <c r="B125" s="50"/>
      <c r="C125" s="51"/>
      <c r="D125" s="95">
        <f>D112+D115</f>
        <v>696349.64</v>
      </c>
      <c r="E125" s="95">
        <f t="shared" ref="E125:F125" si="4">E112+E115</f>
        <v>278.10000000000002</v>
      </c>
      <c r="F125" s="95">
        <f t="shared" si="4"/>
        <v>23.18</v>
      </c>
      <c r="G125" s="12"/>
      <c r="I125" s="48"/>
    </row>
    <row r="126" spans="1:11" s="47" customFormat="1" ht="19.5" x14ac:dyDescent="0.4">
      <c r="A126" s="52"/>
      <c r="B126" s="53"/>
      <c r="C126" s="54"/>
      <c r="D126" s="54"/>
      <c r="E126" s="54"/>
      <c r="F126" s="55"/>
      <c r="I126" s="48"/>
    </row>
    <row r="127" spans="1:11" s="47" customFormat="1" ht="18.75" x14ac:dyDescent="0.4">
      <c r="A127" s="69" t="s">
        <v>96</v>
      </c>
      <c r="B127" s="70" t="s">
        <v>15</v>
      </c>
      <c r="C127" s="30" t="s">
        <v>166</v>
      </c>
      <c r="D127" s="112">
        <v>161295.07999999999</v>
      </c>
      <c r="E127" s="30">
        <f>D127/G127</f>
        <v>64.41</v>
      </c>
      <c r="F127" s="30">
        <f>E127/12</f>
        <v>5.37</v>
      </c>
      <c r="G127" s="47">
        <v>2504.1</v>
      </c>
      <c r="I127" s="48"/>
    </row>
    <row r="128" spans="1:11" s="47" customFormat="1" ht="19.5" thickBot="1" x14ac:dyDescent="0.45">
      <c r="A128" s="120"/>
      <c r="B128" s="121"/>
      <c r="C128" s="122"/>
      <c r="D128" s="123"/>
      <c r="E128" s="122"/>
      <c r="F128" s="122"/>
      <c r="I128" s="48"/>
    </row>
    <row r="129" spans="1:9" s="47" customFormat="1" ht="20.25" thickBot="1" x14ac:dyDescent="0.45">
      <c r="A129" s="35" t="s">
        <v>177</v>
      </c>
      <c r="B129" s="70"/>
      <c r="C129" s="30"/>
      <c r="D129" s="112"/>
      <c r="E129" s="30"/>
      <c r="F129" s="30"/>
      <c r="G129" s="47">
        <v>2504.1</v>
      </c>
      <c r="I129" s="48"/>
    </row>
    <row r="130" spans="1:9" s="47" customFormat="1" ht="18.75" x14ac:dyDescent="0.4">
      <c r="A130" s="120"/>
      <c r="B130" s="121"/>
      <c r="C130" s="122"/>
      <c r="D130" s="123"/>
      <c r="E130" s="122"/>
      <c r="F130" s="122"/>
      <c r="I130" s="48"/>
    </row>
    <row r="131" spans="1:9" s="47" customFormat="1" ht="37.5" x14ac:dyDescent="0.4">
      <c r="A131" s="124" t="s">
        <v>183</v>
      </c>
      <c r="B131" s="125" t="s">
        <v>10</v>
      </c>
      <c r="C131" s="126" t="s">
        <v>184</v>
      </c>
      <c r="D131" s="125"/>
      <c r="E131" s="127"/>
      <c r="F131" s="128">
        <v>30</v>
      </c>
      <c r="I131" s="48"/>
    </row>
    <row r="132" spans="1:9" s="47" customFormat="1" ht="18.75" x14ac:dyDescent="0.4">
      <c r="A132" s="120"/>
      <c r="B132" s="121"/>
      <c r="C132" s="122"/>
      <c r="D132" s="123"/>
      <c r="E132" s="122"/>
      <c r="F132" s="122"/>
      <c r="I132" s="48"/>
    </row>
    <row r="133" spans="1:9" s="47" customFormat="1" ht="19.5" x14ac:dyDescent="0.4">
      <c r="A133" s="52"/>
      <c r="B133" s="53"/>
      <c r="C133" s="54"/>
      <c r="D133" s="54"/>
      <c r="E133" s="54"/>
      <c r="F133" s="55"/>
      <c r="I133" s="48"/>
    </row>
    <row r="134" spans="1:9" s="59" customFormat="1" ht="19.5" x14ac:dyDescent="0.2">
      <c r="A134" s="56"/>
      <c r="B134" s="49"/>
      <c r="C134" s="57"/>
      <c r="D134" s="57"/>
      <c r="E134" s="57"/>
      <c r="F134" s="58"/>
      <c r="I134" s="60"/>
    </row>
    <row r="135" spans="1:9" s="40" customFormat="1" ht="14.25" x14ac:dyDescent="0.2">
      <c r="A135" s="129" t="s">
        <v>63</v>
      </c>
      <c r="B135" s="129"/>
      <c r="C135" s="129"/>
      <c r="D135" s="129"/>
      <c r="I135" s="42"/>
    </row>
    <row r="136" spans="1:9" s="40" customFormat="1" x14ac:dyDescent="0.2">
      <c r="F136" s="61"/>
      <c r="I136" s="42"/>
    </row>
    <row r="137" spans="1:9" s="40" customFormat="1" x14ac:dyDescent="0.2">
      <c r="A137" s="39" t="s">
        <v>64</v>
      </c>
      <c r="F137" s="61"/>
      <c r="I137" s="42"/>
    </row>
    <row r="138" spans="1:9" s="40" customFormat="1" x14ac:dyDescent="0.2">
      <c r="F138" s="61"/>
      <c r="I138" s="42"/>
    </row>
    <row r="139" spans="1:9" s="40" customFormat="1" x14ac:dyDescent="0.2">
      <c r="F139" s="61"/>
      <c r="I139" s="42"/>
    </row>
    <row r="140" spans="1:9" s="40" customFormat="1" x14ac:dyDescent="0.2">
      <c r="F140" s="61"/>
      <c r="I140" s="42"/>
    </row>
    <row r="141" spans="1:9" s="40" customFormat="1" x14ac:dyDescent="0.2">
      <c r="F141" s="61"/>
      <c r="I141" s="42"/>
    </row>
    <row r="142" spans="1:9" s="40" customFormat="1" x14ac:dyDescent="0.2">
      <c r="F142" s="61"/>
      <c r="I142" s="42"/>
    </row>
    <row r="143" spans="1:9" s="40" customFormat="1" x14ac:dyDescent="0.2">
      <c r="F143" s="61"/>
      <c r="I143" s="42"/>
    </row>
    <row r="144" spans="1:9" s="40" customFormat="1" x14ac:dyDescent="0.2">
      <c r="F144" s="61"/>
      <c r="I144" s="42"/>
    </row>
    <row r="145" spans="6:9" s="40" customFormat="1" x14ac:dyDescent="0.2">
      <c r="F145" s="61"/>
      <c r="I145" s="42"/>
    </row>
    <row r="146" spans="6:9" s="40" customFormat="1" x14ac:dyDescent="0.2">
      <c r="F146" s="61"/>
      <c r="I146" s="42"/>
    </row>
    <row r="147" spans="6:9" s="40" customFormat="1" x14ac:dyDescent="0.2">
      <c r="F147" s="61"/>
      <c r="I147" s="42"/>
    </row>
    <row r="148" spans="6:9" s="40" customFormat="1" x14ac:dyDescent="0.2">
      <c r="F148" s="61"/>
      <c r="I148" s="42"/>
    </row>
    <row r="149" spans="6:9" s="40" customFormat="1" x14ac:dyDescent="0.2">
      <c r="F149" s="61"/>
      <c r="I149" s="42"/>
    </row>
    <row r="150" spans="6:9" s="40" customFormat="1" x14ac:dyDescent="0.2">
      <c r="F150" s="61"/>
      <c r="I150" s="42"/>
    </row>
    <row r="151" spans="6:9" s="40" customFormat="1" x14ac:dyDescent="0.2">
      <c r="F151" s="61"/>
      <c r="I151" s="42"/>
    </row>
    <row r="152" spans="6:9" s="40" customFormat="1" x14ac:dyDescent="0.2">
      <c r="F152" s="61"/>
      <c r="I152" s="42"/>
    </row>
    <row r="153" spans="6:9" s="40" customFormat="1" x14ac:dyDescent="0.2">
      <c r="F153" s="61"/>
      <c r="I153" s="42"/>
    </row>
    <row r="154" spans="6:9" s="40" customFormat="1" x14ac:dyDescent="0.2">
      <c r="F154" s="61"/>
      <c r="I154" s="42"/>
    </row>
    <row r="155" spans="6:9" s="40" customFormat="1" x14ac:dyDescent="0.2">
      <c r="F155" s="61"/>
      <c r="I155" s="42"/>
    </row>
  </sheetData>
  <mergeCells count="13">
    <mergeCell ref="A6:F6"/>
    <mergeCell ref="A1:F1"/>
    <mergeCell ref="B2:F2"/>
    <mergeCell ref="B3:F3"/>
    <mergeCell ref="B4:F4"/>
    <mergeCell ref="A5:F5"/>
    <mergeCell ref="A135:D135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topLeftCell="A106" zoomScale="90" zoomScaleNormal="90" workbookViewId="0">
      <selection activeCell="J131" sqref="J13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8.42578125" style="1" customWidth="1"/>
    <col min="5" max="5" width="15.7109375" style="1" customWidth="1"/>
    <col min="6" max="6" width="20.85546875" style="62" customWidth="1"/>
    <col min="7" max="7" width="10.42578125" style="1" customWidth="1"/>
    <col min="8" max="8" width="15.42578125" style="1" hidden="1" customWidth="1"/>
    <col min="9" max="9" width="15.42578125" style="2" hidden="1" customWidth="1"/>
    <col min="10" max="12" width="15.42578125" style="1" customWidth="1"/>
    <col min="13" max="16384" width="9.140625" style="1"/>
  </cols>
  <sheetData>
    <row r="1" spans="1:9" ht="16.5" customHeight="1" x14ac:dyDescent="0.2">
      <c r="A1" s="130" t="s">
        <v>161</v>
      </c>
      <c r="B1" s="131"/>
      <c r="C1" s="131"/>
      <c r="D1" s="131"/>
      <c r="E1" s="131"/>
      <c r="F1" s="131"/>
    </row>
    <row r="2" spans="1:9" ht="12.75" customHeight="1" x14ac:dyDescent="0.3">
      <c r="B2" s="132"/>
      <c r="C2" s="132"/>
      <c r="D2" s="132"/>
      <c r="E2" s="131"/>
      <c r="F2" s="131"/>
    </row>
    <row r="3" spans="1:9" ht="14.25" customHeight="1" x14ac:dyDescent="0.3">
      <c r="B3" s="132" t="s">
        <v>0</v>
      </c>
      <c r="C3" s="132"/>
      <c r="D3" s="132"/>
      <c r="E3" s="131"/>
      <c r="F3" s="131"/>
    </row>
    <row r="4" spans="1:9" ht="18" customHeight="1" x14ac:dyDescent="0.3">
      <c r="A4" s="3" t="s">
        <v>160</v>
      </c>
      <c r="B4" s="132" t="s">
        <v>162</v>
      </c>
      <c r="C4" s="132"/>
      <c r="D4" s="132"/>
      <c r="E4" s="131"/>
      <c r="F4" s="131"/>
    </row>
    <row r="5" spans="1:9" ht="39.75" customHeight="1" x14ac:dyDescent="0.25">
      <c r="A5" s="133"/>
      <c r="B5" s="134"/>
      <c r="C5" s="134"/>
      <c r="D5" s="134"/>
      <c r="E5" s="134"/>
      <c r="F5" s="134"/>
      <c r="I5" s="1"/>
    </row>
    <row r="6" spans="1:9" ht="22.5" customHeight="1" x14ac:dyDescent="0.2">
      <c r="A6" s="147" t="s">
        <v>159</v>
      </c>
      <c r="B6" s="147"/>
      <c r="C6" s="147"/>
      <c r="D6" s="147"/>
      <c r="E6" s="147"/>
      <c r="F6" s="147"/>
      <c r="I6" s="1"/>
    </row>
    <row r="7" spans="1:9" ht="12.75" customHeight="1" x14ac:dyDescent="0.4">
      <c r="A7" s="135"/>
      <c r="B7" s="136"/>
      <c r="C7" s="136"/>
      <c r="D7" s="136"/>
      <c r="E7" s="136"/>
      <c r="F7" s="136"/>
      <c r="I7" s="1"/>
    </row>
    <row r="8" spans="1:9" s="4" customFormat="1" ht="22.5" customHeight="1" x14ac:dyDescent="0.4">
      <c r="A8" s="137" t="s">
        <v>1</v>
      </c>
      <c r="B8" s="137"/>
      <c r="C8" s="137"/>
      <c r="D8" s="137"/>
      <c r="E8" s="138"/>
      <c r="F8" s="138"/>
      <c r="I8" s="5"/>
    </row>
    <row r="9" spans="1:9" s="6" customFormat="1" ht="18.75" customHeight="1" x14ac:dyDescent="0.4">
      <c r="A9" s="137" t="s">
        <v>148</v>
      </c>
      <c r="B9" s="137"/>
      <c r="C9" s="137"/>
      <c r="D9" s="137"/>
      <c r="E9" s="138"/>
      <c r="F9" s="138"/>
    </row>
    <row r="10" spans="1:9" s="7" customFormat="1" ht="17.25" customHeight="1" x14ac:dyDescent="0.2">
      <c r="A10" s="139" t="s">
        <v>2</v>
      </c>
      <c r="B10" s="139"/>
      <c r="C10" s="139"/>
      <c r="D10" s="139"/>
      <c r="E10" s="140"/>
      <c r="F10" s="140"/>
    </row>
    <row r="11" spans="1:9" s="6" customFormat="1" ht="30" customHeight="1" thickBot="1" x14ac:dyDescent="0.25">
      <c r="A11" s="141" t="s">
        <v>3</v>
      </c>
      <c r="B11" s="141"/>
      <c r="C11" s="141"/>
      <c r="D11" s="141"/>
      <c r="E11" s="142"/>
      <c r="F11" s="142"/>
    </row>
    <row r="12" spans="1:9" s="12" customFormat="1" ht="139.5" customHeight="1" thickBot="1" x14ac:dyDescent="0.25">
      <c r="A12" s="8" t="s">
        <v>4</v>
      </c>
      <c r="B12" s="9" t="s">
        <v>5</v>
      </c>
      <c r="C12" s="10" t="s">
        <v>149</v>
      </c>
      <c r="D12" s="10" t="s">
        <v>7</v>
      </c>
      <c r="E12" s="10" t="s">
        <v>6</v>
      </c>
      <c r="F12" s="11" t="s">
        <v>8</v>
      </c>
      <c r="I12" s="13"/>
    </row>
    <row r="13" spans="1:9" s="19" customFormat="1" x14ac:dyDescent="0.2">
      <c r="A13" s="14">
        <v>1</v>
      </c>
      <c r="B13" s="15">
        <v>2</v>
      </c>
      <c r="C13" s="15">
        <v>3</v>
      </c>
      <c r="D13" s="16"/>
      <c r="E13" s="17">
        <v>3</v>
      </c>
      <c r="F13" s="18">
        <v>4</v>
      </c>
      <c r="I13" s="20"/>
    </row>
    <row r="14" spans="1:9" s="19" customFormat="1" ht="49.5" customHeight="1" x14ac:dyDescent="0.2">
      <c r="A14" s="143" t="s">
        <v>9</v>
      </c>
      <c r="B14" s="144"/>
      <c r="C14" s="144"/>
      <c r="D14" s="144"/>
      <c r="E14" s="145"/>
      <c r="F14" s="146"/>
      <c r="I14" s="20"/>
    </row>
    <row r="15" spans="1:9" s="12" customFormat="1" ht="15" x14ac:dyDescent="0.2">
      <c r="A15" s="63" t="s">
        <v>67</v>
      </c>
      <c r="B15" s="70" t="s">
        <v>10</v>
      </c>
      <c r="C15" s="22" t="s">
        <v>150</v>
      </c>
      <c r="D15" s="87">
        <f>E15*G15</f>
        <v>97359.41</v>
      </c>
      <c r="E15" s="22">
        <f>F15*12</f>
        <v>38.880000000000003</v>
      </c>
      <c r="F15" s="23">
        <f>F25+F27</f>
        <v>3.24</v>
      </c>
      <c r="G15" s="12">
        <v>2504.1</v>
      </c>
      <c r="H15" s="12">
        <v>1.07</v>
      </c>
      <c r="I15" s="13">
        <v>2.2400000000000002</v>
      </c>
    </row>
    <row r="16" spans="1:9" s="12" customFormat="1" ht="29.25" customHeight="1" x14ac:dyDescent="0.2">
      <c r="A16" s="77" t="s">
        <v>11</v>
      </c>
      <c r="B16" s="78" t="s">
        <v>12</v>
      </c>
      <c r="C16" s="24"/>
      <c r="D16" s="88"/>
      <c r="E16" s="24"/>
      <c r="F16" s="25"/>
      <c r="G16" s="12">
        <v>2504.1</v>
      </c>
      <c r="I16" s="13"/>
    </row>
    <row r="17" spans="1:9" s="12" customFormat="1" ht="15" x14ac:dyDescent="0.2">
      <c r="A17" s="77" t="s">
        <v>13</v>
      </c>
      <c r="B17" s="78" t="s">
        <v>12</v>
      </c>
      <c r="C17" s="24"/>
      <c r="D17" s="88"/>
      <c r="E17" s="24"/>
      <c r="F17" s="25"/>
      <c r="G17" s="12">
        <v>2504.1</v>
      </c>
      <c r="I17" s="13"/>
    </row>
    <row r="18" spans="1:9" s="12" customFormat="1" ht="108.75" customHeight="1" x14ac:dyDescent="0.2">
      <c r="A18" s="77" t="s">
        <v>72</v>
      </c>
      <c r="B18" s="78" t="s">
        <v>33</v>
      </c>
      <c r="C18" s="24"/>
      <c r="D18" s="88"/>
      <c r="E18" s="24"/>
      <c r="F18" s="25"/>
      <c r="G18" s="12">
        <v>2504.1</v>
      </c>
      <c r="I18" s="13"/>
    </row>
    <row r="19" spans="1:9" s="12" customFormat="1" ht="21" customHeight="1" x14ac:dyDescent="0.2">
      <c r="A19" s="77" t="s">
        <v>73</v>
      </c>
      <c r="B19" s="78" t="s">
        <v>12</v>
      </c>
      <c r="C19" s="24"/>
      <c r="D19" s="88"/>
      <c r="E19" s="24"/>
      <c r="F19" s="25"/>
      <c r="G19" s="12">
        <v>2504.1</v>
      </c>
      <c r="I19" s="13"/>
    </row>
    <row r="20" spans="1:9" s="12" customFormat="1" ht="22.5" customHeight="1" x14ac:dyDescent="0.2">
      <c r="A20" s="77" t="s">
        <v>74</v>
      </c>
      <c r="B20" s="78" t="s">
        <v>12</v>
      </c>
      <c r="C20" s="24"/>
      <c r="D20" s="88"/>
      <c r="E20" s="24"/>
      <c r="F20" s="25"/>
      <c r="G20" s="12">
        <v>2504.1</v>
      </c>
      <c r="I20" s="13"/>
    </row>
    <row r="21" spans="1:9" s="12" customFormat="1" ht="25.5" x14ac:dyDescent="0.2">
      <c r="A21" s="77" t="s">
        <v>75</v>
      </c>
      <c r="B21" s="78" t="s">
        <v>18</v>
      </c>
      <c r="C21" s="24"/>
      <c r="D21" s="88"/>
      <c r="E21" s="24"/>
      <c r="F21" s="25"/>
      <c r="G21" s="12">
        <v>2504.1</v>
      </c>
      <c r="I21" s="13"/>
    </row>
    <row r="22" spans="1:9" s="12" customFormat="1" ht="15" x14ac:dyDescent="0.2">
      <c r="A22" s="77" t="s">
        <v>76</v>
      </c>
      <c r="B22" s="78" t="s">
        <v>21</v>
      </c>
      <c r="C22" s="24"/>
      <c r="D22" s="88"/>
      <c r="E22" s="24"/>
      <c r="F22" s="25"/>
      <c r="G22" s="12">
        <v>2504.1</v>
      </c>
      <c r="I22" s="13"/>
    </row>
    <row r="23" spans="1:9" s="12" customFormat="1" ht="15" x14ac:dyDescent="0.2">
      <c r="A23" s="77" t="s">
        <v>77</v>
      </c>
      <c r="B23" s="78" t="s">
        <v>12</v>
      </c>
      <c r="C23" s="24"/>
      <c r="D23" s="88"/>
      <c r="E23" s="24"/>
      <c r="F23" s="25"/>
      <c r="G23" s="12">
        <v>2504.1</v>
      </c>
      <c r="I23" s="13"/>
    </row>
    <row r="24" spans="1:9" s="12" customFormat="1" ht="15" x14ac:dyDescent="0.2">
      <c r="A24" s="77" t="s">
        <v>78</v>
      </c>
      <c r="B24" s="78" t="s">
        <v>31</v>
      </c>
      <c r="C24" s="24"/>
      <c r="D24" s="88"/>
      <c r="E24" s="24"/>
      <c r="F24" s="25"/>
      <c r="G24" s="12">
        <v>2504.1</v>
      </c>
      <c r="I24" s="13"/>
    </row>
    <row r="25" spans="1:9" s="12" customFormat="1" ht="15" x14ac:dyDescent="0.2">
      <c r="A25" s="63" t="s">
        <v>66</v>
      </c>
      <c r="B25" s="64"/>
      <c r="C25" s="24"/>
      <c r="D25" s="88"/>
      <c r="E25" s="24"/>
      <c r="F25" s="23">
        <v>3.24</v>
      </c>
      <c r="G25" s="12">
        <v>2504.1</v>
      </c>
      <c r="I25" s="13"/>
    </row>
    <row r="26" spans="1:9" s="12" customFormat="1" ht="15" x14ac:dyDescent="0.2">
      <c r="A26" s="65" t="s">
        <v>70</v>
      </c>
      <c r="B26" s="64" t="s">
        <v>12</v>
      </c>
      <c r="C26" s="24"/>
      <c r="D26" s="88"/>
      <c r="E26" s="24"/>
      <c r="F26" s="25">
        <v>0</v>
      </c>
      <c r="G26" s="12">
        <v>2504.1</v>
      </c>
      <c r="I26" s="13"/>
    </row>
    <row r="27" spans="1:9" s="12" customFormat="1" ht="15" x14ac:dyDescent="0.2">
      <c r="A27" s="63" t="s">
        <v>66</v>
      </c>
      <c r="B27" s="64"/>
      <c r="C27" s="24"/>
      <c r="D27" s="88"/>
      <c r="E27" s="24"/>
      <c r="F27" s="23">
        <f>F26</f>
        <v>0</v>
      </c>
      <c r="G27" s="12">
        <v>2504.1</v>
      </c>
      <c r="I27" s="13"/>
    </row>
    <row r="28" spans="1:9" s="12" customFormat="1" ht="30" x14ac:dyDescent="0.2">
      <c r="A28" s="63" t="s">
        <v>14</v>
      </c>
      <c r="B28" s="66" t="s">
        <v>15</v>
      </c>
      <c r="C28" s="22" t="s">
        <v>151</v>
      </c>
      <c r="D28" s="87">
        <f>E28*G28</f>
        <v>128911.07</v>
      </c>
      <c r="E28" s="22">
        <f>F28*12</f>
        <v>51.48</v>
      </c>
      <c r="F28" s="23">
        <v>4.29</v>
      </c>
      <c r="G28" s="12">
        <v>2504.1</v>
      </c>
      <c r="H28" s="12">
        <v>1.07</v>
      </c>
      <c r="I28" s="13">
        <v>3.51</v>
      </c>
    </row>
    <row r="29" spans="1:9" s="26" customFormat="1" ht="15" x14ac:dyDescent="0.2">
      <c r="A29" s="77" t="s">
        <v>79</v>
      </c>
      <c r="B29" s="78" t="s">
        <v>15</v>
      </c>
      <c r="C29" s="22"/>
      <c r="D29" s="87"/>
      <c r="E29" s="22"/>
      <c r="F29" s="23"/>
      <c r="G29" s="12">
        <v>2504.1</v>
      </c>
      <c r="I29" s="27"/>
    </row>
    <row r="30" spans="1:9" s="26" customFormat="1" ht="15" x14ac:dyDescent="0.2">
      <c r="A30" s="77" t="s">
        <v>80</v>
      </c>
      <c r="B30" s="78" t="s">
        <v>81</v>
      </c>
      <c r="C30" s="22"/>
      <c r="D30" s="87"/>
      <c r="E30" s="22"/>
      <c r="F30" s="23"/>
      <c r="G30" s="12">
        <v>2504.1</v>
      </c>
      <c r="I30" s="27"/>
    </row>
    <row r="31" spans="1:9" s="26" customFormat="1" ht="15" x14ac:dyDescent="0.2">
      <c r="A31" s="77" t="s">
        <v>82</v>
      </c>
      <c r="B31" s="78" t="s">
        <v>83</v>
      </c>
      <c r="C31" s="22"/>
      <c r="D31" s="87"/>
      <c r="E31" s="22"/>
      <c r="F31" s="23"/>
      <c r="G31" s="12">
        <v>2504.1</v>
      </c>
      <c r="I31" s="27"/>
    </row>
    <row r="32" spans="1:9" s="26" customFormat="1" ht="15" x14ac:dyDescent="0.2">
      <c r="A32" s="77" t="s">
        <v>16</v>
      </c>
      <c r="B32" s="78" t="s">
        <v>15</v>
      </c>
      <c r="C32" s="22"/>
      <c r="D32" s="87"/>
      <c r="E32" s="22"/>
      <c r="F32" s="23"/>
      <c r="G32" s="12">
        <v>2504.1</v>
      </c>
      <c r="I32" s="27"/>
    </row>
    <row r="33" spans="1:9" s="26" customFormat="1" ht="25.5" x14ac:dyDescent="0.2">
      <c r="A33" s="77" t="s">
        <v>17</v>
      </c>
      <c r="B33" s="78" t="s">
        <v>18</v>
      </c>
      <c r="C33" s="22"/>
      <c r="D33" s="87"/>
      <c r="E33" s="22"/>
      <c r="F33" s="23"/>
      <c r="G33" s="12">
        <v>2504.1</v>
      </c>
      <c r="I33" s="27"/>
    </row>
    <row r="34" spans="1:9" s="26" customFormat="1" ht="15" x14ac:dyDescent="0.2">
      <c r="A34" s="77" t="s">
        <v>84</v>
      </c>
      <c r="B34" s="78" t="s">
        <v>15</v>
      </c>
      <c r="C34" s="22"/>
      <c r="D34" s="87"/>
      <c r="E34" s="22"/>
      <c r="F34" s="23"/>
      <c r="G34" s="12">
        <v>2504.1</v>
      </c>
      <c r="I34" s="27"/>
    </row>
    <row r="35" spans="1:9" s="12" customFormat="1" ht="15" x14ac:dyDescent="0.2">
      <c r="A35" s="77" t="s">
        <v>85</v>
      </c>
      <c r="B35" s="78" t="s">
        <v>15</v>
      </c>
      <c r="C35" s="22"/>
      <c r="D35" s="87"/>
      <c r="E35" s="22"/>
      <c r="F35" s="23"/>
      <c r="G35" s="12">
        <v>2504.1</v>
      </c>
      <c r="I35" s="13"/>
    </row>
    <row r="36" spans="1:9" s="26" customFormat="1" ht="25.5" x14ac:dyDescent="0.2">
      <c r="A36" s="77" t="s">
        <v>86</v>
      </c>
      <c r="B36" s="78" t="s">
        <v>19</v>
      </c>
      <c r="C36" s="22"/>
      <c r="D36" s="87"/>
      <c r="E36" s="22"/>
      <c r="F36" s="23"/>
      <c r="G36" s="12">
        <v>2504.1</v>
      </c>
      <c r="I36" s="27"/>
    </row>
    <row r="37" spans="1:9" s="26" customFormat="1" ht="25.5" x14ac:dyDescent="0.2">
      <c r="A37" s="77" t="s">
        <v>87</v>
      </c>
      <c r="B37" s="78" t="s">
        <v>18</v>
      </c>
      <c r="C37" s="22"/>
      <c r="D37" s="87"/>
      <c r="E37" s="22"/>
      <c r="F37" s="23"/>
      <c r="G37" s="12">
        <v>2504.1</v>
      </c>
      <c r="I37" s="27"/>
    </row>
    <row r="38" spans="1:9" s="26" customFormat="1" ht="25.5" x14ac:dyDescent="0.2">
      <c r="A38" s="77" t="s">
        <v>88</v>
      </c>
      <c r="B38" s="78" t="s">
        <v>15</v>
      </c>
      <c r="C38" s="22"/>
      <c r="D38" s="87"/>
      <c r="E38" s="22"/>
      <c r="F38" s="23"/>
      <c r="G38" s="12">
        <v>2504.1</v>
      </c>
      <c r="I38" s="27"/>
    </row>
    <row r="39" spans="1:9" s="29" customFormat="1" ht="15" x14ac:dyDescent="0.2">
      <c r="A39" s="69" t="s">
        <v>20</v>
      </c>
      <c r="B39" s="70" t="s">
        <v>21</v>
      </c>
      <c r="C39" s="22" t="s">
        <v>150</v>
      </c>
      <c r="D39" s="87">
        <f>E39*G39</f>
        <v>24940.84</v>
      </c>
      <c r="E39" s="22">
        <f>F39*12</f>
        <v>9.9600000000000009</v>
      </c>
      <c r="F39" s="23">
        <v>0.83</v>
      </c>
      <c r="G39" s="12">
        <v>2504.1</v>
      </c>
      <c r="H39" s="12">
        <v>1.07</v>
      </c>
      <c r="I39" s="13">
        <v>0.6</v>
      </c>
    </row>
    <row r="40" spans="1:9" s="12" customFormat="1" ht="15" x14ac:dyDescent="0.2">
      <c r="A40" s="69" t="s">
        <v>22</v>
      </c>
      <c r="B40" s="70" t="s">
        <v>23</v>
      </c>
      <c r="C40" s="22" t="s">
        <v>150</v>
      </c>
      <c r="D40" s="87">
        <f>E40*G40</f>
        <v>81132.84</v>
      </c>
      <c r="E40" s="22">
        <f>F40*12</f>
        <v>32.4</v>
      </c>
      <c r="F40" s="23">
        <v>2.7</v>
      </c>
      <c r="G40" s="12">
        <v>2504.1</v>
      </c>
      <c r="H40" s="12">
        <v>1.07</v>
      </c>
      <c r="I40" s="13">
        <v>1.94</v>
      </c>
    </row>
    <row r="41" spans="1:9" s="12" customFormat="1" ht="15" x14ac:dyDescent="0.2">
      <c r="A41" s="69" t="s">
        <v>96</v>
      </c>
      <c r="B41" s="70" t="s">
        <v>15</v>
      </c>
      <c r="C41" s="22" t="s">
        <v>166</v>
      </c>
      <c r="D41" s="87">
        <v>0</v>
      </c>
      <c r="E41" s="22">
        <f>D41/G41</f>
        <v>0</v>
      </c>
      <c r="F41" s="23">
        <f>E41/12</f>
        <v>0</v>
      </c>
      <c r="G41" s="12">
        <v>2504.1</v>
      </c>
      <c r="I41" s="13"/>
    </row>
    <row r="42" spans="1:9" s="12" customFormat="1" ht="15" x14ac:dyDescent="0.2">
      <c r="A42" s="77" t="s">
        <v>89</v>
      </c>
      <c r="B42" s="78" t="s">
        <v>33</v>
      </c>
      <c r="C42" s="22"/>
      <c r="D42" s="87"/>
      <c r="E42" s="22"/>
      <c r="F42" s="23"/>
      <c r="G42" s="12">
        <v>2504.1</v>
      </c>
      <c r="I42" s="13"/>
    </row>
    <row r="43" spans="1:9" s="12" customFormat="1" ht="15" x14ac:dyDescent="0.2">
      <c r="A43" s="77" t="s">
        <v>90</v>
      </c>
      <c r="B43" s="78" t="s">
        <v>31</v>
      </c>
      <c r="C43" s="22"/>
      <c r="D43" s="87"/>
      <c r="E43" s="22"/>
      <c r="F43" s="23"/>
      <c r="G43" s="12">
        <v>2504.1</v>
      </c>
      <c r="I43" s="13"/>
    </row>
    <row r="44" spans="1:9" s="12" customFormat="1" ht="15" x14ac:dyDescent="0.2">
      <c r="A44" s="77" t="s">
        <v>91</v>
      </c>
      <c r="B44" s="78" t="s">
        <v>92</v>
      </c>
      <c r="C44" s="22"/>
      <c r="D44" s="87"/>
      <c r="E44" s="22"/>
      <c r="F44" s="23"/>
      <c r="G44" s="12">
        <v>2504.1</v>
      </c>
      <c r="I44" s="13"/>
    </row>
    <row r="45" spans="1:9" s="12" customFormat="1" ht="15" x14ac:dyDescent="0.2">
      <c r="A45" s="77" t="s">
        <v>93</v>
      </c>
      <c r="B45" s="78" t="s">
        <v>94</v>
      </c>
      <c r="C45" s="22"/>
      <c r="D45" s="87"/>
      <c r="E45" s="22"/>
      <c r="F45" s="23"/>
      <c r="G45" s="12">
        <v>2504.1</v>
      </c>
      <c r="I45" s="13"/>
    </row>
    <row r="46" spans="1:9" s="12" customFormat="1" ht="15" x14ac:dyDescent="0.2">
      <c r="A46" s="77" t="s">
        <v>95</v>
      </c>
      <c r="B46" s="78" t="s">
        <v>92</v>
      </c>
      <c r="C46" s="22"/>
      <c r="D46" s="87"/>
      <c r="E46" s="22"/>
      <c r="F46" s="23"/>
      <c r="G46" s="12">
        <v>2504.1</v>
      </c>
      <c r="I46" s="13"/>
    </row>
    <row r="47" spans="1:9" s="19" customFormat="1" ht="30" x14ac:dyDescent="0.2">
      <c r="A47" s="69" t="s">
        <v>121</v>
      </c>
      <c r="B47" s="70" t="s">
        <v>10</v>
      </c>
      <c r="C47" s="30" t="s">
        <v>152</v>
      </c>
      <c r="D47" s="87">
        <v>2246.7800000000002</v>
      </c>
      <c r="E47" s="22">
        <f>D47/G47</f>
        <v>0.9</v>
      </c>
      <c r="F47" s="23">
        <f>E47/12</f>
        <v>0.08</v>
      </c>
      <c r="G47" s="12">
        <v>2504.1</v>
      </c>
      <c r="H47" s="12">
        <v>1.07</v>
      </c>
      <c r="I47" s="13">
        <v>0.05</v>
      </c>
    </row>
    <row r="48" spans="1:9" s="19" customFormat="1" ht="30" x14ac:dyDescent="0.2">
      <c r="A48" s="69" t="s">
        <v>122</v>
      </c>
      <c r="B48" s="70" t="s">
        <v>10</v>
      </c>
      <c r="C48" s="30" t="s">
        <v>152</v>
      </c>
      <c r="D48" s="87">
        <v>2246.7800000000002</v>
      </c>
      <c r="E48" s="22">
        <f>D48/G48</f>
        <v>0.9</v>
      </c>
      <c r="F48" s="23">
        <f>E48/12</f>
        <v>0.08</v>
      </c>
      <c r="G48" s="12">
        <v>2504.1</v>
      </c>
      <c r="H48" s="12">
        <v>1.07</v>
      </c>
      <c r="I48" s="13">
        <v>0.05</v>
      </c>
    </row>
    <row r="49" spans="1:9" s="19" customFormat="1" ht="30" x14ac:dyDescent="0.2">
      <c r="A49" s="69" t="s">
        <v>123</v>
      </c>
      <c r="B49" s="70" t="s">
        <v>10</v>
      </c>
      <c r="C49" s="30" t="s">
        <v>152</v>
      </c>
      <c r="D49" s="87">
        <v>14185.73</v>
      </c>
      <c r="E49" s="22">
        <f>D49/G49</f>
        <v>5.67</v>
      </c>
      <c r="F49" s="23">
        <f>E49/12</f>
        <v>0.47</v>
      </c>
      <c r="G49" s="12">
        <v>2504.1</v>
      </c>
      <c r="H49" s="12">
        <v>1.07</v>
      </c>
      <c r="I49" s="13">
        <v>0.34</v>
      </c>
    </row>
    <row r="50" spans="1:9" s="19" customFormat="1" ht="25.5" customHeight="1" x14ac:dyDescent="0.2">
      <c r="A50" s="69" t="s">
        <v>153</v>
      </c>
      <c r="B50" s="70" t="s">
        <v>46</v>
      </c>
      <c r="C50" s="30" t="s">
        <v>152</v>
      </c>
      <c r="D50" s="87">
        <v>4017.51</v>
      </c>
      <c r="E50" s="22">
        <f>D50/G50</f>
        <v>1.6</v>
      </c>
      <c r="F50" s="23">
        <f>E50/12</f>
        <v>0.13</v>
      </c>
      <c r="G50" s="12">
        <v>2504.1</v>
      </c>
      <c r="H50" s="12"/>
      <c r="I50" s="13"/>
    </row>
    <row r="51" spans="1:9" s="19" customFormat="1" ht="30" x14ac:dyDescent="0.2">
      <c r="A51" s="69" t="s">
        <v>24</v>
      </c>
      <c r="B51" s="70"/>
      <c r="C51" s="30" t="s">
        <v>167</v>
      </c>
      <c r="D51" s="87">
        <f>E51*G51</f>
        <v>6009.84</v>
      </c>
      <c r="E51" s="22">
        <f>F51*12</f>
        <v>2.4</v>
      </c>
      <c r="F51" s="23">
        <v>0.2</v>
      </c>
      <c r="G51" s="12">
        <v>2504.1</v>
      </c>
      <c r="H51" s="12">
        <v>1.07</v>
      </c>
      <c r="I51" s="13">
        <v>0.03</v>
      </c>
    </row>
    <row r="52" spans="1:9" s="19" customFormat="1" ht="25.5" x14ac:dyDescent="0.2">
      <c r="A52" s="79" t="s">
        <v>97</v>
      </c>
      <c r="B52" s="80" t="s">
        <v>53</v>
      </c>
      <c r="C52" s="30"/>
      <c r="D52" s="87"/>
      <c r="E52" s="22"/>
      <c r="F52" s="23"/>
      <c r="G52" s="12">
        <v>2504.1</v>
      </c>
      <c r="H52" s="12"/>
      <c r="I52" s="13"/>
    </row>
    <row r="53" spans="1:9" s="19" customFormat="1" ht="19.5" customHeight="1" x14ac:dyDescent="0.2">
      <c r="A53" s="79" t="s">
        <v>98</v>
      </c>
      <c r="B53" s="80" t="s">
        <v>53</v>
      </c>
      <c r="C53" s="30"/>
      <c r="D53" s="87"/>
      <c r="E53" s="22"/>
      <c r="F53" s="23"/>
      <c r="G53" s="12">
        <v>2504.1</v>
      </c>
      <c r="H53" s="12"/>
      <c r="I53" s="13"/>
    </row>
    <row r="54" spans="1:9" s="19" customFormat="1" ht="21.75" customHeight="1" x14ac:dyDescent="0.2">
      <c r="A54" s="79" t="s">
        <v>99</v>
      </c>
      <c r="B54" s="80" t="s">
        <v>12</v>
      </c>
      <c r="C54" s="30"/>
      <c r="D54" s="87"/>
      <c r="E54" s="22"/>
      <c r="F54" s="23"/>
      <c r="G54" s="12">
        <v>2504.1</v>
      </c>
      <c r="H54" s="12"/>
      <c r="I54" s="13"/>
    </row>
    <row r="55" spans="1:9" s="19" customFormat="1" ht="15.75" customHeight="1" x14ac:dyDescent="0.2">
      <c r="A55" s="79" t="s">
        <v>100</v>
      </c>
      <c r="B55" s="80" t="s">
        <v>53</v>
      </c>
      <c r="C55" s="30"/>
      <c r="D55" s="87"/>
      <c r="E55" s="22"/>
      <c r="F55" s="23"/>
      <c r="G55" s="12">
        <v>2504.1</v>
      </c>
      <c r="H55" s="12"/>
      <c r="I55" s="13"/>
    </row>
    <row r="56" spans="1:9" s="19" customFormat="1" ht="25.5" x14ac:dyDescent="0.2">
      <c r="A56" s="79" t="s">
        <v>101</v>
      </c>
      <c r="B56" s="80" t="s">
        <v>53</v>
      </c>
      <c r="C56" s="30"/>
      <c r="D56" s="87"/>
      <c r="E56" s="22"/>
      <c r="F56" s="23"/>
      <c r="G56" s="12">
        <v>2504.1</v>
      </c>
      <c r="H56" s="12"/>
      <c r="I56" s="13"/>
    </row>
    <row r="57" spans="1:9" s="19" customFormat="1" ht="15" x14ac:dyDescent="0.2">
      <c r="A57" s="79" t="s">
        <v>102</v>
      </c>
      <c r="B57" s="80" t="s">
        <v>53</v>
      </c>
      <c r="C57" s="30"/>
      <c r="D57" s="87"/>
      <c r="E57" s="22"/>
      <c r="F57" s="23"/>
      <c r="G57" s="12">
        <v>2504.1</v>
      </c>
      <c r="H57" s="12"/>
      <c r="I57" s="13"/>
    </row>
    <row r="58" spans="1:9" s="19" customFormat="1" ht="25.5" x14ac:dyDescent="0.2">
      <c r="A58" s="79" t="s">
        <v>103</v>
      </c>
      <c r="B58" s="80" t="s">
        <v>53</v>
      </c>
      <c r="C58" s="30"/>
      <c r="D58" s="87"/>
      <c r="E58" s="22"/>
      <c r="F58" s="23"/>
      <c r="G58" s="12">
        <v>2504.1</v>
      </c>
      <c r="H58" s="12"/>
      <c r="I58" s="13"/>
    </row>
    <row r="59" spans="1:9" s="19" customFormat="1" ht="15" x14ac:dyDescent="0.2">
      <c r="A59" s="79" t="s">
        <v>104</v>
      </c>
      <c r="B59" s="80" t="s">
        <v>53</v>
      </c>
      <c r="C59" s="30"/>
      <c r="D59" s="87"/>
      <c r="E59" s="22"/>
      <c r="F59" s="23"/>
      <c r="G59" s="12">
        <v>2504.1</v>
      </c>
      <c r="H59" s="12"/>
      <c r="I59" s="13"/>
    </row>
    <row r="60" spans="1:9" s="19" customFormat="1" ht="15" x14ac:dyDescent="0.2">
      <c r="A60" s="79" t="s">
        <v>105</v>
      </c>
      <c r="B60" s="80" t="s">
        <v>53</v>
      </c>
      <c r="C60" s="30"/>
      <c r="D60" s="87"/>
      <c r="E60" s="22"/>
      <c r="F60" s="23"/>
      <c r="G60" s="12">
        <v>2504.1</v>
      </c>
      <c r="H60" s="12"/>
      <c r="I60" s="13"/>
    </row>
    <row r="61" spans="1:9" s="12" customFormat="1" ht="15" x14ac:dyDescent="0.2">
      <c r="A61" s="69" t="s">
        <v>25</v>
      </c>
      <c r="B61" s="70" t="s">
        <v>26</v>
      </c>
      <c r="C61" s="30" t="s">
        <v>168</v>
      </c>
      <c r="D61" s="87">
        <f>E61*G61</f>
        <v>2103.44</v>
      </c>
      <c r="E61" s="22">
        <f>F61*12</f>
        <v>0.84</v>
      </c>
      <c r="F61" s="23">
        <v>7.0000000000000007E-2</v>
      </c>
      <c r="G61" s="12">
        <v>2504.1</v>
      </c>
      <c r="H61" s="12">
        <v>1.07</v>
      </c>
      <c r="I61" s="13">
        <v>0.03</v>
      </c>
    </row>
    <row r="62" spans="1:9" s="12" customFormat="1" ht="15" x14ac:dyDescent="0.2">
      <c r="A62" s="69" t="s">
        <v>27</v>
      </c>
      <c r="B62" s="71" t="s">
        <v>28</v>
      </c>
      <c r="C62" s="72" t="s">
        <v>168</v>
      </c>
      <c r="D62" s="87">
        <v>1322.17</v>
      </c>
      <c r="E62" s="22">
        <f>D62/G62</f>
        <v>0.53</v>
      </c>
      <c r="F62" s="23">
        <f>E62/12</f>
        <v>0.04</v>
      </c>
      <c r="G62" s="12">
        <v>2504.1</v>
      </c>
      <c r="H62" s="12">
        <v>1.07</v>
      </c>
      <c r="I62" s="13">
        <v>0.02</v>
      </c>
    </row>
    <row r="63" spans="1:9" s="29" customFormat="1" ht="30" x14ac:dyDescent="0.2">
      <c r="A63" s="69" t="s">
        <v>29</v>
      </c>
      <c r="B63" s="70"/>
      <c r="C63" s="30" t="s">
        <v>154</v>
      </c>
      <c r="D63" s="87">
        <v>2849.1</v>
      </c>
      <c r="E63" s="22">
        <f>D63/G63</f>
        <v>1.1399999999999999</v>
      </c>
      <c r="F63" s="23">
        <f>E63/12</f>
        <v>0.1</v>
      </c>
      <c r="G63" s="12">
        <v>2504.1</v>
      </c>
      <c r="H63" s="12">
        <v>1.07</v>
      </c>
      <c r="I63" s="13">
        <v>0.03</v>
      </c>
    </row>
    <row r="64" spans="1:9" s="29" customFormat="1" ht="15" x14ac:dyDescent="0.2">
      <c r="A64" s="69" t="s">
        <v>30</v>
      </c>
      <c r="B64" s="70"/>
      <c r="C64" s="22" t="s">
        <v>169</v>
      </c>
      <c r="D64" s="89">
        <f>SUM(D65:D77)</f>
        <v>19837.189999999999</v>
      </c>
      <c r="E64" s="22">
        <f>D64/G64</f>
        <v>7.92</v>
      </c>
      <c r="F64" s="23">
        <f>E64/12-0.01</f>
        <v>0.65</v>
      </c>
      <c r="G64" s="12">
        <v>2504.1</v>
      </c>
      <c r="H64" s="12">
        <v>1.07</v>
      </c>
      <c r="I64" s="13">
        <v>0.63</v>
      </c>
    </row>
    <row r="65" spans="1:9" s="19" customFormat="1" ht="15" x14ac:dyDescent="0.2">
      <c r="A65" s="73" t="s">
        <v>155</v>
      </c>
      <c r="B65" s="67" t="s">
        <v>31</v>
      </c>
      <c r="C65" s="32"/>
      <c r="D65" s="109">
        <v>238.84</v>
      </c>
      <c r="E65" s="32"/>
      <c r="F65" s="33"/>
      <c r="G65" s="12">
        <v>2504.1</v>
      </c>
      <c r="H65" s="12">
        <v>1.07</v>
      </c>
      <c r="I65" s="13">
        <v>0</v>
      </c>
    </row>
    <row r="66" spans="1:9" s="19" customFormat="1" ht="15" x14ac:dyDescent="0.2">
      <c r="A66" s="73" t="s">
        <v>32</v>
      </c>
      <c r="B66" s="67" t="s">
        <v>33</v>
      </c>
      <c r="C66" s="32"/>
      <c r="D66" s="109">
        <v>505.42</v>
      </c>
      <c r="E66" s="32"/>
      <c r="F66" s="33"/>
      <c r="G66" s="12">
        <v>2504.1</v>
      </c>
      <c r="H66" s="12">
        <v>1.07</v>
      </c>
      <c r="I66" s="13">
        <v>0.01</v>
      </c>
    </row>
    <row r="67" spans="1:9" s="19" customFormat="1" ht="15" x14ac:dyDescent="0.2">
      <c r="A67" s="73" t="s">
        <v>65</v>
      </c>
      <c r="B67" s="68" t="s">
        <v>31</v>
      </c>
      <c r="C67" s="32"/>
      <c r="D67" s="109">
        <v>900.62</v>
      </c>
      <c r="E67" s="32"/>
      <c r="F67" s="33"/>
      <c r="G67" s="12">
        <v>2504.1</v>
      </c>
      <c r="H67" s="12">
        <v>1.07</v>
      </c>
      <c r="I67" s="13">
        <v>0.01</v>
      </c>
    </row>
    <row r="68" spans="1:9" s="19" customFormat="1" ht="15" x14ac:dyDescent="0.2">
      <c r="A68" s="79" t="s">
        <v>136</v>
      </c>
      <c r="B68" s="80" t="s">
        <v>46</v>
      </c>
      <c r="C68" s="86"/>
      <c r="D68" s="110">
        <v>0</v>
      </c>
      <c r="E68" s="32"/>
      <c r="F68" s="33"/>
      <c r="G68" s="12">
        <v>2504.1</v>
      </c>
      <c r="H68" s="12"/>
      <c r="I68" s="13"/>
    </row>
    <row r="69" spans="1:9" s="19" customFormat="1" ht="15" x14ac:dyDescent="0.2">
      <c r="A69" s="73" t="s">
        <v>34</v>
      </c>
      <c r="B69" s="67" t="s">
        <v>31</v>
      </c>
      <c r="C69" s="32"/>
      <c r="D69" s="109">
        <v>963.17</v>
      </c>
      <c r="E69" s="32"/>
      <c r="F69" s="33"/>
      <c r="G69" s="12">
        <v>2504.1</v>
      </c>
      <c r="H69" s="12">
        <v>1.07</v>
      </c>
      <c r="I69" s="13">
        <v>0.2</v>
      </c>
    </row>
    <row r="70" spans="1:9" s="19" customFormat="1" ht="15" x14ac:dyDescent="0.2">
      <c r="A70" s="73" t="s">
        <v>35</v>
      </c>
      <c r="B70" s="67" t="s">
        <v>31</v>
      </c>
      <c r="C70" s="32"/>
      <c r="D70" s="109">
        <v>4294.09</v>
      </c>
      <c r="E70" s="32"/>
      <c r="F70" s="33"/>
      <c r="G70" s="12">
        <v>2504.1</v>
      </c>
      <c r="H70" s="12">
        <v>1.07</v>
      </c>
      <c r="I70" s="13">
        <v>0.02</v>
      </c>
    </row>
    <row r="71" spans="1:9" s="19" customFormat="1" ht="15" x14ac:dyDescent="0.2">
      <c r="A71" s="73" t="s">
        <v>36</v>
      </c>
      <c r="B71" s="67" t="s">
        <v>31</v>
      </c>
      <c r="C71" s="32"/>
      <c r="D71" s="109">
        <v>1010.85</v>
      </c>
      <c r="E71" s="32"/>
      <c r="F71" s="33"/>
      <c r="G71" s="12">
        <v>2504.1</v>
      </c>
      <c r="H71" s="12">
        <v>1.07</v>
      </c>
      <c r="I71" s="13">
        <v>0.11</v>
      </c>
    </row>
    <row r="72" spans="1:9" s="19" customFormat="1" ht="15" x14ac:dyDescent="0.2">
      <c r="A72" s="73" t="s">
        <v>37</v>
      </c>
      <c r="B72" s="67" t="s">
        <v>31</v>
      </c>
      <c r="C72" s="32"/>
      <c r="D72" s="109">
        <v>481.57</v>
      </c>
      <c r="E72" s="32"/>
      <c r="F72" s="33"/>
      <c r="G72" s="12">
        <v>2504.1</v>
      </c>
      <c r="H72" s="12">
        <v>1.07</v>
      </c>
      <c r="I72" s="13">
        <v>0.02</v>
      </c>
    </row>
    <row r="73" spans="1:9" s="19" customFormat="1" ht="15" x14ac:dyDescent="0.2">
      <c r="A73" s="73" t="s">
        <v>38</v>
      </c>
      <c r="B73" s="67" t="s">
        <v>33</v>
      </c>
      <c r="C73" s="32"/>
      <c r="D73" s="109">
        <v>1926.35</v>
      </c>
      <c r="E73" s="32"/>
      <c r="F73" s="33"/>
      <c r="G73" s="12">
        <v>2504.1</v>
      </c>
      <c r="H73" s="12">
        <v>1.07</v>
      </c>
      <c r="I73" s="13">
        <v>0.01</v>
      </c>
    </row>
    <row r="74" spans="1:9" s="19" customFormat="1" ht="25.5" x14ac:dyDescent="0.2">
      <c r="A74" s="73" t="s">
        <v>39</v>
      </c>
      <c r="B74" s="67" t="s">
        <v>31</v>
      </c>
      <c r="C74" s="32"/>
      <c r="D74" s="109">
        <v>2609.67</v>
      </c>
      <c r="E74" s="32"/>
      <c r="F74" s="33"/>
      <c r="G74" s="12">
        <v>2504.1</v>
      </c>
      <c r="H74" s="12">
        <v>1.07</v>
      </c>
      <c r="I74" s="13">
        <v>0.04</v>
      </c>
    </row>
    <row r="75" spans="1:9" s="19" customFormat="1" ht="21.75" customHeight="1" x14ac:dyDescent="0.2">
      <c r="A75" s="73" t="s">
        <v>40</v>
      </c>
      <c r="B75" s="67" t="s">
        <v>31</v>
      </c>
      <c r="C75" s="32"/>
      <c r="D75" s="109">
        <v>3391.27</v>
      </c>
      <c r="E75" s="32"/>
      <c r="F75" s="33"/>
      <c r="G75" s="12">
        <v>2504.1</v>
      </c>
      <c r="H75" s="12">
        <v>1.07</v>
      </c>
      <c r="I75" s="13">
        <v>0.06</v>
      </c>
    </row>
    <row r="76" spans="1:9" s="19" customFormat="1" ht="25.5" x14ac:dyDescent="0.2">
      <c r="A76" s="73" t="s">
        <v>106</v>
      </c>
      <c r="B76" s="68" t="s">
        <v>46</v>
      </c>
      <c r="C76" s="32"/>
      <c r="D76" s="109">
        <v>1663.96</v>
      </c>
      <c r="E76" s="32"/>
      <c r="F76" s="33"/>
      <c r="G76" s="12">
        <v>2504.1</v>
      </c>
      <c r="H76" s="12"/>
      <c r="I76" s="13"/>
    </row>
    <row r="77" spans="1:9" s="19" customFormat="1" ht="15" x14ac:dyDescent="0.2">
      <c r="A77" s="73" t="s">
        <v>178</v>
      </c>
      <c r="B77" s="80" t="s">
        <v>31</v>
      </c>
      <c r="C77" s="32"/>
      <c r="D77" s="109">
        <v>1851.38</v>
      </c>
      <c r="E77" s="32"/>
      <c r="F77" s="33"/>
      <c r="G77" s="12">
        <v>2504.1</v>
      </c>
      <c r="H77" s="12"/>
      <c r="I77" s="13"/>
    </row>
    <row r="78" spans="1:9" s="29" customFormat="1" ht="30" x14ac:dyDescent="0.2">
      <c r="A78" s="69" t="s">
        <v>41</v>
      </c>
      <c r="B78" s="70"/>
      <c r="C78" s="22" t="s">
        <v>170</v>
      </c>
      <c r="D78" s="89">
        <f>SUM(D79:D88)</f>
        <v>29394.76</v>
      </c>
      <c r="E78" s="22">
        <f>D78/G78</f>
        <v>11.74</v>
      </c>
      <c r="F78" s="23">
        <f>E78/12</f>
        <v>0.98</v>
      </c>
      <c r="G78" s="12">
        <v>2504.1</v>
      </c>
      <c r="H78" s="12">
        <v>1.07</v>
      </c>
      <c r="I78" s="13">
        <v>0.63</v>
      </c>
    </row>
    <row r="79" spans="1:9" s="19" customFormat="1" ht="15" x14ac:dyDescent="0.2">
      <c r="A79" s="73" t="s">
        <v>42</v>
      </c>
      <c r="B79" s="67" t="s">
        <v>43</v>
      </c>
      <c r="C79" s="32"/>
      <c r="D79" s="109">
        <v>2889.52</v>
      </c>
      <c r="E79" s="32"/>
      <c r="F79" s="33"/>
      <c r="G79" s="12">
        <v>2504.1</v>
      </c>
      <c r="H79" s="12">
        <v>1.07</v>
      </c>
      <c r="I79" s="13">
        <v>0.06</v>
      </c>
    </row>
    <row r="80" spans="1:9" s="19" customFormat="1" ht="25.5" x14ac:dyDescent="0.2">
      <c r="A80" s="73" t="s">
        <v>44</v>
      </c>
      <c r="B80" s="68" t="s">
        <v>31</v>
      </c>
      <c r="C80" s="32"/>
      <c r="D80" s="109">
        <v>1926.35</v>
      </c>
      <c r="E80" s="32"/>
      <c r="F80" s="33"/>
      <c r="G80" s="12">
        <v>2504.1</v>
      </c>
      <c r="H80" s="12">
        <v>1.07</v>
      </c>
      <c r="I80" s="13">
        <v>0.04</v>
      </c>
    </row>
    <row r="81" spans="1:9" s="19" customFormat="1" ht="15" x14ac:dyDescent="0.2">
      <c r="A81" s="73" t="s">
        <v>45</v>
      </c>
      <c r="B81" s="68" t="s">
        <v>31</v>
      </c>
      <c r="C81" s="32"/>
      <c r="D81" s="109">
        <v>2021.63</v>
      </c>
      <c r="E81" s="32"/>
      <c r="F81" s="33"/>
      <c r="G81" s="12">
        <v>2504.1</v>
      </c>
      <c r="H81" s="12">
        <v>1.07</v>
      </c>
      <c r="I81" s="13">
        <v>0.05</v>
      </c>
    </row>
    <row r="82" spans="1:9" s="19" customFormat="1" ht="25.5" x14ac:dyDescent="0.2">
      <c r="A82" s="73" t="s">
        <v>47</v>
      </c>
      <c r="B82" s="67" t="s">
        <v>48</v>
      </c>
      <c r="C82" s="32"/>
      <c r="D82" s="109">
        <v>1926.35</v>
      </c>
      <c r="E82" s="32"/>
      <c r="F82" s="33"/>
      <c r="G82" s="12">
        <v>2504.1</v>
      </c>
      <c r="H82" s="12">
        <v>1.07</v>
      </c>
      <c r="I82" s="13">
        <v>0.04</v>
      </c>
    </row>
    <row r="83" spans="1:9" s="19" customFormat="1" ht="20.25" customHeight="1" x14ac:dyDescent="0.2">
      <c r="A83" s="73" t="s">
        <v>108</v>
      </c>
      <c r="B83" s="68" t="s">
        <v>110</v>
      </c>
      <c r="C83" s="32"/>
      <c r="D83" s="109">
        <v>0</v>
      </c>
      <c r="E83" s="32"/>
      <c r="F83" s="33"/>
      <c r="G83" s="12">
        <v>2504.1</v>
      </c>
      <c r="H83" s="12">
        <v>1.07</v>
      </c>
      <c r="I83" s="13">
        <v>0.23</v>
      </c>
    </row>
    <row r="84" spans="1:9" s="19" customFormat="1" ht="15" x14ac:dyDescent="0.2">
      <c r="A84" s="73" t="s">
        <v>124</v>
      </c>
      <c r="B84" s="67" t="s">
        <v>10</v>
      </c>
      <c r="C84" s="32"/>
      <c r="D84" s="109">
        <v>6851.28</v>
      </c>
      <c r="E84" s="32"/>
      <c r="F84" s="33"/>
      <c r="G84" s="12">
        <v>2504.1</v>
      </c>
      <c r="H84" s="12">
        <v>1.07</v>
      </c>
      <c r="I84" s="13">
        <v>0</v>
      </c>
    </row>
    <row r="85" spans="1:9" s="19" customFormat="1" ht="25.5" x14ac:dyDescent="0.2">
      <c r="A85" s="73" t="s">
        <v>109</v>
      </c>
      <c r="B85" s="68" t="s">
        <v>31</v>
      </c>
      <c r="C85" s="32"/>
      <c r="D85" s="109">
        <v>8033.32</v>
      </c>
      <c r="E85" s="32"/>
      <c r="F85" s="33"/>
      <c r="G85" s="12">
        <v>2504.1</v>
      </c>
      <c r="H85" s="12">
        <v>1.07</v>
      </c>
      <c r="I85" s="13">
        <v>0</v>
      </c>
    </row>
    <row r="86" spans="1:9" s="19" customFormat="1" ht="25.5" x14ac:dyDescent="0.2">
      <c r="A86" s="73" t="s">
        <v>106</v>
      </c>
      <c r="B86" s="68" t="s">
        <v>110</v>
      </c>
      <c r="C86" s="32"/>
      <c r="D86" s="109">
        <f t="shared" ref="D86" si="0">E86*G86</f>
        <v>0</v>
      </c>
      <c r="E86" s="32"/>
      <c r="F86" s="33"/>
      <c r="G86" s="12">
        <v>2504.1</v>
      </c>
      <c r="H86" s="12">
        <v>1.07</v>
      </c>
      <c r="I86" s="13">
        <v>0</v>
      </c>
    </row>
    <row r="87" spans="1:9" s="19" customFormat="1" ht="15" x14ac:dyDescent="0.2">
      <c r="A87" s="96" t="s">
        <v>137</v>
      </c>
      <c r="B87" s="97"/>
      <c r="C87" s="86"/>
      <c r="D87" s="99">
        <v>5746.31</v>
      </c>
      <c r="E87" s="32"/>
      <c r="F87" s="33"/>
      <c r="G87" s="12">
        <v>2504.1</v>
      </c>
      <c r="H87" s="12">
        <v>1.07</v>
      </c>
      <c r="I87" s="13">
        <v>0</v>
      </c>
    </row>
    <row r="88" spans="1:9" s="19" customFormat="1" ht="15" x14ac:dyDescent="0.2">
      <c r="A88" s="73" t="s">
        <v>111</v>
      </c>
      <c r="B88" s="68" t="s">
        <v>31</v>
      </c>
      <c r="C88" s="32"/>
      <c r="D88" s="109">
        <v>0</v>
      </c>
      <c r="E88" s="32"/>
      <c r="F88" s="33"/>
      <c r="G88" s="12">
        <v>2504.1</v>
      </c>
      <c r="H88" s="12">
        <v>1.07</v>
      </c>
      <c r="I88" s="13">
        <v>0.16</v>
      </c>
    </row>
    <row r="89" spans="1:9" s="19" customFormat="1" ht="30" x14ac:dyDescent="0.2">
      <c r="A89" s="69" t="s">
        <v>49</v>
      </c>
      <c r="B89" s="67"/>
      <c r="C89" s="30" t="s">
        <v>171</v>
      </c>
      <c r="D89" s="89">
        <f>SUM(D90:D93)</f>
        <v>11492.61</v>
      </c>
      <c r="E89" s="22">
        <f>D89/G89</f>
        <v>4.59</v>
      </c>
      <c r="F89" s="23">
        <f>E89/12</f>
        <v>0.38</v>
      </c>
      <c r="G89" s="12">
        <v>2504.1</v>
      </c>
      <c r="H89" s="12">
        <v>1.07</v>
      </c>
      <c r="I89" s="13">
        <v>0.11</v>
      </c>
    </row>
    <row r="90" spans="1:9" s="19" customFormat="1" ht="15" x14ac:dyDescent="0.2">
      <c r="A90" s="73" t="s">
        <v>112</v>
      </c>
      <c r="B90" s="67" t="s">
        <v>31</v>
      </c>
      <c r="C90" s="30"/>
      <c r="D90" s="109">
        <v>0</v>
      </c>
      <c r="E90" s="31"/>
      <c r="F90" s="33"/>
      <c r="G90" s="12">
        <v>2504.1</v>
      </c>
      <c r="H90" s="12">
        <v>1.07</v>
      </c>
      <c r="I90" s="13">
        <v>0.05</v>
      </c>
    </row>
    <row r="91" spans="1:9" s="19" customFormat="1" ht="15" x14ac:dyDescent="0.2">
      <c r="A91" s="96" t="s">
        <v>156</v>
      </c>
      <c r="B91" s="97" t="s">
        <v>46</v>
      </c>
      <c r="C91" s="72"/>
      <c r="D91" s="99">
        <v>11492.61</v>
      </c>
      <c r="E91" s="31"/>
      <c r="F91" s="33"/>
      <c r="G91" s="12">
        <v>2504.1</v>
      </c>
      <c r="H91" s="12">
        <v>1.07</v>
      </c>
      <c r="I91" s="13">
        <v>0.05</v>
      </c>
    </row>
    <row r="92" spans="1:9" s="19" customFormat="1" ht="15" customHeight="1" x14ac:dyDescent="0.2">
      <c r="A92" s="73" t="s">
        <v>113</v>
      </c>
      <c r="B92" s="68" t="s">
        <v>110</v>
      </c>
      <c r="C92" s="30"/>
      <c r="D92" s="109">
        <f>E92*G92</f>
        <v>0</v>
      </c>
      <c r="E92" s="31"/>
      <c r="F92" s="33"/>
      <c r="G92" s="12">
        <v>2504.1</v>
      </c>
      <c r="H92" s="12">
        <v>1.07</v>
      </c>
      <c r="I92" s="13">
        <v>0</v>
      </c>
    </row>
    <row r="93" spans="1:9" s="19" customFormat="1" ht="27" customHeight="1" x14ac:dyDescent="0.2">
      <c r="A93" s="73" t="s">
        <v>114</v>
      </c>
      <c r="B93" s="68" t="s">
        <v>46</v>
      </c>
      <c r="C93" s="30"/>
      <c r="D93" s="109">
        <v>0</v>
      </c>
      <c r="E93" s="34"/>
      <c r="F93" s="33"/>
      <c r="G93" s="12">
        <v>2504.1</v>
      </c>
      <c r="H93" s="12"/>
      <c r="I93" s="13"/>
    </row>
    <row r="94" spans="1:9" s="19" customFormat="1" ht="15" x14ac:dyDescent="0.2">
      <c r="A94" s="69" t="s">
        <v>115</v>
      </c>
      <c r="B94" s="67"/>
      <c r="C94" s="30" t="s">
        <v>172</v>
      </c>
      <c r="D94" s="89">
        <f>SUM(D95:D100)</f>
        <v>2572.9499999999998</v>
      </c>
      <c r="E94" s="21">
        <f>D94/G94</f>
        <v>1.03</v>
      </c>
      <c r="F94" s="28">
        <f>E94/12</f>
        <v>0.09</v>
      </c>
      <c r="G94" s="12">
        <v>2504.1</v>
      </c>
      <c r="H94" s="12">
        <v>1.07</v>
      </c>
      <c r="I94" s="13">
        <v>0.28000000000000003</v>
      </c>
    </row>
    <row r="95" spans="1:9" s="19" customFormat="1" ht="15" x14ac:dyDescent="0.2">
      <c r="A95" s="73" t="s">
        <v>50</v>
      </c>
      <c r="B95" s="67" t="s">
        <v>10</v>
      </c>
      <c r="C95" s="30"/>
      <c r="D95" s="109">
        <f t="shared" ref="D95:D100" si="1">E95*G95</f>
        <v>0</v>
      </c>
      <c r="E95" s="31"/>
      <c r="F95" s="33"/>
      <c r="G95" s="12">
        <v>2504.1</v>
      </c>
      <c r="H95" s="12">
        <v>1.07</v>
      </c>
      <c r="I95" s="13">
        <v>0</v>
      </c>
    </row>
    <row r="96" spans="1:9" s="19" customFormat="1" ht="38.25" x14ac:dyDescent="0.2">
      <c r="A96" s="73" t="s">
        <v>164</v>
      </c>
      <c r="B96" s="67" t="s">
        <v>31</v>
      </c>
      <c r="C96" s="30"/>
      <c r="D96" s="109">
        <v>1566.14</v>
      </c>
      <c r="E96" s="31"/>
      <c r="F96" s="33"/>
      <c r="G96" s="12">
        <v>2504.1</v>
      </c>
      <c r="H96" s="12">
        <v>1.07</v>
      </c>
      <c r="I96" s="13">
        <v>0.26</v>
      </c>
    </row>
    <row r="97" spans="1:10" s="19" customFormat="1" ht="38.25" x14ac:dyDescent="0.2">
      <c r="A97" s="73" t="s">
        <v>116</v>
      </c>
      <c r="B97" s="67" t="s">
        <v>31</v>
      </c>
      <c r="C97" s="30"/>
      <c r="D97" s="109">
        <v>1006.81</v>
      </c>
      <c r="E97" s="31"/>
      <c r="F97" s="33"/>
      <c r="G97" s="12">
        <v>2504.1</v>
      </c>
      <c r="H97" s="12">
        <v>1.07</v>
      </c>
      <c r="I97" s="13">
        <v>0.02</v>
      </c>
    </row>
    <row r="98" spans="1:10" s="19" customFormat="1" ht="27.75" customHeight="1" x14ac:dyDescent="0.2">
      <c r="A98" s="73" t="s">
        <v>52</v>
      </c>
      <c r="B98" s="67" t="s">
        <v>18</v>
      </c>
      <c r="C98" s="30"/>
      <c r="D98" s="109">
        <f t="shared" si="1"/>
        <v>0</v>
      </c>
      <c r="E98" s="31"/>
      <c r="F98" s="33"/>
      <c r="G98" s="12">
        <v>2504.1</v>
      </c>
      <c r="H98" s="12">
        <v>1.07</v>
      </c>
      <c r="I98" s="13">
        <v>0</v>
      </c>
    </row>
    <row r="99" spans="1:10" s="19" customFormat="1" ht="18.75" customHeight="1" x14ac:dyDescent="0.2">
      <c r="A99" s="73" t="s">
        <v>51</v>
      </c>
      <c r="B99" s="68" t="s">
        <v>68</v>
      </c>
      <c r="C99" s="30"/>
      <c r="D99" s="109">
        <f t="shared" si="1"/>
        <v>0</v>
      </c>
      <c r="E99" s="31"/>
      <c r="F99" s="33"/>
      <c r="G99" s="12">
        <v>2504.1</v>
      </c>
      <c r="H99" s="12">
        <v>1.07</v>
      </c>
      <c r="I99" s="13">
        <v>0</v>
      </c>
    </row>
    <row r="100" spans="1:10" s="19" customFormat="1" ht="57.75" customHeight="1" x14ac:dyDescent="0.2">
      <c r="A100" s="73" t="s">
        <v>117</v>
      </c>
      <c r="B100" s="68" t="s">
        <v>53</v>
      </c>
      <c r="C100" s="30"/>
      <c r="D100" s="109">
        <f t="shared" si="1"/>
        <v>0</v>
      </c>
      <c r="E100" s="31"/>
      <c r="F100" s="33"/>
      <c r="G100" s="12">
        <v>2504.1</v>
      </c>
      <c r="H100" s="12">
        <v>1.07</v>
      </c>
      <c r="I100" s="13">
        <v>0</v>
      </c>
    </row>
    <row r="101" spans="1:10" s="19" customFormat="1" ht="15" x14ac:dyDescent="0.2">
      <c r="A101" s="69" t="s">
        <v>54</v>
      </c>
      <c r="B101" s="67"/>
      <c r="C101" s="30" t="s">
        <v>173</v>
      </c>
      <c r="D101" s="89">
        <f>D102</f>
        <v>1208.01</v>
      </c>
      <c r="E101" s="21">
        <f>D101/G101</f>
        <v>0.48</v>
      </c>
      <c r="F101" s="28">
        <f>E101/12</f>
        <v>0.04</v>
      </c>
      <c r="G101" s="12">
        <v>2504.1</v>
      </c>
      <c r="H101" s="12">
        <v>1.07</v>
      </c>
      <c r="I101" s="13">
        <v>0.15</v>
      </c>
    </row>
    <row r="102" spans="1:10" s="19" customFormat="1" ht="15" x14ac:dyDescent="0.2">
      <c r="A102" s="73" t="s">
        <v>55</v>
      </c>
      <c r="B102" s="67" t="s">
        <v>31</v>
      </c>
      <c r="C102" s="32"/>
      <c r="D102" s="109">
        <v>1208.01</v>
      </c>
      <c r="E102" s="32"/>
      <c r="F102" s="33"/>
      <c r="G102" s="12">
        <v>2504.1</v>
      </c>
      <c r="H102" s="12">
        <v>1.07</v>
      </c>
      <c r="I102" s="13">
        <v>0.03</v>
      </c>
    </row>
    <row r="103" spans="1:10" s="12" customFormat="1" ht="30" x14ac:dyDescent="0.2">
      <c r="A103" s="69" t="s">
        <v>56</v>
      </c>
      <c r="B103" s="70"/>
      <c r="C103" s="22" t="s">
        <v>174</v>
      </c>
      <c r="D103" s="89">
        <f>D104+D105</f>
        <v>15045.36</v>
      </c>
      <c r="E103" s="22">
        <f>D103/G103</f>
        <v>6.01</v>
      </c>
      <c r="F103" s="23">
        <f>E103/12</f>
        <v>0.5</v>
      </c>
      <c r="G103" s="12">
        <v>2504.1</v>
      </c>
      <c r="H103" s="12">
        <v>1.07</v>
      </c>
      <c r="I103" s="13">
        <v>0.04</v>
      </c>
    </row>
    <row r="104" spans="1:10" s="19" customFormat="1" ht="38.25" x14ac:dyDescent="0.2">
      <c r="A104" s="79" t="s">
        <v>118</v>
      </c>
      <c r="B104" s="68" t="s">
        <v>33</v>
      </c>
      <c r="C104" s="32"/>
      <c r="D104" s="109">
        <v>15045.36</v>
      </c>
      <c r="E104" s="32"/>
      <c r="F104" s="33"/>
      <c r="G104" s="12">
        <v>2504.1</v>
      </c>
      <c r="H104" s="12">
        <v>1.07</v>
      </c>
      <c r="I104" s="13">
        <v>0.04</v>
      </c>
    </row>
    <row r="105" spans="1:10" s="19" customFormat="1" ht="25.5" x14ac:dyDescent="0.2">
      <c r="A105" s="79" t="s">
        <v>179</v>
      </c>
      <c r="B105" s="68" t="s">
        <v>53</v>
      </c>
      <c r="C105" s="32"/>
      <c r="D105" s="109">
        <v>0</v>
      </c>
      <c r="E105" s="32"/>
      <c r="F105" s="33"/>
      <c r="G105" s="12">
        <v>2504.1</v>
      </c>
      <c r="H105" s="12">
        <v>1.07</v>
      </c>
      <c r="I105" s="13">
        <v>0</v>
      </c>
    </row>
    <row r="106" spans="1:10" s="12" customFormat="1" ht="15" x14ac:dyDescent="0.2">
      <c r="A106" s="69" t="s">
        <v>57</v>
      </c>
      <c r="B106" s="70"/>
      <c r="C106" s="22" t="s">
        <v>175</v>
      </c>
      <c r="D106" s="89">
        <f>D107+D108</f>
        <v>2022.75</v>
      </c>
      <c r="E106" s="22">
        <f>D106/G106</f>
        <v>0.81</v>
      </c>
      <c r="F106" s="23">
        <f>E106/12</f>
        <v>7.0000000000000007E-2</v>
      </c>
      <c r="G106" s="12">
        <v>2504.1</v>
      </c>
      <c r="H106" s="12">
        <v>1.07</v>
      </c>
      <c r="I106" s="13">
        <v>0.51</v>
      </c>
    </row>
    <row r="107" spans="1:10" s="19" customFormat="1" ht="15" x14ac:dyDescent="0.2">
      <c r="A107" s="73" t="s">
        <v>58</v>
      </c>
      <c r="B107" s="67" t="s">
        <v>43</v>
      </c>
      <c r="C107" s="32"/>
      <c r="D107" s="109">
        <v>2022.75</v>
      </c>
      <c r="E107" s="32"/>
      <c r="F107" s="33"/>
      <c r="G107" s="12">
        <v>2504.1</v>
      </c>
      <c r="H107" s="12">
        <v>1.07</v>
      </c>
      <c r="I107" s="13">
        <v>0.46</v>
      </c>
    </row>
    <row r="108" spans="1:10" s="19" customFormat="1" ht="15" x14ac:dyDescent="0.2">
      <c r="A108" s="73" t="s">
        <v>59</v>
      </c>
      <c r="B108" s="67" t="s">
        <v>43</v>
      </c>
      <c r="C108" s="32"/>
      <c r="D108" s="111">
        <v>0</v>
      </c>
      <c r="E108" s="32"/>
      <c r="F108" s="33"/>
      <c r="G108" s="12">
        <v>2504.1</v>
      </c>
      <c r="H108" s="12">
        <v>1.07</v>
      </c>
      <c r="I108" s="13">
        <v>0.05</v>
      </c>
    </row>
    <row r="109" spans="1:10" s="12" customFormat="1" ht="130.5" customHeight="1" x14ac:dyDescent="0.2">
      <c r="A109" s="69" t="s">
        <v>180</v>
      </c>
      <c r="B109" s="70" t="s">
        <v>18</v>
      </c>
      <c r="C109" s="30"/>
      <c r="D109" s="112">
        <v>30000</v>
      </c>
      <c r="E109" s="30">
        <f>D109/G109</f>
        <v>11.98</v>
      </c>
      <c r="F109" s="28">
        <f>E109/12</f>
        <v>1</v>
      </c>
      <c r="G109" s="12">
        <v>2504.1</v>
      </c>
      <c r="H109" s="12">
        <v>1.07</v>
      </c>
      <c r="I109" s="13">
        <v>0.3</v>
      </c>
    </row>
    <row r="110" spans="1:10" s="12" customFormat="1" ht="33.75" customHeight="1" x14ac:dyDescent="0.2">
      <c r="A110" s="102" t="s">
        <v>71</v>
      </c>
      <c r="B110" s="70" t="s">
        <v>157</v>
      </c>
      <c r="C110" s="30"/>
      <c r="D110" s="112">
        <v>0</v>
      </c>
      <c r="E110" s="30">
        <f>D110/G110</f>
        <v>0</v>
      </c>
      <c r="F110" s="30">
        <f>E110/12</f>
        <v>0</v>
      </c>
      <c r="G110" s="12">
        <v>2504.1</v>
      </c>
      <c r="I110" s="13"/>
      <c r="J110" s="12" t="s">
        <v>163</v>
      </c>
    </row>
    <row r="111" spans="1:10" s="12" customFormat="1" ht="15.75" thickBot="1" x14ac:dyDescent="0.25">
      <c r="A111" s="85" t="s">
        <v>60</v>
      </c>
      <c r="B111" s="83" t="s">
        <v>15</v>
      </c>
      <c r="C111" s="84"/>
      <c r="D111" s="90">
        <f>E111*G111</f>
        <v>57093.48</v>
      </c>
      <c r="E111" s="81">
        <f>F111*12</f>
        <v>22.8</v>
      </c>
      <c r="F111" s="82">
        <v>1.9</v>
      </c>
      <c r="G111" s="12">
        <v>2504.1</v>
      </c>
      <c r="H111" s="38"/>
      <c r="I111" s="13"/>
    </row>
    <row r="112" spans="1:10" s="12" customFormat="1" ht="20.25" thickBot="1" x14ac:dyDescent="0.45">
      <c r="A112" s="75" t="s">
        <v>61</v>
      </c>
      <c r="B112" s="76"/>
      <c r="C112" s="37"/>
      <c r="D112" s="91">
        <f>D109+D106+D103+D101+D94+D89+D78+D64+D63+D62+D61+D51+D49+D48+D47+D40+D39+D28+D15+D111+D110+D50+D41</f>
        <v>535992.62</v>
      </c>
      <c r="E112" s="91">
        <f>E109+E106+E103+E101+E94+E89+E78+E64+E63+E62+E61+E51+E49+E48+E47+E40+E39+E28+E15+E111+E110+E50+E41</f>
        <v>214.06</v>
      </c>
      <c r="F112" s="91">
        <f>F109+F106+F103+F101+F94+F89+F78+F64+F63+F62+F61+F51+F49+F48+F47+F40+F39+F28+F15+F111+F110+F50+F41</f>
        <v>17.84</v>
      </c>
      <c r="G112" s="12">
        <v>2504.1</v>
      </c>
      <c r="H112" s="38"/>
      <c r="I112" s="13"/>
    </row>
    <row r="113" spans="1:11" s="12" customFormat="1" ht="19.5" x14ac:dyDescent="0.4">
      <c r="A113" s="113"/>
      <c r="B113" s="114"/>
      <c r="C113" s="115"/>
      <c r="D113" s="116"/>
      <c r="E113" s="114"/>
      <c r="F113" s="117"/>
      <c r="H113" s="38"/>
      <c r="I113" s="13"/>
    </row>
    <row r="114" spans="1:11" s="40" customFormat="1" ht="15.75" thickBot="1" x14ac:dyDescent="0.25">
      <c r="A114" s="39"/>
      <c r="D114" s="92"/>
      <c r="E114" s="41"/>
      <c r="F114" s="41"/>
      <c r="G114" s="12">
        <v>2504.1</v>
      </c>
      <c r="I114" s="42"/>
    </row>
    <row r="115" spans="1:11" s="12" customFormat="1" ht="20.25" thickBot="1" x14ac:dyDescent="0.25">
      <c r="A115" s="74" t="s">
        <v>120</v>
      </c>
      <c r="B115" s="36"/>
      <c r="C115" s="36"/>
      <c r="D115" s="93">
        <f>SUM(D116:D122)</f>
        <v>160357.01999999999</v>
      </c>
      <c r="E115" s="93">
        <f>SUM(E116:E122)</f>
        <v>64.040000000000006</v>
      </c>
      <c r="F115" s="93">
        <f>SUM(F116:F122)</f>
        <v>5.34</v>
      </c>
      <c r="G115" s="12">
        <v>2504.1</v>
      </c>
      <c r="H115" s="38"/>
      <c r="I115" s="13"/>
    </row>
    <row r="116" spans="1:11" s="19" customFormat="1" ht="15" customHeight="1" x14ac:dyDescent="0.2">
      <c r="A116" s="79" t="s">
        <v>133</v>
      </c>
      <c r="B116" s="80"/>
      <c r="C116" s="86"/>
      <c r="D116" s="110">
        <v>138032.10999999999</v>
      </c>
      <c r="E116" s="86">
        <f t="shared" ref="E116:E122" si="2">D116/G116</f>
        <v>55.12</v>
      </c>
      <c r="F116" s="25">
        <f t="shared" ref="F116:F122" si="3">E116/12</f>
        <v>4.59</v>
      </c>
      <c r="G116" s="12">
        <v>2504.1</v>
      </c>
      <c r="H116" s="12"/>
      <c r="I116" s="13"/>
      <c r="K116" s="19">
        <v>0.1</v>
      </c>
    </row>
    <row r="117" spans="1:11" s="19" customFormat="1" ht="15" customHeight="1" x14ac:dyDescent="0.2">
      <c r="A117" s="79" t="s">
        <v>135</v>
      </c>
      <c r="B117" s="80"/>
      <c r="C117" s="86"/>
      <c r="D117" s="110">
        <v>3555.52</v>
      </c>
      <c r="E117" s="86">
        <f t="shared" si="2"/>
        <v>1.42</v>
      </c>
      <c r="F117" s="25">
        <f t="shared" si="3"/>
        <v>0.12</v>
      </c>
      <c r="G117" s="12">
        <v>2504.1</v>
      </c>
      <c r="H117" s="12"/>
      <c r="I117" s="13"/>
      <c r="K117" s="19">
        <v>0.59</v>
      </c>
    </row>
    <row r="118" spans="1:11" s="19" customFormat="1" ht="15" hidden="1" customHeight="1" x14ac:dyDescent="0.2">
      <c r="A118" s="79" t="s">
        <v>136</v>
      </c>
      <c r="B118" s="80"/>
      <c r="C118" s="86"/>
      <c r="D118" s="110">
        <v>0</v>
      </c>
      <c r="E118" s="86">
        <f t="shared" si="2"/>
        <v>0</v>
      </c>
      <c r="F118" s="25">
        <f t="shared" si="3"/>
        <v>0</v>
      </c>
      <c r="G118" s="12">
        <v>2504.1</v>
      </c>
      <c r="H118" s="12"/>
      <c r="I118" s="13"/>
      <c r="K118" s="19">
        <v>2.76</v>
      </c>
    </row>
    <row r="119" spans="1:11" s="19" customFormat="1" ht="15" hidden="1" customHeight="1" x14ac:dyDescent="0.2">
      <c r="A119" s="96" t="s">
        <v>137</v>
      </c>
      <c r="B119" s="97"/>
      <c r="C119" s="98"/>
      <c r="D119" s="99">
        <v>0</v>
      </c>
      <c r="E119" s="86">
        <f t="shared" si="2"/>
        <v>0</v>
      </c>
      <c r="F119" s="25">
        <f t="shared" si="3"/>
        <v>0</v>
      </c>
      <c r="G119" s="12">
        <v>2504.1</v>
      </c>
      <c r="H119" s="12"/>
      <c r="I119" s="13"/>
    </row>
    <row r="120" spans="1:11" s="19" customFormat="1" ht="15" hidden="1" customHeight="1" x14ac:dyDescent="0.2">
      <c r="A120" s="96" t="s">
        <v>138</v>
      </c>
      <c r="B120" s="97"/>
      <c r="C120" s="98"/>
      <c r="D120" s="99">
        <v>0</v>
      </c>
      <c r="E120" s="86">
        <f t="shared" si="2"/>
        <v>0</v>
      </c>
      <c r="F120" s="25">
        <f t="shared" si="3"/>
        <v>0</v>
      </c>
      <c r="G120" s="12">
        <v>2504.1</v>
      </c>
      <c r="H120" s="12"/>
      <c r="I120" s="13"/>
    </row>
    <row r="121" spans="1:11" s="19" customFormat="1" ht="15" customHeight="1" x14ac:dyDescent="0.2">
      <c r="A121" s="96" t="s">
        <v>181</v>
      </c>
      <c r="B121" s="97"/>
      <c r="C121" s="98"/>
      <c r="D121" s="99">
        <v>571.08000000000004</v>
      </c>
      <c r="E121" s="86">
        <f t="shared" si="2"/>
        <v>0.23</v>
      </c>
      <c r="F121" s="25">
        <f t="shared" si="3"/>
        <v>0.02</v>
      </c>
      <c r="G121" s="12">
        <v>2504.1</v>
      </c>
      <c r="H121" s="12"/>
      <c r="I121" s="13"/>
    </row>
    <row r="122" spans="1:11" s="19" customFormat="1" ht="15" customHeight="1" x14ac:dyDescent="0.2">
      <c r="A122" s="107" t="s">
        <v>182</v>
      </c>
      <c r="B122" s="80"/>
      <c r="C122" s="86"/>
      <c r="D122" s="108">
        <v>18198.310000000001</v>
      </c>
      <c r="E122" s="86">
        <f t="shared" si="2"/>
        <v>7.27</v>
      </c>
      <c r="F122" s="25">
        <f t="shared" si="3"/>
        <v>0.61</v>
      </c>
      <c r="G122" s="12">
        <v>2504.1</v>
      </c>
      <c r="H122" s="12"/>
      <c r="I122" s="13"/>
    </row>
    <row r="123" spans="1:11" s="19" customFormat="1" ht="15" customHeight="1" x14ac:dyDescent="0.2">
      <c r="A123" s="103"/>
      <c r="B123" s="104"/>
      <c r="C123" s="105"/>
      <c r="D123" s="106"/>
      <c r="E123" s="105"/>
      <c r="F123" s="105"/>
      <c r="G123" s="12"/>
      <c r="H123" s="12"/>
      <c r="I123" s="13"/>
    </row>
    <row r="124" spans="1:11" s="47" customFormat="1" ht="19.5" thickBot="1" x14ac:dyDescent="0.45">
      <c r="A124" s="43"/>
      <c r="B124" s="44"/>
      <c r="C124" s="45"/>
      <c r="D124" s="94"/>
      <c r="E124" s="45"/>
      <c r="F124" s="46"/>
      <c r="G124" s="12"/>
      <c r="I124" s="48"/>
    </row>
    <row r="125" spans="1:11" s="47" customFormat="1" ht="20.25" thickBot="1" x14ac:dyDescent="0.45">
      <c r="A125" s="35" t="s">
        <v>176</v>
      </c>
      <c r="B125" s="50"/>
      <c r="C125" s="51"/>
      <c r="D125" s="95">
        <f>D112+D115</f>
        <v>696349.64</v>
      </c>
      <c r="E125" s="95">
        <f t="shared" ref="E125:F125" si="4">E112+E115</f>
        <v>278.10000000000002</v>
      </c>
      <c r="F125" s="95">
        <f t="shared" si="4"/>
        <v>23.18</v>
      </c>
      <c r="G125" s="12"/>
      <c r="I125" s="48"/>
    </row>
    <row r="126" spans="1:11" s="47" customFormat="1" ht="19.5" x14ac:dyDescent="0.4">
      <c r="A126" s="52"/>
      <c r="B126" s="53"/>
      <c r="C126" s="54"/>
      <c r="D126" s="54"/>
      <c r="E126" s="54"/>
      <c r="F126" s="55"/>
      <c r="I126" s="48"/>
    </row>
    <row r="127" spans="1:11" s="47" customFormat="1" ht="18.75" x14ac:dyDescent="0.4">
      <c r="A127" s="120"/>
      <c r="B127" s="121"/>
      <c r="C127" s="122"/>
      <c r="D127" s="123"/>
      <c r="E127" s="122"/>
      <c r="F127" s="122"/>
      <c r="I127" s="48"/>
    </row>
    <row r="128" spans="1:11" s="47" customFormat="1" ht="18.75" x14ac:dyDescent="0.4">
      <c r="A128" s="120"/>
      <c r="B128" s="121"/>
      <c r="C128" s="122"/>
      <c r="D128" s="123"/>
      <c r="E128" s="122"/>
      <c r="F128" s="122"/>
      <c r="I128" s="48"/>
    </row>
    <row r="129" spans="1:9" s="47" customFormat="1" ht="37.5" x14ac:dyDescent="0.4">
      <c r="A129" s="124" t="s">
        <v>183</v>
      </c>
      <c r="B129" s="125" t="s">
        <v>10</v>
      </c>
      <c r="C129" s="126" t="s">
        <v>184</v>
      </c>
      <c r="D129" s="125"/>
      <c r="E129" s="127"/>
      <c r="F129" s="128">
        <v>30</v>
      </c>
      <c r="I129" s="48"/>
    </row>
    <row r="130" spans="1:9" s="47" customFormat="1" ht="18.75" x14ac:dyDescent="0.4">
      <c r="A130" s="120"/>
      <c r="B130" s="121"/>
      <c r="C130" s="122"/>
      <c r="D130" s="123"/>
      <c r="E130" s="122"/>
      <c r="F130" s="122"/>
      <c r="I130" s="48"/>
    </row>
    <row r="131" spans="1:9" s="47" customFormat="1" ht="19.5" x14ac:dyDescent="0.4">
      <c r="A131" s="52"/>
      <c r="B131" s="53"/>
      <c r="C131" s="54"/>
      <c r="D131" s="54"/>
      <c r="E131" s="54"/>
      <c r="F131" s="55"/>
      <c r="I131" s="48"/>
    </row>
    <row r="132" spans="1:9" s="59" customFormat="1" ht="19.5" x14ac:dyDescent="0.2">
      <c r="A132" s="56"/>
      <c r="B132" s="49"/>
      <c r="C132" s="57"/>
      <c r="D132" s="57"/>
      <c r="E132" s="57"/>
      <c r="F132" s="58"/>
      <c r="I132" s="60"/>
    </row>
    <row r="133" spans="1:9" s="40" customFormat="1" ht="14.25" x14ac:dyDescent="0.2">
      <c r="A133" s="129" t="s">
        <v>63</v>
      </c>
      <c r="B133" s="129"/>
      <c r="C133" s="129"/>
      <c r="D133" s="129"/>
      <c r="I133" s="42"/>
    </row>
    <row r="134" spans="1:9" s="40" customFormat="1" x14ac:dyDescent="0.2">
      <c r="F134" s="61"/>
      <c r="I134" s="42"/>
    </row>
    <row r="135" spans="1:9" s="40" customFormat="1" x14ac:dyDescent="0.2">
      <c r="A135" s="39" t="s">
        <v>64</v>
      </c>
      <c r="F135" s="61"/>
      <c r="I135" s="42"/>
    </row>
    <row r="136" spans="1:9" s="40" customFormat="1" x14ac:dyDescent="0.2">
      <c r="F136" s="61"/>
      <c r="I136" s="42"/>
    </row>
    <row r="137" spans="1:9" s="40" customFormat="1" x14ac:dyDescent="0.2">
      <c r="F137" s="61"/>
      <c r="I137" s="42"/>
    </row>
    <row r="138" spans="1:9" s="40" customFormat="1" x14ac:dyDescent="0.2">
      <c r="F138" s="61"/>
      <c r="I138" s="42"/>
    </row>
    <row r="139" spans="1:9" s="40" customFormat="1" x14ac:dyDescent="0.2">
      <c r="F139" s="61"/>
      <c r="I139" s="42"/>
    </row>
    <row r="140" spans="1:9" s="40" customFormat="1" x14ac:dyDescent="0.2">
      <c r="F140" s="61"/>
      <c r="I140" s="42"/>
    </row>
    <row r="141" spans="1:9" s="40" customFormat="1" x14ac:dyDescent="0.2">
      <c r="F141" s="61"/>
      <c r="I141" s="42"/>
    </row>
    <row r="142" spans="1:9" s="40" customFormat="1" x14ac:dyDescent="0.2">
      <c r="F142" s="61"/>
      <c r="I142" s="42"/>
    </row>
    <row r="143" spans="1:9" s="40" customFormat="1" x14ac:dyDescent="0.2">
      <c r="F143" s="61"/>
      <c r="I143" s="42"/>
    </row>
    <row r="144" spans="1:9" s="40" customFormat="1" x14ac:dyDescent="0.2">
      <c r="F144" s="61"/>
      <c r="I144" s="42"/>
    </row>
    <row r="145" spans="6:9" s="40" customFormat="1" x14ac:dyDescent="0.2">
      <c r="F145" s="61"/>
      <c r="I145" s="42"/>
    </row>
    <row r="146" spans="6:9" s="40" customFormat="1" x14ac:dyDescent="0.2">
      <c r="F146" s="61"/>
      <c r="I146" s="42"/>
    </row>
    <row r="147" spans="6:9" s="40" customFormat="1" x14ac:dyDescent="0.2">
      <c r="F147" s="61"/>
      <c r="I147" s="42"/>
    </row>
    <row r="148" spans="6:9" s="40" customFormat="1" x14ac:dyDescent="0.2">
      <c r="F148" s="61"/>
      <c r="I148" s="42"/>
    </row>
    <row r="149" spans="6:9" s="40" customFormat="1" x14ac:dyDescent="0.2">
      <c r="F149" s="61"/>
      <c r="I149" s="42"/>
    </row>
    <row r="150" spans="6:9" s="40" customFormat="1" x14ac:dyDescent="0.2">
      <c r="F150" s="61"/>
      <c r="I150" s="42"/>
    </row>
    <row r="151" spans="6:9" s="40" customFormat="1" x14ac:dyDescent="0.2">
      <c r="F151" s="61"/>
      <c r="I151" s="42"/>
    </row>
    <row r="152" spans="6:9" s="40" customFormat="1" x14ac:dyDescent="0.2">
      <c r="F152" s="61"/>
      <c r="I152" s="42"/>
    </row>
    <row r="153" spans="6:9" s="40" customFormat="1" x14ac:dyDescent="0.2">
      <c r="F153" s="61"/>
      <c r="I153" s="42"/>
    </row>
  </sheetData>
  <mergeCells count="13">
    <mergeCell ref="A6:F6"/>
    <mergeCell ref="A1:F1"/>
    <mergeCell ref="B2:F2"/>
    <mergeCell ref="B3:F3"/>
    <mergeCell ref="B4:F4"/>
    <mergeCell ref="A5:F5"/>
    <mergeCell ref="A133:D133"/>
    <mergeCell ref="A7:F7"/>
    <mergeCell ref="A8:F8"/>
    <mergeCell ref="A9:F9"/>
    <mergeCell ref="A10:F10"/>
    <mergeCell ref="A11:F11"/>
    <mergeCell ref="A14:F14"/>
  </mergeCells>
  <printOptions horizontalCentered="1"/>
  <pageMargins left="0.2" right="0.2" top="0.19685039370078741" bottom="0.2" header="0.2" footer="0.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пост. 290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пост. 290'!Область_печати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2016-05-19T11:24:35Z</cp:lastPrinted>
  <dcterms:created xsi:type="dcterms:W3CDTF">2014-01-30T06:57:57Z</dcterms:created>
  <dcterms:modified xsi:type="dcterms:W3CDTF">2016-05-19T11:28:11Z</dcterms:modified>
</cp:coreProperties>
</file>