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0" windowWidth="15480" windowHeight="11520" activeTab="2"/>
  </bookViews>
  <sheets>
    <sheet name="проект пост. 290" sheetId="2" r:id="rId1"/>
    <sheet name="по заявлению" sheetId="6" r:id="rId2"/>
    <sheet name="по голосованию" sheetId="7" r:id="rId3"/>
  </sheets>
  <definedNames>
    <definedName name="_xlnm.Print_Area" localSheetId="2">'по голосованию'!$A$1:$F$133</definedName>
    <definedName name="_xlnm.Print_Area" localSheetId="1">'по заявлению'!$A$1:$F$136</definedName>
    <definedName name="_xlnm.Print_Area" localSheetId="0">'проект пост. 290'!$A$1:$F$149</definedName>
  </definedNames>
  <calcPr calcId="145621" fullPrecision="0"/>
</workbook>
</file>

<file path=xl/calcChain.xml><?xml version="1.0" encoding="utf-8"?>
<calcChain xmlns="http://schemas.openxmlformats.org/spreadsheetml/2006/main">
  <c r="E124" i="7" l="1"/>
  <c r="F124" i="7" s="1"/>
  <c r="E123" i="7"/>
  <c r="F123" i="7" s="1"/>
  <c r="E122" i="7"/>
  <c r="F122" i="7" s="1"/>
  <c r="E121" i="7"/>
  <c r="F121" i="7" s="1"/>
  <c r="E120" i="7"/>
  <c r="D120" i="7"/>
  <c r="E117" i="7"/>
  <c r="D117" i="7" s="1"/>
  <c r="E116" i="7"/>
  <c r="F116" i="7" s="1"/>
  <c r="E115" i="7"/>
  <c r="F115" i="7" s="1"/>
  <c r="D114" i="7"/>
  <c r="E114" i="7" s="1"/>
  <c r="F114" i="7" s="1"/>
  <c r="D113" i="7"/>
  <c r="E113" i="7" s="1"/>
  <c r="F113" i="7" s="1"/>
  <c r="E112" i="7"/>
  <c r="F112" i="7" s="1"/>
  <c r="E111" i="7"/>
  <c r="D108" i="7"/>
  <c r="E108" i="7" s="1"/>
  <c r="F108" i="7" s="1"/>
  <c r="D105" i="7"/>
  <c r="D103" i="7"/>
  <c r="E103" i="7" s="1"/>
  <c r="F103" i="7" s="1"/>
  <c r="D101" i="7"/>
  <c r="D100" i="7"/>
  <c r="D97" i="7"/>
  <c r="D96" i="7" s="1"/>
  <c r="E96" i="7" s="1"/>
  <c r="F96" i="7" s="1"/>
  <c r="D94" i="7"/>
  <c r="D91" i="7" s="1"/>
  <c r="E91" i="7" s="1"/>
  <c r="F91" i="7" s="1"/>
  <c r="D88" i="7"/>
  <c r="D80" i="7" s="1"/>
  <c r="E80" i="7" s="1"/>
  <c r="F80" i="7" s="1"/>
  <c r="D65" i="7"/>
  <c r="E65" i="7" s="1"/>
  <c r="F65" i="7" s="1"/>
  <c r="E64" i="7"/>
  <c r="F64" i="7" s="1"/>
  <c r="E63" i="7"/>
  <c r="D63" i="7"/>
  <c r="E62" i="7"/>
  <c r="D62" i="7"/>
  <c r="E61" i="7"/>
  <c r="F61" i="7" s="1"/>
  <c r="E51" i="7"/>
  <c r="D51" i="7" s="1"/>
  <c r="E50" i="7"/>
  <c r="F50" i="7" s="1"/>
  <c r="E49" i="7"/>
  <c r="F49" i="7" s="1"/>
  <c r="E48" i="7"/>
  <c r="F48" i="7" s="1"/>
  <c r="E42" i="7"/>
  <c r="F42" i="7" s="1"/>
  <c r="E41" i="7"/>
  <c r="D41" i="7" s="1"/>
  <c r="E40" i="7"/>
  <c r="D40" i="7" s="1"/>
  <c r="E29" i="7"/>
  <c r="D29" i="7" s="1"/>
  <c r="F28" i="7"/>
  <c r="F15" i="7" s="1"/>
  <c r="E15" i="7" s="1"/>
  <c r="D15" i="7" s="1"/>
  <c r="E118" i="7" l="1"/>
  <c r="E126" i="7" s="1"/>
  <c r="D118" i="7"/>
  <c r="D126" i="7" s="1"/>
  <c r="F120" i="7"/>
  <c r="E105" i="7"/>
  <c r="F105" i="7" s="1"/>
  <c r="F111" i="7"/>
  <c r="F118" i="7" s="1"/>
  <c r="F126" i="7" s="1"/>
  <c r="E130" i="6"/>
  <c r="F130" i="6"/>
  <c r="D130" i="6"/>
  <c r="F65" i="6"/>
  <c r="D128" i="6"/>
  <c r="E128" i="6" s="1"/>
  <c r="F128" i="6" s="1"/>
  <c r="E124" i="6"/>
  <c r="F124" i="6" s="1"/>
  <c r="E123" i="6"/>
  <c r="F123" i="6" s="1"/>
  <c r="E122" i="6"/>
  <c r="F122" i="6" s="1"/>
  <c r="E121" i="6"/>
  <c r="F121" i="6" s="1"/>
  <c r="D120" i="6"/>
  <c r="E117" i="6"/>
  <c r="D117" i="6" s="1"/>
  <c r="E116" i="6"/>
  <c r="F116" i="6" s="1"/>
  <c r="E115" i="6"/>
  <c r="F115" i="6" s="1"/>
  <c r="D114" i="6"/>
  <c r="E114" i="6" s="1"/>
  <c r="F114" i="6" s="1"/>
  <c r="D113" i="6"/>
  <c r="E113" i="6" s="1"/>
  <c r="F113" i="6" s="1"/>
  <c r="E112" i="6"/>
  <c r="F112" i="6" s="1"/>
  <c r="E111" i="6"/>
  <c r="E108" i="6"/>
  <c r="F108" i="6" s="1"/>
  <c r="D108" i="6"/>
  <c r="D105" i="6"/>
  <c r="D103" i="6"/>
  <c r="E103" i="6" s="1"/>
  <c r="F103" i="6" s="1"/>
  <c r="D101" i="6"/>
  <c r="D100" i="6"/>
  <c r="D97" i="6"/>
  <c r="D94" i="6"/>
  <c r="D91" i="6" s="1"/>
  <c r="E91" i="6" s="1"/>
  <c r="F91" i="6" s="1"/>
  <c r="D88" i="6"/>
  <c r="D80" i="6" s="1"/>
  <c r="E80" i="6" s="1"/>
  <c r="F80" i="6" s="1"/>
  <c r="D65" i="6"/>
  <c r="E65" i="6" s="1"/>
  <c r="E64" i="6"/>
  <c r="F64" i="6" s="1"/>
  <c r="E63" i="6"/>
  <c r="D63" i="6" s="1"/>
  <c r="E62" i="6"/>
  <c r="D62" i="6" s="1"/>
  <c r="E61" i="6"/>
  <c r="F61" i="6" s="1"/>
  <c r="E51" i="6"/>
  <c r="D51" i="6" s="1"/>
  <c r="E50" i="6"/>
  <c r="F50" i="6" s="1"/>
  <c r="E49" i="6"/>
  <c r="F49" i="6" s="1"/>
  <c r="E48" i="6"/>
  <c r="F48" i="6" s="1"/>
  <c r="E42" i="6"/>
  <c r="F42" i="6" s="1"/>
  <c r="E41" i="6"/>
  <c r="D41" i="6" s="1"/>
  <c r="E40" i="6"/>
  <c r="D40" i="6" s="1"/>
  <c r="E29" i="6"/>
  <c r="D29" i="6" s="1"/>
  <c r="F28" i="6"/>
  <c r="F15" i="6" s="1"/>
  <c r="E15" i="6" s="1"/>
  <c r="D15" i="6" s="1"/>
  <c r="D114" i="2"/>
  <c r="D96" i="6" l="1"/>
  <c r="E96" i="6" s="1"/>
  <c r="F96" i="6" s="1"/>
  <c r="E120" i="6"/>
  <c r="D118" i="6"/>
  <c r="D126" i="6" s="1"/>
  <c r="F120" i="6"/>
  <c r="E118" i="6"/>
  <c r="E105" i="6"/>
  <c r="F105" i="6" s="1"/>
  <c r="F111" i="6"/>
  <c r="F118" i="6" s="1"/>
  <c r="F65" i="2"/>
  <c r="F126" i="6" l="1"/>
  <c r="E126" i="6"/>
  <c r="D113" i="2"/>
  <c r="F28" i="2"/>
  <c r="E115" i="2" l="1"/>
  <c r="F115" i="2" s="1"/>
  <c r="E116" i="2"/>
  <c r="F116" i="2" s="1"/>
  <c r="E113" i="2"/>
  <c r="F113" i="2" s="1"/>
  <c r="E114" i="2"/>
  <c r="F114" i="2" s="1"/>
  <c r="E63" i="2"/>
  <c r="D63" i="2" s="1"/>
  <c r="E61" i="2"/>
  <c r="F61" i="2" s="1"/>
  <c r="D42" i="2"/>
  <c r="D120" i="2" l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21" i="2"/>
  <c r="F121" i="2" s="1"/>
  <c r="D108" i="2"/>
  <c r="E120" i="2" l="1"/>
  <c r="F120" i="2"/>
  <c r="E112" i="2"/>
  <c r="F112" i="2" s="1"/>
  <c r="E111" i="2"/>
  <c r="F111" i="2" s="1"/>
  <c r="E64" i="2"/>
  <c r="F64" i="2" s="1"/>
  <c r="E50" i="2"/>
  <c r="F50" i="2" s="1"/>
  <c r="E42" i="2"/>
  <c r="F42" i="2" s="1"/>
  <c r="D105" i="2" l="1"/>
  <c r="D103" i="2"/>
  <c r="F15" i="2" l="1"/>
  <c r="E117" i="2" l="1"/>
  <c r="D117" i="2" s="1"/>
  <c r="E108" i="2"/>
  <c r="F108" i="2" s="1"/>
  <c r="E105" i="2"/>
  <c r="F105" i="2" s="1"/>
  <c r="E103" i="2"/>
  <c r="F103" i="2" s="1"/>
  <c r="D101" i="2"/>
  <c r="D100" i="2"/>
  <c r="D97" i="2"/>
  <c r="D94" i="2"/>
  <c r="D91" i="2" s="1"/>
  <c r="D88" i="2"/>
  <c r="D65" i="2"/>
  <c r="E62" i="2"/>
  <c r="D62" i="2" s="1"/>
  <c r="E51" i="2"/>
  <c r="D51" i="2" s="1"/>
  <c r="E49" i="2"/>
  <c r="F49" i="2" s="1"/>
  <c r="E48" i="2"/>
  <c r="F48" i="2" s="1"/>
  <c r="E41" i="2"/>
  <c r="D41" i="2" s="1"/>
  <c r="E40" i="2"/>
  <c r="D40" i="2" s="1"/>
  <c r="E29" i="2"/>
  <c r="D29" i="2" s="1"/>
  <c r="E15" i="2"/>
  <c r="D15" i="2" s="1"/>
  <c r="E65" i="2" l="1"/>
  <c r="D80" i="2"/>
  <c r="E80" i="2" s="1"/>
  <c r="F80" i="2" s="1"/>
  <c r="D96" i="2"/>
  <c r="E91" i="2"/>
  <c r="E96" i="2" l="1"/>
  <c r="D118" i="2"/>
  <c r="D141" i="2" s="1"/>
  <c r="F91" i="2"/>
  <c r="F96" i="2" l="1"/>
  <c r="F118" i="2" s="1"/>
  <c r="F141" i="2" s="1"/>
  <c r="E118" i="2"/>
  <c r="E141" i="2" s="1"/>
</calcChain>
</file>

<file path=xl/sharedStrings.xml><?xml version="1.0" encoding="utf-8"?>
<sst xmlns="http://schemas.openxmlformats.org/spreadsheetml/2006/main" count="734" uniqueCount="184">
  <si>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</si>
  <si>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</si>
  <si>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</si>
  <si>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</si>
  <si>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</si>
  <si>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</si>
  <si>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</si>
  <si>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</si>
  <si>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</si>
  <si>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</si>
  <si>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</si>
  <si>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</si>
  <si>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</si>
  <si>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</si>
  <si>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</si>
  <si>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</si>
  <si>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</si>
  <si>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</si>
  <si>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</si>
  <si>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</si>
  <si>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</si>
  <si>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</si>
  <si>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</si>
  <si>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</si>
  <si>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</si>
  <si>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</si>
  <si>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</si>
  <si>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</si>
  <si>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</si>
  <si>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</si>
  <si>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</si>
  <si>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</si>
  <si>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</si>
  <si>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</si>
  <si>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</si>
  <si>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</si>
  <si>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</si>
  <si>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</si>
  <si>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</si>
  <si>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</si>
  <si>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</si>
  <si>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</si>
  <si>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</si>
  <si>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</si>
  <si>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</si>
  <si>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</si>
  <si>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</si>
  <si>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</si>
  <si>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</si>
  <si>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</si>
  <si>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</si>
  <si>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</si>
  <si>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</si>
  <si>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</si>
  <si>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</si>
  <si>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</si>
  <si>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</si>
  <si>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</si>
  <si>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</si>
  <si>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</si>
  <si>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Сбор, вывоз и утилизация ТБО,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</si>
  <si>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</si>
  <si>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</si>
  <si>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</si>
  <si>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</si>
  <si>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</si>
  <si>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</si>
  <si>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</si>
  <si>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1 раз в 4 года</t>
  </si>
  <si>
    <t>учет  работ по капремонту</t>
  </si>
  <si>
    <t>Погашение задолженности прошлых периодов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</si>
  <si>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</si>
  <si>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</si>
  <si>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</si>
  <si>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</si>
  <si>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</si>
  <si>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</si>
  <si>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</si>
  <si>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</si>
  <si>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</si>
  <si>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</si>
  <si>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</si>
  <si>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</si>
  <si>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</si>
  <si>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</si>
  <si>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</si>
  <si>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</si>
  <si>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</si>
  <si>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</si>
  <si>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</si>
  <si>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</si>
  <si>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</si>
  <si>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</si>
  <si>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</si>
  <si>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</si>
  <si>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</si>
  <si>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</si>
  <si>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</si>
  <si>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</si>
  <si>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</si>
  <si>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</si>
  <si>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</si>
  <si>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</si>
  <si>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</si>
  <si>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</si>
  <si>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</si>
  <si>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</si>
  <si>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</si>
  <si>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</si>
  <si>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</si>
  <si>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</si>
  <si>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</si>
  <si>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</si>
  <si>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</si>
  <si>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</si>
  <si>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</si>
  <si>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</si>
  <si>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</si>
  <si>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</si>
  <si>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работы регулятора температуры на водяном водоподогревателе</t>
  </si>
  <si>
    <t>Ремонт отмостки 82 м2.</t>
  </si>
  <si>
    <t>Ремонт мягкой кровли в 2 слоя 776 м2.</t>
  </si>
  <si>
    <t>Устройство мягкой кровли в 1 слой 776 м2</t>
  </si>
  <si>
    <t>Замена дверного блока в подвал №1</t>
  </si>
  <si>
    <t>Устройство кирпичной кладки (вход в подвал №2)</t>
  </si>
  <si>
    <t>Герметизация температурного шва 12м.</t>
  </si>
  <si>
    <t>Ремонт цоколя ( 123 м2).</t>
  </si>
  <si>
    <t>Ремонт балконных плит - 10 м2.</t>
  </si>
  <si>
    <t>Изоляция трубопровода отопления "К Флекс" ВВП - 11м.</t>
  </si>
  <si>
    <t>Изоляция трубопроводов ГВС "К Флекс" - 20м.</t>
  </si>
  <si>
    <t>Изоляция трубопроводов ХВС "К Флекс" - 44м.</t>
  </si>
  <si>
    <t>Установка обратного клапана на  ХВС  д. 50мм - 1шт.</t>
  </si>
  <si>
    <t>Установка электронного регулятора температуры на ВВП</t>
  </si>
  <si>
    <t>по адресу: ул.Ленинского Комсомола, д.36 (S жилые + нежилые = 2504,1 м2, S придом.тер..= 2681,2м2)</t>
  </si>
  <si>
    <t>объем работ</t>
  </si>
  <si>
    <t>2504,1 м2</t>
  </si>
  <si>
    <t>2681,2 м2</t>
  </si>
  <si>
    <t>1 шт</t>
  </si>
  <si>
    <t>2 пробы</t>
  </si>
  <si>
    <t xml:space="preserve">отключение системы отопления </t>
  </si>
  <si>
    <t>Приложение № 3</t>
  </si>
  <si>
    <t xml:space="preserve">от _____________ 2016 г </t>
  </si>
  <si>
    <t>ревизия ШР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</si>
  <si>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182 м2</t>
  </si>
  <si>
    <t>350 м</t>
  </si>
  <si>
    <t>698,2 м2</t>
  </si>
  <si>
    <t>1000 м</t>
  </si>
  <si>
    <t>268 м</t>
  </si>
  <si>
    <t>152 м</t>
  </si>
  <si>
    <t>390 м</t>
  </si>
  <si>
    <t>208 м</t>
  </si>
  <si>
    <t>120 каналов</t>
  </si>
  <si>
    <t>776 м2</t>
  </si>
  <si>
    <t>Погодное регулирование системы отопления (ориентировочная стоимость)</t>
  </si>
  <si>
    <t>Предлагаемый перечень работ по текущему ремонту                                       (на выбор собственников)</t>
  </si>
  <si>
    <t>Замена оконных блков в подъездах на пластиковые  - 12 шт.</t>
  </si>
  <si>
    <t>Ремонт пандусов входов к подъездам - 3 шт.</t>
  </si>
  <si>
    <t>Смена задвижек СТС  в Т.У.  д. 80 мм.- 1 шт  (перед элеватором).</t>
  </si>
  <si>
    <t>Смена канализации в тех. подвале под 1-м подъездом.</t>
  </si>
  <si>
    <t>Установка фильтра на ввод ХВС д.50мм. 1шт.</t>
  </si>
  <si>
    <t>Ремонт освещения подвала.</t>
  </si>
  <si>
    <t>объем теплоносителя на наполнение системы теплоснабжения (договор с ТПК)</t>
  </si>
  <si>
    <t>Техническое диагностирование внутридомового газового оборудования (ВГДО)</t>
  </si>
  <si>
    <t>рассмотрение обращений граждан</t>
  </si>
  <si>
    <t>информационное сообщение (ГИС ЖКХ)</t>
  </si>
  <si>
    <t>на 2017 -2018 гг.</t>
  </si>
  <si>
    <t>(стоимость услуг  увеличена на  8,6 % в соответствии с уровнем инфляции 2016 г.)</t>
  </si>
  <si>
    <t>по состоянию на 01.05.17</t>
  </si>
  <si>
    <t>Поверка общедомового прибора учета тепловой энергии</t>
  </si>
  <si>
    <t xml:space="preserve">смена задвижек  ГВС </t>
  </si>
  <si>
    <t xml:space="preserve">смена задвижек  ХВС </t>
  </si>
  <si>
    <t>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</si>
  <si>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</si>
  <si>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>Проект - 1 с учетом поверки общедомового прибора учета теплоэнергии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</si>
  <si>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</si>
  <si>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</si>
  <si>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</si>
  <si>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</si>
  <si>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</si>
  <si>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 xml:space="preserve">ревизия задвижек СТС  д. 80 мм.- 1 шт 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</si>
  <si>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 работа по очистке водяного подогревателя для удаления накипи-коррозийных отложений, дезинфекция вентканалов)</t>
    </r>
  </si>
  <si>
    <t>Замена дверного блока в подвал № 1 (металлический)</t>
  </si>
  <si>
    <t>Заделка подвальных продухов кирпичом - 13 шт.</t>
  </si>
  <si>
    <t>Демонтаж разрушенных сараек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</si>
</sst>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0"/>
      <color indexed="1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 wrapText="1"/>
    </xf>
    <xf numFmtId="2" fontId="9" fillId="3" borderId="2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0" xfId="0" applyFont="1" applyFill="1"/>
    <xf numFmtId="2" fontId="10" fillId="0" borderId="0" xfId="0" applyNumberFormat="1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/>
    <xf numFmtId="2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2" fontId="13" fillId="0" borderId="0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9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9" fillId="3" borderId="20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left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center" vertical="center" wrapText="1"/>
    </xf>
    <xf numFmtId="2" fontId="11" fillId="3" borderId="20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2" fontId="13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4" fontId="11" fillId="3" borderId="24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3" fillId="0" borderId="14" xfId="0" applyFont="1" applyFill="1" applyBorder="1"/>
    <xf numFmtId="2" fontId="1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6"/>
  <sheetViews>
    <sheetView zoomScale="90" zoomScaleNormal="90" workbookViewId="0">
      <selection activeCell="D115" sqref="D11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56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7" t="s">
        <v>140</v>
      </c>
      <c r="B1" s="138"/>
      <c r="C1" s="138"/>
      <c r="D1" s="138"/>
      <c r="E1" s="138"/>
      <c r="F1" s="138"/>
    </row>
    <row r="2" spans="1:9" ht="12.75" customHeight="1" x14ac:dyDescent="0.3">
      <c r="B2" s="139"/>
      <c r="C2" s="139"/>
      <c r="D2" s="139"/>
      <c r="E2" s="138"/>
      <c r="F2" s="138"/>
    </row>
    <row r="3" spans="1:9" ht="14.25" customHeight="1" x14ac:dyDescent="0.3">
      <c r="B3" s="139" t="s">
        <v>0</v>
      </c>
      <c r="C3" s="139"/>
      <c r="D3" s="139"/>
      <c r="E3" s="138"/>
      <c r="F3" s="138"/>
    </row>
    <row r="4" spans="1:9" ht="18" customHeight="1" x14ac:dyDescent="0.3">
      <c r="A4" s="3" t="s">
        <v>165</v>
      </c>
      <c r="B4" s="139" t="s">
        <v>141</v>
      </c>
      <c r="C4" s="139"/>
      <c r="D4" s="139"/>
      <c r="E4" s="138"/>
      <c r="F4" s="138"/>
    </row>
    <row r="5" spans="1:9" ht="39.75" customHeight="1" x14ac:dyDescent="0.25">
      <c r="A5" s="140" t="s">
        <v>173</v>
      </c>
      <c r="B5" s="141"/>
      <c r="C5" s="141"/>
      <c r="D5" s="141"/>
      <c r="E5" s="141"/>
      <c r="F5" s="141"/>
      <c r="I5" s="1"/>
    </row>
    <row r="6" spans="1:9" ht="22.5" customHeight="1" x14ac:dyDescent="0.2">
      <c r="A6" s="154" t="s">
        <v>166</v>
      </c>
      <c r="B6" s="154"/>
      <c r="C6" s="154"/>
      <c r="D6" s="154"/>
      <c r="E6" s="154"/>
      <c r="F6" s="154"/>
      <c r="I6" s="1"/>
    </row>
    <row r="7" spans="1:9" ht="12.75" customHeight="1" x14ac:dyDescent="0.4">
      <c r="A7" s="142"/>
      <c r="B7" s="143"/>
      <c r="C7" s="143"/>
      <c r="D7" s="143"/>
      <c r="E7" s="143"/>
      <c r="F7" s="143"/>
      <c r="I7" s="1"/>
    </row>
    <row r="8" spans="1:9" s="4" customFormat="1" ht="22.5" customHeight="1" x14ac:dyDescent="0.4">
      <c r="A8" s="144" t="s">
        <v>1</v>
      </c>
      <c r="B8" s="144"/>
      <c r="C8" s="144"/>
      <c r="D8" s="144"/>
      <c r="E8" s="145"/>
      <c r="F8" s="145"/>
      <c r="I8" s="5"/>
    </row>
    <row r="9" spans="1:9" s="6" customFormat="1" ht="18.75" customHeight="1" x14ac:dyDescent="0.4">
      <c r="A9" s="144" t="s">
        <v>133</v>
      </c>
      <c r="B9" s="144"/>
      <c r="C9" s="144"/>
      <c r="D9" s="144"/>
      <c r="E9" s="145"/>
      <c r="F9" s="145"/>
    </row>
    <row r="10" spans="1:9" s="7" customFormat="1" ht="17.25" customHeight="1" x14ac:dyDescent="0.2">
      <c r="A10" s="146" t="s">
        <v>2</v>
      </c>
      <c r="B10" s="146"/>
      <c r="C10" s="146"/>
      <c r="D10" s="146"/>
      <c r="E10" s="147"/>
      <c r="F10" s="147"/>
    </row>
    <row r="11" spans="1:9" s="6" customFormat="1" ht="30" customHeight="1" thickBot="1" x14ac:dyDescent="0.25">
      <c r="A11" s="148" t="s">
        <v>3</v>
      </c>
      <c r="B11" s="148"/>
      <c r="C11" s="148"/>
      <c r="D11" s="148"/>
      <c r="E11" s="149"/>
      <c r="F11" s="149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134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50" t="s">
        <v>9</v>
      </c>
      <c r="B14" s="151"/>
      <c r="C14" s="151"/>
      <c r="D14" s="151"/>
      <c r="E14" s="152"/>
      <c r="F14" s="153"/>
      <c r="I14" s="20"/>
    </row>
    <row r="15" spans="1:9" s="12" customFormat="1" ht="15" x14ac:dyDescent="0.2">
      <c r="A15" s="57" t="s">
        <v>67</v>
      </c>
      <c r="B15" s="64" t="s">
        <v>10</v>
      </c>
      <c r="C15" s="22" t="s">
        <v>135</v>
      </c>
      <c r="D15" s="75">
        <f>E15*G15</f>
        <v>112384.01</v>
      </c>
      <c r="E15" s="22">
        <f>F15*12</f>
        <v>44.88</v>
      </c>
      <c r="F15" s="23">
        <f>F26+F28</f>
        <v>3.74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0" t="s">
        <v>11</v>
      </c>
      <c r="B16" s="71" t="s">
        <v>12</v>
      </c>
      <c r="C16" s="24"/>
      <c r="D16" s="76"/>
      <c r="E16" s="24"/>
      <c r="F16" s="25"/>
      <c r="G16" s="12">
        <v>2504.1</v>
      </c>
      <c r="I16" s="13"/>
    </row>
    <row r="17" spans="1:9" s="12" customFormat="1" ht="15" x14ac:dyDescent="0.2">
      <c r="A17" s="70" t="s">
        <v>13</v>
      </c>
      <c r="B17" s="71" t="s">
        <v>12</v>
      </c>
      <c r="C17" s="24"/>
      <c r="D17" s="76"/>
      <c r="E17" s="24"/>
      <c r="F17" s="25"/>
      <c r="G17" s="12">
        <v>2504.1</v>
      </c>
      <c r="I17" s="13"/>
    </row>
    <row r="18" spans="1:9" s="12" customFormat="1" ht="108.75" customHeight="1" x14ac:dyDescent="0.2">
      <c r="A18" s="70" t="s">
        <v>71</v>
      </c>
      <c r="B18" s="71" t="s">
        <v>33</v>
      </c>
      <c r="C18" s="24"/>
      <c r="D18" s="76"/>
      <c r="E18" s="24"/>
      <c r="F18" s="25"/>
      <c r="G18" s="12">
        <v>2504.1</v>
      </c>
      <c r="I18" s="13"/>
    </row>
    <row r="19" spans="1:9" s="127" customFormat="1" ht="15" x14ac:dyDescent="0.2">
      <c r="A19" s="70" t="s">
        <v>72</v>
      </c>
      <c r="B19" s="71" t="s">
        <v>12</v>
      </c>
      <c r="C19" s="126"/>
      <c r="D19" s="76"/>
      <c r="E19" s="24"/>
      <c r="F19" s="24"/>
      <c r="H19" s="128"/>
    </row>
    <row r="20" spans="1:9" s="127" customFormat="1" ht="15" x14ac:dyDescent="0.2">
      <c r="A20" s="70" t="s">
        <v>73</v>
      </c>
      <c r="B20" s="71" t="s">
        <v>12</v>
      </c>
      <c r="C20" s="21"/>
      <c r="D20" s="75"/>
      <c r="E20" s="22"/>
      <c r="F20" s="22"/>
      <c r="H20" s="128"/>
    </row>
    <row r="21" spans="1:9" s="12" customFormat="1" ht="25.5" x14ac:dyDescent="0.2">
      <c r="A21" s="110" t="s">
        <v>74</v>
      </c>
      <c r="B21" s="111" t="s">
        <v>18</v>
      </c>
      <c r="C21" s="129"/>
      <c r="D21" s="113"/>
      <c r="E21" s="112"/>
      <c r="F21" s="112"/>
      <c r="H21" s="13"/>
    </row>
    <row r="22" spans="1:9" s="12" customFormat="1" ht="18.75" x14ac:dyDescent="0.2">
      <c r="A22" s="110" t="s">
        <v>75</v>
      </c>
      <c r="B22" s="111" t="s">
        <v>21</v>
      </c>
      <c r="C22" s="112"/>
      <c r="D22" s="113"/>
      <c r="E22" s="112"/>
      <c r="F22" s="114"/>
    </row>
    <row r="23" spans="1:9" s="12" customFormat="1" ht="18.75" x14ac:dyDescent="0.2">
      <c r="A23" s="110" t="s">
        <v>163</v>
      </c>
      <c r="B23" s="111" t="s">
        <v>12</v>
      </c>
      <c r="C23" s="112"/>
      <c r="D23" s="113"/>
      <c r="E23" s="112"/>
      <c r="F23" s="114"/>
    </row>
    <row r="24" spans="1:9" s="12" customFormat="1" ht="15" x14ac:dyDescent="0.2">
      <c r="A24" s="110" t="s">
        <v>164</v>
      </c>
      <c r="B24" s="111" t="s">
        <v>12</v>
      </c>
      <c r="C24" s="129"/>
      <c r="D24" s="113"/>
      <c r="E24" s="112"/>
      <c r="F24" s="112"/>
      <c r="H24" s="13"/>
    </row>
    <row r="25" spans="1:9" s="12" customFormat="1" ht="15" x14ac:dyDescent="0.2">
      <c r="A25" s="110" t="s">
        <v>76</v>
      </c>
      <c r="B25" s="111" t="s">
        <v>31</v>
      </c>
      <c r="C25" s="129"/>
      <c r="D25" s="113"/>
      <c r="E25" s="112"/>
      <c r="F25" s="112"/>
      <c r="H25" s="13"/>
    </row>
    <row r="26" spans="1:9" s="12" customFormat="1" ht="15" x14ac:dyDescent="0.2">
      <c r="A26" s="57" t="s">
        <v>66</v>
      </c>
      <c r="B26" s="58"/>
      <c r="C26" s="24"/>
      <c r="D26" s="76"/>
      <c r="E26" s="24"/>
      <c r="F26" s="23">
        <v>3.61</v>
      </c>
      <c r="G26" s="12">
        <v>2504.1</v>
      </c>
      <c r="I26" s="13"/>
    </row>
    <row r="27" spans="1:9" s="12" customFormat="1" ht="15" x14ac:dyDescent="0.2">
      <c r="A27" s="59" t="s">
        <v>69</v>
      </c>
      <c r="B27" s="58" t="s">
        <v>12</v>
      </c>
      <c r="C27" s="24"/>
      <c r="D27" s="76"/>
      <c r="E27" s="24"/>
      <c r="F27" s="25">
        <v>0.13</v>
      </c>
      <c r="G27" s="12">
        <v>2504.1</v>
      </c>
      <c r="I27" s="13"/>
    </row>
    <row r="28" spans="1:9" s="12" customFormat="1" ht="15" x14ac:dyDescent="0.2">
      <c r="A28" s="57" t="s">
        <v>66</v>
      </c>
      <c r="B28" s="58"/>
      <c r="C28" s="24"/>
      <c r="D28" s="76"/>
      <c r="E28" s="24"/>
      <c r="F28" s="23">
        <f>F27</f>
        <v>0.13</v>
      </c>
      <c r="G28" s="12">
        <v>2504.1</v>
      </c>
      <c r="I28" s="13"/>
    </row>
    <row r="29" spans="1:9" s="12" customFormat="1" ht="30" x14ac:dyDescent="0.2">
      <c r="A29" s="57" t="s">
        <v>14</v>
      </c>
      <c r="B29" s="60" t="s">
        <v>15</v>
      </c>
      <c r="C29" s="22" t="s">
        <v>136</v>
      </c>
      <c r="D29" s="75">
        <f>E29*G29</f>
        <v>140029.26999999999</v>
      </c>
      <c r="E29" s="22">
        <f>F29*12</f>
        <v>55.92</v>
      </c>
      <c r="F29" s="23">
        <v>4.66</v>
      </c>
      <c r="G29" s="12">
        <v>2504.1</v>
      </c>
      <c r="H29" s="12">
        <v>1.07</v>
      </c>
      <c r="I29" s="13">
        <v>3.51</v>
      </c>
    </row>
    <row r="30" spans="1:9" s="26" customFormat="1" ht="15" x14ac:dyDescent="0.2">
      <c r="A30" s="70" t="s">
        <v>77</v>
      </c>
      <c r="B30" s="71" t="s">
        <v>15</v>
      </c>
      <c r="C30" s="22"/>
      <c r="D30" s="75"/>
      <c r="E30" s="22"/>
      <c r="F30" s="23"/>
      <c r="G30" s="12">
        <v>2504.1</v>
      </c>
      <c r="I30" s="27"/>
    </row>
    <row r="31" spans="1:9" s="26" customFormat="1" ht="15" x14ac:dyDescent="0.2">
      <c r="A31" s="70" t="s">
        <v>78</v>
      </c>
      <c r="B31" s="71" t="s">
        <v>79</v>
      </c>
      <c r="C31" s="22"/>
      <c r="D31" s="75"/>
      <c r="E31" s="22"/>
      <c r="F31" s="23"/>
      <c r="G31" s="12">
        <v>2504.1</v>
      </c>
      <c r="I31" s="27"/>
    </row>
    <row r="32" spans="1:9" s="26" customFormat="1" ht="15" x14ac:dyDescent="0.2">
      <c r="A32" s="70" t="s">
        <v>80</v>
      </c>
      <c r="B32" s="71" t="s">
        <v>81</v>
      </c>
      <c r="C32" s="22"/>
      <c r="D32" s="75"/>
      <c r="E32" s="22"/>
      <c r="F32" s="23"/>
      <c r="G32" s="12">
        <v>2504.1</v>
      </c>
      <c r="I32" s="27"/>
    </row>
    <row r="33" spans="1:9" s="26" customFormat="1" ht="15" x14ac:dyDescent="0.2">
      <c r="A33" s="70" t="s">
        <v>16</v>
      </c>
      <c r="B33" s="71" t="s">
        <v>15</v>
      </c>
      <c r="C33" s="22"/>
      <c r="D33" s="75"/>
      <c r="E33" s="22"/>
      <c r="F33" s="23"/>
      <c r="G33" s="12">
        <v>2504.1</v>
      </c>
      <c r="I33" s="27"/>
    </row>
    <row r="34" spans="1:9" s="26" customFormat="1" ht="25.5" x14ac:dyDescent="0.2">
      <c r="A34" s="70" t="s">
        <v>17</v>
      </c>
      <c r="B34" s="71" t="s">
        <v>18</v>
      </c>
      <c r="C34" s="22"/>
      <c r="D34" s="75"/>
      <c r="E34" s="22"/>
      <c r="F34" s="23"/>
      <c r="G34" s="12">
        <v>2504.1</v>
      </c>
      <c r="I34" s="27"/>
    </row>
    <row r="35" spans="1:9" s="26" customFormat="1" ht="15" x14ac:dyDescent="0.2">
      <c r="A35" s="70" t="s">
        <v>82</v>
      </c>
      <c r="B35" s="71" t="s">
        <v>15</v>
      </c>
      <c r="C35" s="22"/>
      <c r="D35" s="75"/>
      <c r="E35" s="22"/>
      <c r="F35" s="23"/>
      <c r="G35" s="12">
        <v>2504.1</v>
      </c>
      <c r="I35" s="27"/>
    </row>
    <row r="36" spans="1:9" s="12" customFormat="1" ht="15" x14ac:dyDescent="0.2">
      <c r="A36" s="70" t="s">
        <v>83</v>
      </c>
      <c r="B36" s="71" t="s">
        <v>15</v>
      </c>
      <c r="C36" s="22"/>
      <c r="D36" s="75"/>
      <c r="E36" s="22"/>
      <c r="F36" s="23"/>
      <c r="G36" s="12">
        <v>2504.1</v>
      </c>
      <c r="I36" s="13"/>
    </row>
    <row r="37" spans="1:9" s="26" customFormat="1" ht="25.5" x14ac:dyDescent="0.2">
      <c r="A37" s="70" t="s">
        <v>84</v>
      </c>
      <c r="B37" s="71" t="s">
        <v>19</v>
      </c>
      <c r="C37" s="22"/>
      <c r="D37" s="75"/>
      <c r="E37" s="22"/>
      <c r="F37" s="23"/>
      <c r="G37" s="12">
        <v>2504.1</v>
      </c>
      <c r="I37" s="27"/>
    </row>
    <row r="38" spans="1:9" s="26" customFormat="1" ht="25.5" x14ac:dyDescent="0.2">
      <c r="A38" s="70" t="s">
        <v>85</v>
      </c>
      <c r="B38" s="71" t="s">
        <v>18</v>
      </c>
      <c r="C38" s="22"/>
      <c r="D38" s="75"/>
      <c r="E38" s="22"/>
      <c r="F38" s="23"/>
      <c r="G38" s="12">
        <v>2504.1</v>
      </c>
      <c r="I38" s="27"/>
    </row>
    <row r="39" spans="1:9" s="26" customFormat="1" ht="25.5" x14ac:dyDescent="0.2">
      <c r="A39" s="70" t="s">
        <v>86</v>
      </c>
      <c r="B39" s="71" t="s">
        <v>15</v>
      </c>
      <c r="C39" s="22"/>
      <c r="D39" s="75"/>
      <c r="E39" s="22"/>
      <c r="F39" s="23"/>
      <c r="G39" s="12">
        <v>2504.1</v>
      </c>
      <c r="I39" s="27"/>
    </row>
    <row r="40" spans="1:9" s="29" customFormat="1" ht="15" x14ac:dyDescent="0.2">
      <c r="A40" s="63" t="s">
        <v>20</v>
      </c>
      <c r="B40" s="64" t="s">
        <v>21</v>
      </c>
      <c r="C40" s="22" t="s">
        <v>135</v>
      </c>
      <c r="D40" s="75">
        <f>E40*G40</f>
        <v>27044.28</v>
      </c>
      <c r="E40" s="22">
        <f>F40*12</f>
        <v>10.8</v>
      </c>
      <c r="F40" s="23">
        <v>0.9</v>
      </c>
      <c r="G40" s="12">
        <v>2504.1</v>
      </c>
      <c r="H40" s="12">
        <v>1.07</v>
      </c>
      <c r="I40" s="13">
        <v>0.6</v>
      </c>
    </row>
    <row r="41" spans="1:9" s="12" customFormat="1" ht="15" x14ac:dyDescent="0.2">
      <c r="A41" s="63" t="s">
        <v>22</v>
      </c>
      <c r="B41" s="64" t="s">
        <v>23</v>
      </c>
      <c r="C41" s="22" t="s">
        <v>135</v>
      </c>
      <c r="D41" s="75">
        <f>E41*G41</f>
        <v>88044.160000000003</v>
      </c>
      <c r="E41" s="22">
        <f>F41*12</f>
        <v>35.159999999999997</v>
      </c>
      <c r="F41" s="23">
        <v>2.93</v>
      </c>
      <c r="G41" s="12">
        <v>2504.1</v>
      </c>
      <c r="H41" s="12">
        <v>1.07</v>
      </c>
      <c r="I41" s="13">
        <v>1.94</v>
      </c>
    </row>
    <row r="42" spans="1:9" s="12" customFormat="1" ht="15" x14ac:dyDescent="0.2">
      <c r="A42" s="63" t="s">
        <v>94</v>
      </c>
      <c r="B42" s="64" t="s">
        <v>15</v>
      </c>
      <c r="C42" s="22" t="s">
        <v>143</v>
      </c>
      <c r="D42" s="75">
        <f>161295.08*1.086</f>
        <v>175166.46</v>
      </c>
      <c r="E42" s="22">
        <f>D42/G42</f>
        <v>69.95</v>
      </c>
      <c r="F42" s="23">
        <f>E42/12</f>
        <v>5.83</v>
      </c>
      <c r="G42" s="12">
        <v>2504.1</v>
      </c>
      <c r="I42" s="13"/>
    </row>
    <row r="43" spans="1:9" s="12" customFormat="1" ht="15" x14ac:dyDescent="0.2">
      <c r="A43" s="70" t="s">
        <v>87</v>
      </c>
      <c r="B43" s="71" t="s">
        <v>33</v>
      </c>
      <c r="C43" s="22"/>
      <c r="D43" s="75"/>
      <c r="E43" s="22"/>
      <c r="F43" s="23"/>
      <c r="G43" s="12">
        <v>2504.1</v>
      </c>
      <c r="I43" s="13"/>
    </row>
    <row r="44" spans="1:9" s="12" customFormat="1" ht="15" x14ac:dyDescent="0.2">
      <c r="A44" s="70" t="s">
        <v>88</v>
      </c>
      <c r="B44" s="71" t="s">
        <v>31</v>
      </c>
      <c r="C44" s="22"/>
      <c r="D44" s="75"/>
      <c r="E44" s="22"/>
      <c r="F44" s="23"/>
      <c r="G44" s="12">
        <v>2504.1</v>
      </c>
      <c r="I44" s="13"/>
    </row>
    <row r="45" spans="1:9" s="12" customFormat="1" ht="15" x14ac:dyDescent="0.2">
      <c r="A45" s="70" t="s">
        <v>89</v>
      </c>
      <c r="B45" s="71" t="s">
        <v>90</v>
      </c>
      <c r="C45" s="22"/>
      <c r="D45" s="75"/>
      <c r="E45" s="22"/>
      <c r="F45" s="23"/>
      <c r="G45" s="12">
        <v>2504.1</v>
      </c>
      <c r="I45" s="13"/>
    </row>
    <row r="46" spans="1:9" s="12" customFormat="1" ht="15" x14ac:dyDescent="0.2">
      <c r="A46" s="70" t="s">
        <v>91</v>
      </c>
      <c r="B46" s="71" t="s">
        <v>92</v>
      </c>
      <c r="C46" s="22"/>
      <c r="D46" s="75"/>
      <c r="E46" s="22"/>
      <c r="F46" s="23"/>
      <c r="G46" s="12">
        <v>2504.1</v>
      </c>
      <c r="I46" s="13"/>
    </row>
    <row r="47" spans="1:9" s="12" customFormat="1" ht="15" x14ac:dyDescent="0.2">
      <c r="A47" s="70" t="s">
        <v>93</v>
      </c>
      <c r="B47" s="71" t="s">
        <v>90</v>
      </c>
      <c r="C47" s="22"/>
      <c r="D47" s="75"/>
      <c r="E47" s="22"/>
      <c r="F47" s="23"/>
      <c r="G47" s="12">
        <v>2504.1</v>
      </c>
      <c r="I47" s="13"/>
    </row>
    <row r="48" spans="1:9" s="19" customFormat="1" ht="30" x14ac:dyDescent="0.2">
      <c r="A48" s="63" t="s">
        <v>117</v>
      </c>
      <c r="B48" s="64" t="s">
        <v>10</v>
      </c>
      <c r="C48" s="30" t="s">
        <v>137</v>
      </c>
      <c r="D48" s="75">
        <v>2439.9899999999998</v>
      </c>
      <c r="E48" s="22">
        <f>D48/G48</f>
        <v>0.97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3" t="s">
        <v>118</v>
      </c>
      <c r="B49" s="64" t="s">
        <v>10</v>
      </c>
      <c r="C49" s="30" t="s">
        <v>137</v>
      </c>
      <c r="D49" s="75">
        <v>15405.72</v>
      </c>
      <c r="E49" s="22">
        <f>D49/G49</f>
        <v>6.15</v>
      </c>
      <c r="F49" s="23">
        <f>E49/12</f>
        <v>0.51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3" t="s">
        <v>168</v>
      </c>
      <c r="B50" s="64" t="s">
        <v>46</v>
      </c>
      <c r="C50" s="30" t="s">
        <v>137</v>
      </c>
      <c r="D50" s="75">
        <v>15405.68</v>
      </c>
      <c r="E50" s="22">
        <f>D50/G50</f>
        <v>6.15</v>
      </c>
      <c r="F50" s="23">
        <f>E50/12</f>
        <v>0.51</v>
      </c>
      <c r="G50" s="12">
        <v>2504.1</v>
      </c>
      <c r="H50" s="12"/>
      <c r="I50" s="13"/>
    </row>
    <row r="51" spans="1:9" s="19" customFormat="1" ht="30" x14ac:dyDescent="0.2">
      <c r="A51" s="63" t="s">
        <v>24</v>
      </c>
      <c r="B51" s="64"/>
      <c r="C51" s="30" t="s">
        <v>144</v>
      </c>
      <c r="D51" s="75">
        <f>E51*G51</f>
        <v>6610.82</v>
      </c>
      <c r="E51" s="22">
        <f>F51*12</f>
        <v>2.64</v>
      </c>
      <c r="F51" s="23">
        <v>0.22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2" t="s">
        <v>95</v>
      </c>
      <c r="B52" s="73" t="s">
        <v>53</v>
      </c>
      <c r="C52" s="30"/>
      <c r="D52" s="75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2" t="s">
        <v>96</v>
      </c>
      <c r="B53" s="73" t="s">
        <v>53</v>
      </c>
      <c r="C53" s="30"/>
      <c r="D53" s="75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2" t="s">
        <v>97</v>
      </c>
      <c r="B54" s="73" t="s">
        <v>12</v>
      </c>
      <c r="C54" s="30"/>
      <c r="D54" s="75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2" t="s">
        <v>98</v>
      </c>
      <c r="B55" s="73" t="s">
        <v>53</v>
      </c>
      <c r="C55" s="30"/>
      <c r="D55" s="75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2" t="s">
        <v>99</v>
      </c>
      <c r="B56" s="73" t="s">
        <v>53</v>
      </c>
      <c r="C56" s="30"/>
      <c r="D56" s="75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2" t="s">
        <v>100</v>
      </c>
      <c r="B57" s="73" t="s">
        <v>53</v>
      </c>
      <c r="C57" s="30"/>
      <c r="D57" s="75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2" t="s">
        <v>101</v>
      </c>
      <c r="B58" s="73" t="s">
        <v>53</v>
      </c>
      <c r="C58" s="30"/>
      <c r="D58" s="75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2" t="s">
        <v>102</v>
      </c>
      <c r="B59" s="73" t="s">
        <v>53</v>
      </c>
      <c r="C59" s="30"/>
      <c r="D59" s="75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2" t="s">
        <v>103</v>
      </c>
      <c r="B60" s="73" t="s">
        <v>53</v>
      </c>
      <c r="C60" s="30"/>
      <c r="D60" s="75"/>
      <c r="E60" s="22"/>
      <c r="F60" s="23"/>
      <c r="G60" s="12">
        <v>2504.1</v>
      </c>
      <c r="H60" s="12"/>
      <c r="I60" s="13"/>
    </row>
    <row r="61" spans="1:9" s="29" customFormat="1" ht="30" x14ac:dyDescent="0.2">
      <c r="A61" s="115" t="s">
        <v>162</v>
      </c>
      <c r="B61" s="116"/>
      <c r="C61" s="117"/>
      <c r="D61" s="75">
        <v>51600</v>
      </c>
      <c r="E61" s="22">
        <f>D61/G61</f>
        <v>20.61</v>
      </c>
      <c r="F61" s="22">
        <f>E61/12</f>
        <v>1.72</v>
      </c>
      <c r="G61" s="12">
        <v>2504.1</v>
      </c>
      <c r="H61" s="12"/>
      <c r="I61" s="13"/>
    </row>
    <row r="62" spans="1:9" s="12" customFormat="1" ht="15" x14ac:dyDescent="0.2">
      <c r="A62" s="63" t="s">
        <v>25</v>
      </c>
      <c r="B62" s="64" t="s">
        <v>26</v>
      </c>
      <c r="C62" s="30" t="s">
        <v>145</v>
      </c>
      <c r="D62" s="75">
        <f>E62*G62</f>
        <v>2403.94</v>
      </c>
      <c r="E62" s="22">
        <f>F62*12</f>
        <v>0.96</v>
      </c>
      <c r="F62" s="23">
        <v>0.08</v>
      </c>
      <c r="G62" s="12">
        <v>2504.1</v>
      </c>
      <c r="H62" s="12">
        <v>1.07</v>
      </c>
      <c r="I62" s="13">
        <v>0.03</v>
      </c>
    </row>
    <row r="63" spans="1:9" s="12" customFormat="1" ht="15" x14ac:dyDescent="0.2">
      <c r="A63" s="63" t="s">
        <v>27</v>
      </c>
      <c r="B63" s="65" t="s">
        <v>28</v>
      </c>
      <c r="C63" s="66" t="s">
        <v>145</v>
      </c>
      <c r="D63" s="75">
        <f>E63*G63</f>
        <v>1502.46</v>
      </c>
      <c r="E63" s="22">
        <f>12*F63</f>
        <v>0.6</v>
      </c>
      <c r="F63" s="23">
        <v>0.05</v>
      </c>
      <c r="G63" s="12">
        <v>2504.1</v>
      </c>
      <c r="H63" s="12">
        <v>1.07</v>
      </c>
      <c r="I63" s="13">
        <v>0.02</v>
      </c>
    </row>
    <row r="64" spans="1:9" s="29" customFormat="1" ht="30" x14ac:dyDescent="0.2">
      <c r="A64" s="63" t="s">
        <v>29</v>
      </c>
      <c r="B64" s="64"/>
      <c r="C64" s="30" t="s">
        <v>138</v>
      </c>
      <c r="D64" s="75">
        <v>3535</v>
      </c>
      <c r="E64" s="22">
        <f>D64/G64</f>
        <v>1.41</v>
      </c>
      <c r="F64" s="23">
        <f>E64/12</f>
        <v>0.12</v>
      </c>
      <c r="G64" s="12">
        <v>2504.1</v>
      </c>
      <c r="H64" s="12">
        <v>1.07</v>
      </c>
      <c r="I64" s="13">
        <v>0.03</v>
      </c>
    </row>
    <row r="65" spans="1:9" s="29" customFormat="1" ht="17.25" customHeight="1" x14ac:dyDescent="0.2">
      <c r="A65" s="63" t="s">
        <v>30</v>
      </c>
      <c r="B65" s="64"/>
      <c r="C65" s="22" t="s">
        <v>146</v>
      </c>
      <c r="D65" s="77">
        <f>SUM(D66:D79)</f>
        <v>24157.29</v>
      </c>
      <c r="E65" s="22">
        <f>D65/G65</f>
        <v>9.65</v>
      </c>
      <c r="F65" s="23">
        <f>E65/12+0.01</f>
        <v>0.81</v>
      </c>
      <c r="G65" s="12">
        <v>2504.1</v>
      </c>
      <c r="H65" s="12">
        <v>1.07</v>
      </c>
      <c r="I65" s="13">
        <v>0.63</v>
      </c>
    </row>
    <row r="66" spans="1:9" s="19" customFormat="1" ht="15" x14ac:dyDescent="0.2">
      <c r="A66" s="67" t="s">
        <v>139</v>
      </c>
      <c r="B66" s="61" t="s">
        <v>31</v>
      </c>
      <c r="C66" s="32"/>
      <c r="D66" s="91">
        <v>259.38</v>
      </c>
      <c r="E66" s="32"/>
      <c r="F66" s="33"/>
      <c r="G66" s="12">
        <v>2504.1</v>
      </c>
      <c r="H66" s="12">
        <v>1.07</v>
      </c>
      <c r="I66" s="13">
        <v>0</v>
      </c>
    </row>
    <row r="67" spans="1:9" s="19" customFormat="1" ht="15" x14ac:dyDescent="0.2">
      <c r="A67" s="67" t="s">
        <v>32</v>
      </c>
      <c r="B67" s="61" t="s">
        <v>33</v>
      </c>
      <c r="C67" s="32"/>
      <c r="D67" s="91">
        <v>548.89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67" t="s">
        <v>65</v>
      </c>
      <c r="B68" s="62" t="s">
        <v>31</v>
      </c>
      <c r="C68" s="32"/>
      <c r="D68" s="91">
        <v>978.07</v>
      </c>
      <c r="E68" s="32"/>
      <c r="F68" s="33"/>
      <c r="G68" s="12">
        <v>2504.1</v>
      </c>
      <c r="H68" s="12">
        <v>1.07</v>
      </c>
      <c r="I68" s="13">
        <v>0.01</v>
      </c>
    </row>
    <row r="69" spans="1:9" s="131" customFormat="1" ht="15" x14ac:dyDescent="0.2">
      <c r="A69" s="72" t="s">
        <v>157</v>
      </c>
      <c r="B69" s="73" t="s">
        <v>46</v>
      </c>
      <c r="C69" s="74"/>
      <c r="D69" s="92">
        <v>7711.4</v>
      </c>
      <c r="E69" s="32"/>
      <c r="F69" s="33"/>
      <c r="G69" s="127">
        <v>2504.1</v>
      </c>
      <c r="H69" s="127"/>
      <c r="I69" s="128"/>
    </row>
    <row r="70" spans="1:9" s="19" customFormat="1" ht="15" x14ac:dyDescent="0.2">
      <c r="A70" s="67" t="s">
        <v>34</v>
      </c>
      <c r="B70" s="61" t="s">
        <v>31</v>
      </c>
      <c r="C70" s="32"/>
      <c r="D70" s="91">
        <v>1046</v>
      </c>
      <c r="E70" s="32"/>
      <c r="F70" s="33"/>
      <c r="G70" s="12">
        <v>2504.1</v>
      </c>
      <c r="H70" s="12">
        <v>1.07</v>
      </c>
      <c r="I70" s="13">
        <v>0.2</v>
      </c>
    </row>
    <row r="71" spans="1:9" s="19" customFormat="1" ht="15" x14ac:dyDescent="0.2">
      <c r="A71" s="67" t="s">
        <v>35</v>
      </c>
      <c r="B71" s="61" t="s">
        <v>31</v>
      </c>
      <c r="C71" s="32"/>
      <c r="D71" s="91">
        <v>4663.38</v>
      </c>
      <c r="E71" s="32"/>
      <c r="F71" s="33"/>
      <c r="G71" s="12">
        <v>2504.1</v>
      </c>
      <c r="H71" s="12">
        <v>1.07</v>
      </c>
      <c r="I71" s="13">
        <v>0.02</v>
      </c>
    </row>
    <row r="72" spans="1:9" s="19" customFormat="1" ht="15" x14ac:dyDescent="0.2">
      <c r="A72" s="67" t="s">
        <v>36</v>
      </c>
      <c r="B72" s="61" t="s">
        <v>31</v>
      </c>
      <c r="C72" s="32"/>
      <c r="D72" s="91">
        <v>1097.78</v>
      </c>
      <c r="E72" s="32"/>
      <c r="F72" s="33"/>
      <c r="G72" s="12">
        <v>2504.1</v>
      </c>
      <c r="H72" s="12">
        <v>1.07</v>
      </c>
      <c r="I72" s="13">
        <v>0.11</v>
      </c>
    </row>
    <row r="73" spans="1:9" s="19" customFormat="1" ht="15" x14ac:dyDescent="0.2">
      <c r="A73" s="67" t="s">
        <v>37</v>
      </c>
      <c r="B73" s="61" t="s">
        <v>31</v>
      </c>
      <c r="C73" s="32"/>
      <c r="D73" s="91">
        <v>522.99</v>
      </c>
      <c r="E73" s="32"/>
      <c r="F73" s="33"/>
      <c r="G73" s="12">
        <v>2504.1</v>
      </c>
      <c r="H73" s="12">
        <v>1.07</v>
      </c>
      <c r="I73" s="13">
        <v>0.02</v>
      </c>
    </row>
    <row r="74" spans="1:9" s="19" customFormat="1" ht="15" x14ac:dyDescent="0.2">
      <c r="A74" s="67" t="s">
        <v>38</v>
      </c>
      <c r="B74" s="61" t="s">
        <v>33</v>
      </c>
      <c r="C74" s="32"/>
      <c r="D74" s="91">
        <v>0</v>
      </c>
      <c r="E74" s="32"/>
      <c r="F74" s="33"/>
      <c r="G74" s="12">
        <v>2504.1</v>
      </c>
      <c r="H74" s="12">
        <v>1.07</v>
      </c>
      <c r="I74" s="13">
        <v>0.01</v>
      </c>
    </row>
    <row r="75" spans="1:9" s="19" customFormat="1" ht="25.5" x14ac:dyDescent="0.2">
      <c r="A75" s="67" t="s">
        <v>39</v>
      </c>
      <c r="B75" s="61" t="s">
        <v>31</v>
      </c>
      <c r="C75" s="32"/>
      <c r="D75" s="91">
        <v>2832.74</v>
      </c>
      <c r="E75" s="32"/>
      <c r="F75" s="33"/>
      <c r="G75" s="12">
        <v>2504.1</v>
      </c>
      <c r="H75" s="12">
        <v>1.07</v>
      </c>
      <c r="I75" s="13">
        <v>0.04</v>
      </c>
    </row>
    <row r="76" spans="1:9" s="19" customFormat="1" ht="27" customHeight="1" x14ac:dyDescent="0.2">
      <c r="A76" s="118" t="s">
        <v>161</v>
      </c>
      <c r="B76" s="119" t="s">
        <v>31</v>
      </c>
      <c r="C76" s="32"/>
      <c r="D76" s="91">
        <v>813.75</v>
      </c>
      <c r="E76" s="32"/>
      <c r="F76" s="33"/>
      <c r="G76" s="12"/>
    </row>
    <row r="77" spans="1:9" s="19" customFormat="1" ht="21.75" customHeight="1" x14ac:dyDescent="0.2">
      <c r="A77" s="67" t="s">
        <v>40</v>
      </c>
      <c r="B77" s="61" t="s">
        <v>31</v>
      </c>
      <c r="C77" s="32"/>
      <c r="D77" s="91">
        <v>3682.91</v>
      </c>
      <c r="E77" s="32"/>
      <c r="F77" s="33"/>
      <c r="G77" s="12">
        <v>2504.1</v>
      </c>
      <c r="H77" s="12">
        <v>1.07</v>
      </c>
      <c r="I77" s="13">
        <v>0.06</v>
      </c>
    </row>
    <row r="78" spans="1:9" s="19" customFormat="1" ht="25.5" x14ac:dyDescent="0.2">
      <c r="A78" s="67" t="s">
        <v>104</v>
      </c>
      <c r="B78" s="62" t="s">
        <v>46</v>
      </c>
      <c r="C78" s="32"/>
      <c r="D78" s="91">
        <v>0</v>
      </c>
      <c r="E78" s="32"/>
      <c r="F78" s="33"/>
      <c r="G78" s="12">
        <v>2504.1</v>
      </c>
      <c r="H78" s="12"/>
      <c r="I78" s="13"/>
    </row>
    <row r="79" spans="1:9" s="19" customFormat="1" ht="15" x14ac:dyDescent="0.2">
      <c r="A79" s="67" t="s">
        <v>105</v>
      </c>
      <c r="B79" s="73" t="s">
        <v>31</v>
      </c>
      <c r="C79" s="22"/>
      <c r="D79" s="91">
        <v>0</v>
      </c>
      <c r="E79" s="32"/>
      <c r="F79" s="33"/>
      <c r="G79" s="12">
        <v>2504.1</v>
      </c>
      <c r="H79" s="12"/>
      <c r="I79" s="13"/>
    </row>
    <row r="80" spans="1:9" s="29" customFormat="1" ht="30" x14ac:dyDescent="0.2">
      <c r="A80" s="63" t="s">
        <v>41</v>
      </c>
      <c r="B80" s="64"/>
      <c r="C80" s="22" t="s">
        <v>147</v>
      </c>
      <c r="D80" s="77">
        <f>SUM(D81:D90)</f>
        <v>18963.38</v>
      </c>
      <c r="E80" s="22">
        <f>D80/G80</f>
        <v>7.57</v>
      </c>
      <c r="F80" s="23">
        <f>E80/12</f>
        <v>0.63</v>
      </c>
      <c r="G80" s="12">
        <v>2504.1</v>
      </c>
      <c r="H80" s="12">
        <v>1.07</v>
      </c>
      <c r="I80" s="13">
        <v>0.63</v>
      </c>
    </row>
    <row r="81" spans="1:9" s="19" customFormat="1" ht="21.75" customHeight="1" x14ac:dyDescent="0.2">
      <c r="A81" s="67" t="s">
        <v>42</v>
      </c>
      <c r="B81" s="61" t="s">
        <v>43</v>
      </c>
      <c r="C81" s="32"/>
      <c r="D81" s="91">
        <v>3137.99</v>
      </c>
      <c r="E81" s="32"/>
      <c r="F81" s="33"/>
      <c r="G81" s="12">
        <v>2504.1</v>
      </c>
      <c r="H81" s="12">
        <v>1.07</v>
      </c>
      <c r="I81" s="13">
        <v>0.06</v>
      </c>
    </row>
    <row r="82" spans="1:9" s="19" customFormat="1" ht="30.75" customHeight="1" x14ac:dyDescent="0.2">
      <c r="A82" s="67" t="s">
        <v>44</v>
      </c>
      <c r="B82" s="62" t="s">
        <v>31</v>
      </c>
      <c r="C82" s="32"/>
      <c r="D82" s="91">
        <v>2092.02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67" t="s">
        <v>45</v>
      </c>
      <c r="B83" s="62" t="s">
        <v>31</v>
      </c>
      <c r="C83" s="32"/>
      <c r="D83" s="91">
        <v>2195.4899999999998</v>
      </c>
      <c r="E83" s="32"/>
      <c r="F83" s="33"/>
      <c r="G83" s="12">
        <v>2504.1</v>
      </c>
      <c r="H83" s="12">
        <v>1.07</v>
      </c>
      <c r="I83" s="13">
        <v>0.05</v>
      </c>
    </row>
    <row r="84" spans="1:9" s="19" customFormat="1" ht="25.5" x14ac:dyDescent="0.2">
      <c r="A84" s="67" t="s">
        <v>47</v>
      </c>
      <c r="B84" s="61" t="s">
        <v>48</v>
      </c>
      <c r="C84" s="32"/>
      <c r="D84" s="91">
        <v>0</v>
      </c>
      <c r="E84" s="32"/>
      <c r="F84" s="33"/>
      <c r="G84" s="12">
        <v>2504.1</v>
      </c>
      <c r="H84" s="12">
        <v>1.07</v>
      </c>
      <c r="I84" s="13">
        <v>0.04</v>
      </c>
    </row>
    <row r="85" spans="1:9" s="19" customFormat="1" ht="20.25" customHeight="1" x14ac:dyDescent="0.2">
      <c r="A85" s="67" t="s">
        <v>106</v>
      </c>
      <c r="B85" s="62" t="s">
        <v>108</v>
      </c>
      <c r="C85" s="32"/>
      <c r="D85" s="91">
        <v>0</v>
      </c>
      <c r="E85" s="32"/>
      <c r="F85" s="33"/>
      <c r="G85" s="12">
        <v>2504.1</v>
      </c>
      <c r="H85" s="12">
        <v>1.07</v>
      </c>
      <c r="I85" s="13">
        <v>0.23</v>
      </c>
    </row>
    <row r="86" spans="1:9" s="19" customFormat="1" ht="22.5" customHeight="1" x14ac:dyDescent="0.2">
      <c r="A86" s="67" t="s">
        <v>119</v>
      </c>
      <c r="B86" s="61" t="s">
        <v>10</v>
      </c>
      <c r="C86" s="32"/>
      <c r="D86" s="91">
        <v>7440.48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33" customHeight="1" x14ac:dyDescent="0.2">
      <c r="A87" s="67" t="s">
        <v>107</v>
      </c>
      <c r="B87" s="62" t="s">
        <v>31</v>
      </c>
      <c r="C87" s="32"/>
      <c r="D87" s="91">
        <v>4097.3999999999996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30" customHeight="1" x14ac:dyDescent="0.2">
      <c r="A88" s="67" t="s">
        <v>104</v>
      </c>
      <c r="B88" s="62" t="s">
        <v>108</v>
      </c>
      <c r="C88" s="32"/>
      <c r="D88" s="91">
        <f t="shared" ref="D88" si="0">E88*G88</f>
        <v>0</v>
      </c>
      <c r="E88" s="32"/>
      <c r="F88" s="33"/>
      <c r="G88" s="12">
        <v>2504.1</v>
      </c>
      <c r="H88" s="12">
        <v>1.07</v>
      </c>
      <c r="I88" s="13">
        <v>0</v>
      </c>
    </row>
    <row r="89" spans="1:9" s="19" customFormat="1" ht="22.5" customHeight="1" x14ac:dyDescent="0.2">
      <c r="A89" s="79" t="s">
        <v>169</v>
      </c>
      <c r="B89" s="80" t="s">
        <v>46</v>
      </c>
      <c r="C89" s="74"/>
      <c r="D89" s="82">
        <v>0</v>
      </c>
      <c r="E89" s="32"/>
      <c r="F89" s="33"/>
      <c r="G89" s="12">
        <v>2504.1</v>
      </c>
      <c r="H89" s="12">
        <v>1.07</v>
      </c>
      <c r="I89" s="13">
        <v>0</v>
      </c>
    </row>
    <row r="90" spans="1:9" s="19" customFormat="1" ht="20.25" customHeight="1" x14ac:dyDescent="0.2">
      <c r="A90" s="67" t="s">
        <v>109</v>
      </c>
      <c r="B90" s="62" t="s">
        <v>31</v>
      </c>
      <c r="C90" s="32"/>
      <c r="D90" s="91">
        <v>0</v>
      </c>
      <c r="E90" s="32"/>
      <c r="F90" s="33"/>
      <c r="G90" s="12">
        <v>2504.1</v>
      </c>
      <c r="H90" s="12">
        <v>1.07</v>
      </c>
      <c r="I90" s="13">
        <v>0.16</v>
      </c>
    </row>
    <row r="91" spans="1:9" s="19" customFormat="1" ht="30" x14ac:dyDescent="0.2">
      <c r="A91" s="63" t="s">
        <v>49</v>
      </c>
      <c r="B91" s="61"/>
      <c r="C91" s="30" t="s">
        <v>148</v>
      </c>
      <c r="D91" s="77">
        <f>SUM(D92:D95)</f>
        <v>0</v>
      </c>
      <c r="E91" s="22">
        <f>D91/G91</f>
        <v>0</v>
      </c>
      <c r="F91" s="23">
        <f>E91/12</f>
        <v>0</v>
      </c>
      <c r="G91" s="12">
        <v>2504.1</v>
      </c>
      <c r="H91" s="12">
        <v>1.07</v>
      </c>
      <c r="I91" s="13">
        <v>0.11</v>
      </c>
    </row>
    <row r="92" spans="1:9" s="19" customFormat="1" ht="15" x14ac:dyDescent="0.2">
      <c r="A92" s="67" t="s">
        <v>110</v>
      </c>
      <c r="B92" s="61" t="s">
        <v>31</v>
      </c>
      <c r="C92" s="30"/>
      <c r="D92" s="91">
        <v>0</v>
      </c>
      <c r="E92" s="31"/>
      <c r="F92" s="33"/>
      <c r="G92" s="12">
        <v>2504.1</v>
      </c>
      <c r="H92" s="12">
        <v>1.07</v>
      </c>
      <c r="I92" s="13">
        <v>0.05</v>
      </c>
    </row>
    <row r="93" spans="1:9" s="19" customFormat="1" ht="15" x14ac:dyDescent="0.2">
      <c r="A93" s="79" t="s">
        <v>170</v>
      </c>
      <c r="B93" s="80" t="s">
        <v>46</v>
      </c>
      <c r="C93" s="66"/>
      <c r="D93" s="82">
        <v>0</v>
      </c>
      <c r="E93" s="31"/>
      <c r="F93" s="33"/>
      <c r="G93" s="12">
        <v>2504.1</v>
      </c>
      <c r="H93" s="12">
        <v>1.07</v>
      </c>
      <c r="I93" s="13">
        <v>0.05</v>
      </c>
    </row>
    <row r="94" spans="1:9" s="19" customFormat="1" ht="15" customHeight="1" x14ac:dyDescent="0.2">
      <c r="A94" s="67" t="s">
        <v>111</v>
      </c>
      <c r="B94" s="62" t="s">
        <v>108</v>
      </c>
      <c r="C94" s="30"/>
      <c r="D94" s="91">
        <f>E94*G94</f>
        <v>0</v>
      </c>
      <c r="E94" s="31"/>
      <c r="F94" s="33"/>
      <c r="G94" s="12">
        <v>2504.1</v>
      </c>
      <c r="H94" s="12">
        <v>1.07</v>
      </c>
      <c r="I94" s="13">
        <v>0</v>
      </c>
    </row>
    <row r="95" spans="1:9" s="19" customFormat="1" ht="27" customHeight="1" x14ac:dyDescent="0.2">
      <c r="A95" s="67" t="s">
        <v>112</v>
      </c>
      <c r="B95" s="62" t="s">
        <v>46</v>
      </c>
      <c r="C95" s="30"/>
      <c r="D95" s="91">
        <v>0</v>
      </c>
      <c r="E95" s="34"/>
      <c r="F95" s="33"/>
      <c r="G95" s="12">
        <v>2504.1</v>
      </c>
      <c r="H95" s="12"/>
      <c r="I95" s="13"/>
    </row>
    <row r="96" spans="1:9" s="19" customFormat="1" ht="15" x14ac:dyDescent="0.2">
      <c r="A96" s="63" t="s">
        <v>113</v>
      </c>
      <c r="B96" s="61"/>
      <c r="C96" s="30" t="s">
        <v>149</v>
      </c>
      <c r="D96" s="77">
        <f>SUM(D97:D102)</f>
        <v>2794.23</v>
      </c>
      <c r="E96" s="21">
        <f>D96/G96</f>
        <v>1.1200000000000001</v>
      </c>
      <c r="F96" s="28">
        <f>E96/12</f>
        <v>0.09</v>
      </c>
      <c r="G96" s="12">
        <v>2504.1</v>
      </c>
      <c r="H96" s="12">
        <v>1.07</v>
      </c>
      <c r="I96" s="13">
        <v>0.28000000000000003</v>
      </c>
    </row>
    <row r="97" spans="1:9" s="19" customFormat="1" ht="22.5" customHeight="1" x14ac:dyDescent="0.2">
      <c r="A97" s="67" t="s">
        <v>50</v>
      </c>
      <c r="B97" s="61" t="s">
        <v>10</v>
      </c>
      <c r="C97" s="32"/>
      <c r="D97" s="91">
        <f t="shared" ref="D97:D101" si="1">E97*G97</f>
        <v>0</v>
      </c>
      <c r="E97" s="31"/>
      <c r="F97" s="33"/>
      <c r="G97" s="12">
        <v>2504.1</v>
      </c>
      <c r="H97" s="12">
        <v>1.07</v>
      </c>
      <c r="I97" s="13">
        <v>0</v>
      </c>
    </row>
    <row r="98" spans="1:9" s="19" customFormat="1" ht="42.75" customHeight="1" x14ac:dyDescent="0.2">
      <c r="A98" s="67" t="s">
        <v>142</v>
      </c>
      <c r="B98" s="61" t="s">
        <v>31</v>
      </c>
      <c r="C98" s="32"/>
      <c r="D98" s="91">
        <v>1700.83</v>
      </c>
      <c r="E98" s="31"/>
      <c r="F98" s="33"/>
      <c r="G98" s="12">
        <v>2504.1</v>
      </c>
      <c r="H98" s="12">
        <v>1.07</v>
      </c>
      <c r="I98" s="13">
        <v>0.26</v>
      </c>
    </row>
    <row r="99" spans="1:9" s="19" customFormat="1" ht="38.25" x14ac:dyDescent="0.2">
      <c r="A99" s="67" t="s">
        <v>114</v>
      </c>
      <c r="B99" s="61" t="s">
        <v>31</v>
      </c>
      <c r="C99" s="32"/>
      <c r="D99" s="91">
        <v>1093.4000000000001</v>
      </c>
      <c r="E99" s="31"/>
      <c r="F99" s="33"/>
      <c r="G99" s="12">
        <v>2504.1</v>
      </c>
      <c r="H99" s="12">
        <v>1.07</v>
      </c>
      <c r="I99" s="13">
        <v>0.02</v>
      </c>
    </row>
    <row r="100" spans="1:9" s="19" customFormat="1" ht="27.75" customHeight="1" x14ac:dyDescent="0.2">
      <c r="A100" s="67" t="s">
        <v>52</v>
      </c>
      <c r="B100" s="61" t="s">
        <v>18</v>
      </c>
      <c r="C100" s="32"/>
      <c r="D100" s="91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9" s="19" customFormat="1" ht="18.75" customHeight="1" x14ac:dyDescent="0.2">
      <c r="A101" s="67" t="s">
        <v>51</v>
      </c>
      <c r="B101" s="62" t="s">
        <v>68</v>
      </c>
      <c r="C101" s="32"/>
      <c r="D101" s="91">
        <f t="shared" si="1"/>
        <v>0</v>
      </c>
      <c r="E101" s="31"/>
      <c r="F101" s="33"/>
      <c r="G101" s="12">
        <v>2504.1</v>
      </c>
      <c r="H101" s="12">
        <v>1.07</v>
      </c>
      <c r="I101" s="13">
        <v>0</v>
      </c>
    </row>
    <row r="102" spans="1:9" s="19" customFormat="1" ht="57.75" customHeight="1" x14ac:dyDescent="0.2">
      <c r="A102" s="67" t="s">
        <v>115</v>
      </c>
      <c r="B102" s="62" t="s">
        <v>53</v>
      </c>
      <c r="C102" s="32"/>
      <c r="D102" s="91">
        <v>0</v>
      </c>
      <c r="E102" s="31"/>
      <c r="F102" s="33"/>
      <c r="G102" s="12">
        <v>2504.1</v>
      </c>
      <c r="H102" s="12">
        <v>1.07</v>
      </c>
      <c r="I102" s="13">
        <v>0</v>
      </c>
    </row>
    <row r="103" spans="1:9" s="19" customFormat="1" ht="21.75" customHeight="1" x14ac:dyDescent="0.2">
      <c r="A103" s="63" t="s">
        <v>54</v>
      </c>
      <c r="B103" s="61"/>
      <c r="C103" s="30" t="s">
        <v>150</v>
      </c>
      <c r="D103" s="77">
        <f>D104</f>
        <v>1311.87</v>
      </c>
      <c r="E103" s="21">
        <f>D103/G103</f>
        <v>0.52</v>
      </c>
      <c r="F103" s="28">
        <f>E103/12</f>
        <v>0.04</v>
      </c>
      <c r="G103" s="12">
        <v>2504.1</v>
      </c>
      <c r="H103" s="12">
        <v>1.07</v>
      </c>
      <c r="I103" s="13">
        <v>0.15</v>
      </c>
    </row>
    <row r="104" spans="1:9" s="19" customFormat="1" ht="23.25" customHeight="1" x14ac:dyDescent="0.2">
      <c r="A104" s="67" t="s">
        <v>55</v>
      </c>
      <c r="B104" s="61" t="s">
        <v>31</v>
      </c>
      <c r="C104" s="32"/>
      <c r="D104" s="91">
        <v>1311.87</v>
      </c>
      <c r="E104" s="32"/>
      <c r="F104" s="33"/>
      <c r="G104" s="12">
        <v>2504.1</v>
      </c>
      <c r="H104" s="12">
        <v>1.07</v>
      </c>
      <c r="I104" s="13">
        <v>0.03</v>
      </c>
    </row>
    <row r="105" spans="1:9" s="12" customFormat="1" ht="30" x14ac:dyDescent="0.2">
      <c r="A105" s="63" t="s">
        <v>56</v>
      </c>
      <c r="B105" s="64"/>
      <c r="C105" s="22" t="s">
        <v>151</v>
      </c>
      <c r="D105" s="77">
        <f>D106+D107</f>
        <v>26600</v>
      </c>
      <c r="E105" s="22">
        <f>D105/G105</f>
        <v>10.62</v>
      </c>
      <c r="F105" s="23">
        <f>E105/12</f>
        <v>0.89</v>
      </c>
      <c r="G105" s="12">
        <v>2504.1</v>
      </c>
      <c r="H105" s="12">
        <v>1.07</v>
      </c>
      <c r="I105" s="13">
        <v>0.04</v>
      </c>
    </row>
    <row r="106" spans="1:9" s="19" customFormat="1" ht="41.25" customHeight="1" x14ac:dyDescent="0.2">
      <c r="A106" s="72" t="s">
        <v>116</v>
      </c>
      <c r="B106" s="62" t="s">
        <v>33</v>
      </c>
      <c r="C106" s="32"/>
      <c r="D106" s="91">
        <v>15600</v>
      </c>
      <c r="E106" s="32"/>
      <c r="F106" s="33"/>
      <c r="G106" s="12">
        <v>2504.1</v>
      </c>
      <c r="H106" s="12">
        <v>1.07</v>
      </c>
      <c r="I106" s="13">
        <v>0.04</v>
      </c>
    </row>
    <row r="107" spans="1:9" s="19" customFormat="1" ht="18" customHeight="1" x14ac:dyDescent="0.2">
      <c r="A107" s="72" t="s">
        <v>171</v>
      </c>
      <c r="B107" s="62" t="s">
        <v>53</v>
      </c>
      <c r="C107" s="32"/>
      <c r="D107" s="91">
        <v>11000</v>
      </c>
      <c r="E107" s="32"/>
      <c r="F107" s="33"/>
      <c r="G107" s="12">
        <v>2504.1</v>
      </c>
      <c r="H107" s="12">
        <v>1.07</v>
      </c>
      <c r="I107" s="13">
        <v>0</v>
      </c>
    </row>
    <row r="108" spans="1:9" s="12" customFormat="1" ht="15" x14ac:dyDescent="0.2">
      <c r="A108" s="63" t="s">
        <v>57</v>
      </c>
      <c r="B108" s="64"/>
      <c r="C108" s="22" t="s">
        <v>152</v>
      </c>
      <c r="D108" s="77">
        <f>D109+D110</f>
        <v>2196.7199999999998</v>
      </c>
      <c r="E108" s="22">
        <f>D108/G108</f>
        <v>0.88</v>
      </c>
      <c r="F108" s="23">
        <f>E108/12</f>
        <v>7.0000000000000007E-2</v>
      </c>
      <c r="G108" s="12">
        <v>2504.1</v>
      </c>
      <c r="H108" s="12">
        <v>1.07</v>
      </c>
      <c r="I108" s="13">
        <v>0.51</v>
      </c>
    </row>
    <row r="109" spans="1:9" s="19" customFormat="1" ht="16.5" customHeight="1" x14ac:dyDescent="0.2">
      <c r="A109" s="67" t="s">
        <v>58</v>
      </c>
      <c r="B109" s="61" t="s">
        <v>43</v>
      </c>
      <c r="C109" s="32"/>
      <c r="D109" s="91">
        <v>2196.7199999999998</v>
      </c>
      <c r="E109" s="32"/>
      <c r="F109" s="33"/>
      <c r="G109" s="12">
        <v>2504.1</v>
      </c>
      <c r="H109" s="12">
        <v>1.07</v>
      </c>
      <c r="I109" s="13">
        <v>0.46</v>
      </c>
    </row>
    <row r="110" spans="1:9" s="19" customFormat="1" ht="21.75" customHeight="1" x14ac:dyDescent="0.2">
      <c r="A110" s="67" t="s">
        <v>59</v>
      </c>
      <c r="B110" s="61" t="s">
        <v>43</v>
      </c>
      <c r="C110" s="32"/>
      <c r="D110" s="93">
        <v>0</v>
      </c>
      <c r="E110" s="32"/>
      <c r="F110" s="33"/>
      <c r="G110" s="12">
        <v>2504.1</v>
      </c>
      <c r="H110" s="12">
        <v>1.07</v>
      </c>
      <c r="I110" s="13">
        <v>0.05</v>
      </c>
    </row>
    <row r="111" spans="1:9" s="12" customFormat="1" ht="104.25" customHeight="1" x14ac:dyDescent="0.2">
      <c r="A111" s="63" t="s">
        <v>172</v>
      </c>
      <c r="B111" s="64" t="s">
        <v>18</v>
      </c>
      <c r="C111" s="30"/>
      <c r="D111" s="94">
        <v>50000</v>
      </c>
      <c r="E111" s="30">
        <f>D111/G111</f>
        <v>19.97</v>
      </c>
      <c r="F111" s="28">
        <f>E111/12</f>
        <v>1.66</v>
      </c>
      <c r="G111" s="12">
        <v>2504.1</v>
      </c>
      <c r="H111" s="12">
        <v>1.07</v>
      </c>
      <c r="I111" s="13">
        <v>0.3</v>
      </c>
    </row>
    <row r="112" spans="1:9" s="12" customFormat="1" ht="33.75" customHeight="1" x14ac:dyDescent="0.2">
      <c r="A112" s="120" t="s">
        <v>70</v>
      </c>
      <c r="B112" s="116" t="s">
        <v>167</v>
      </c>
      <c r="C112" s="117"/>
      <c r="D112" s="94">
        <v>32134</v>
      </c>
      <c r="E112" s="30">
        <f>D112/G112</f>
        <v>12.83</v>
      </c>
      <c r="F112" s="30">
        <f>E112/12</f>
        <v>1.07</v>
      </c>
      <c r="G112" s="12">
        <v>2504.1</v>
      </c>
      <c r="I112" s="13"/>
    </row>
    <row r="113" spans="1:11" s="122" customFormat="1" ht="18.75" x14ac:dyDescent="0.2">
      <c r="A113" s="133" t="s">
        <v>174</v>
      </c>
      <c r="B113" s="64" t="s">
        <v>10</v>
      </c>
      <c r="C113" s="121"/>
      <c r="D113" s="132">
        <f>1346.06+27416.23</f>
        <v>28762.29</v>
      </c>
      <c r="E113" s="66">
        <f>D113/G113</f>
        <v>11.49</v>
      </c>
      <c r="F113" s="66">
        <f>E113/12</f>
        <v>0.96</v>
      </c>
      <c r="G113" s="12">
        <v>2504.1</v>
      </c>
    </row>
    <row r="114" spans="1:11" s="122" customFormat="1" ht="18.75" x14ac:dyDescent="0.2">
      <c r="A114" s="133" t="s">
        <v>175</v>
      </c>
      <c r="B114" s="64" t="s">
        <v>10</v>
      </c>
      <c r="C114" s="121"/>
      <c r="D114" s="132">
        <f>(1346.06+3055.46)</f>
        <v>4401.5200000000004</v>
      </c>
      <c r="E114" s="66">
        <f t="shared" ref="E114:E116" si="2">D114/G114</f>
        <v>1.76</v>
      </c>
      <c r="F114" s="66">
        <f t="shared" ref="F114:F116" si="3">E114/12</f>
        <v>0.15</v>
      </c>
      <c r="G114" s="12">
        <v>2504.1</v>
      </c>
    </row>
    <row r="115" spans="1:11" s="122" customFormat="1" ht="18.75" x14ac:dyDescent="0.2">
      <c r="A115" s="133" t="s">
        <v>176</v>
      </c>
      <c r="B115" s="64" t="s">
        <v>10</v>
      </c>
      <c r="C115" s="121"/>
      <c r="D115" s="132">
        <v>24401.14</v>
      </c>
      <c r="E115" s="66">
        <f t="shared" si="2"/>
        <v>9.74</v>
      </c>
      <c r="F115" s="66">
        <f t="shared" si="3"/>
        <v>0.81</v>
      </c>
      <c r="G115" s="12">
        <v>2504.1</v>
      </c>
    </row>
    <row r="116" spans="1:11" s="122" customFormat="1" ht="18.75" x14ac:dyDescent="0.2">
      <c r="A116" s="133" t="s">
        <v>177</v>
      </c>
      <c r="B116" s="64" t="s">
        <v>10</v>
      </c>
      <c r="C116" s="117"/>
      <c r="D116" s="94">
        <v>30469.87</v>
      </c>
      <c r="E116" s="66">
        <f t="shared" si="2"/>
        <v>12.17</v>
      </c>
      <c r="F116" s="66">
        <f t="shared" si="3"/>
        <v>1.01</v>
      </c>
      <c r="G116" s="12">
        <v>2504.1</v>
      </c>
    </row>
    <row r="117" spans="1:11" s="12" customFormat="1" ht="23.25" customHeight="1" thickBot="1" x14ac:dyDescent="0.25">
      <c r="A117" s="123" t="s">
        <v>60</v>
      </c>
      <c r="B117" s="124" t="s">
        <v>15</v>
      </c>
      <c r="C117" s="125"/>
      <c r="D117" s="94">
        <f>E117*G117</f>
        <v>61901.35</v>
      </c>
      <c r="E117" s="30">
        <f>F117*12</f>
        <v>24.72</v>
      </c>
      <c r="F117" s="30">
        <v>2.06</v>
      </c>
      <c r="G117" s="12">
        <v>2504.1</v>
      </c>
      <c r="H117" s="37"/>
      <c r="I117" s="13"/>
    </row>
    <row r="118" spans="1:11" s="12" customFormat="1" ht="27" customHeight="1" thickBot="1" x14ac:dyDescent="0.45">
      <c r="A118" s="68" t="s">
        <v>61</v>
      </c>
      <c r="B118" s="69"/>
      <c r="C118" s="36"/>
      <c r="D118" s="130">
        <f>D111+D108+D105+D103+D96+D91+D80+D65+D64+D63+D62+D51+D49+D48+D41+D40+D29+D15+D117+D112+D50+D42+D115+D114+D113+D61</f>
        <v>919195.58</v>
      </c>
      <c r="E118" s="130">
        <f>E111+E108+E105+E103+E96+E91+E80+E65+E64+E63+E62+E51+E49+E48+E41+E40+E29+E15+E117+E112+E50+E42+E115+E114+E113+E61</f>
        <v>367.07</v>
      </c>
      <c r="F118" s="130">
        <f>F111+F108+F105+F103+F96+F91+F80+F65+F64+F63+F62+F51+F49+F48+F41+F40+F29+F15+F117+F112+F50+F42+F115+F114+F113+F61</f>
        <v>30.59</v>
      </c>
      <c r="G118" s="12">
        <v>2504.1</v>
      </c>
      <c r="H118" s="37"/>
      <c r="I118" s="13"/>
    </row>
    <row r="119" spans="1:11" s="12" customFormat="1" ht="20.25" thickBot="1" x14ac:dyDescent="0.45">
      <c r="A119" s="95"/>
      <c r="B119" s="96"/>
      <c r="C119" s="97"/>
      <c r="D119" s="98"/>
      <c r="E119" s="96"/>
      <c r="F119" s="99"/>
      <c r="H119" s="37"/>
      <c r="I119" s="13"/>
    </row>
    <row r="120" spans="1:11" s="12" customFormat="1" ht="38.25" thickBot="1" x14ac:dyDescent="0.25">
      <c r="A120" s="106" t="s">
        <v>154</v>
      </c>
      <c r="B120" s="10"/>
      <c r="C120" s="107"/>
      <c r="D120" s="108">
        <f>SUM(D121:D139)</f>
        <v>3232280.42</v>
      </c>
      <c r="E120" s="108">
        <f>SUM(E121:E139)</f>
        <v>1290.79</v>
      </c>
      <c r="F120" s="109">
        <f>SUM(F121:F139)</f>
        <v>107.58</v>
      </c>
      <c r="G120" s="12">
        <v>2504.1</v>
      </c>
      <c r="I120" s="13"/>
    </row>
    <row r="121" spans="1:11" s="12" customFormat="1" ht="15" x14ac:dyDescent="0.2">
      <c r="A121" s="83" t="s">
        <v>120</v>
      </c>
      <c r="B121" s="84"/>
      <c r="C121" s="24"/>
      <c r="D121" s="100">
        <v>163125.01</v>
      </c>
      <c r="E121" s="74">
        <f>D121/G121</f>
        <v>65.14</v>
      </c>
      <c r="F121" s="25">
        <f>E121/12</f>
        <v>5.43</v>
      </c>
      <c r="G121" s="12">
        <v>2504.1</v>
      </c>
      <c r="H121" s="37"/>
      <c r="I121" s="13"/>
    </row>
    <row r="122" spans="1:11" s="19" customFormat="1" ht="15" x14ac:dyDescent="0.2">
      <c r="A122" s="72" t="s">
        <v>121</v>
      </c>
      <c r="B122" s="73"/>
      <c r="C122" s="74"/>
      <c r="D122" s="92">
        <v>1068555.5</v>
      </c>
      <c r="E122" s="74">
        <f t="shared" ref="E122:E139" si="4">D122/G122</f>
        <v>426.72</v>
      </c>
      <c r="F122" s="25">
        <f t="shared" ref="F122:F139" si="5">E122/12</f>
        <v>35.56</v>
      </c>
      <c r="G122" s="12">
        <v>2504.1</v>
      </c>
      <c r="H122" s="12"/>
      <c r="I122" s="13"/>
      <c r="K122" s="19">
        <v>33.08</v>
      </c>
    </row>
    <row r="123" spans="1:11" s="19" customFormat="1" ht="15" x14ac:dyDescent="0.2">
      <c r="A123" s="72" t="s">
        <v>122</v>
      </c>
      <c r="B123" s="73"/>
      <c r="C123" s="74"/>
      <c r="D123" s="92">
        <v>444877.02</v>
      </c>
      <c r="E123" s="74">
        <f t="shared" si="4"/>
        <v>177.66</v>
      </c>
      <c r="F123" s="25">
        <f t="shared" si="5"/>
        <v>14.81</v>
      </c>
      <c r="G123" s="12">
        <v>2504.1</v>
      </c>
      <c r="H123" s="12"/>
      <c r="I123" s="13"/>
      <c r="K123" s="19">
        <v>14.76</v>
      </c>
    </row>
    <row r="124" spans="1:11" s="19" customFormat="1" ht="15" x14ac:dyDescent="0.2">
      <c r="A124" s="72" t="s">
        <v>123</v>
      </c>
      <c r="B124" s="73"/>
      <c r="C124" s="74"/>
      <c r="D124" s="92">
        <v>7177.58</v>
      </c>
      <c r="E124" s="74">
        <f t="shared" si="4"/>
        <v>2.87</v>
      </c>
      <c r="F124" s="25">
        <f t="shared" si="5"/>
        <v>0.24</v>
      </c>
      <c r="G124" s="12">
        <v>2504.1</v>
      </c>
      <c r="H124" s="12"/>
      <c r="I124" s="13"/>
      <c r="K124" s="19">
        <v>0.26</v>
      </c>
    </row>
    <row r="125" spans="1:11" s="19" customFormat="1" ht="15" x14ac:dyDescent="0.2">
      <c r="A125" s="72" t="s">
        <v>124</v>
      </c>
      <c r="B125" s="73"/>
      <c r="C125" s="74"/>
      <c r="D125" s="92">
        <v>2898.94</v>
      </c>
      <c r="E125" s="74">
        <f t="shared" si="4"/>
        <v>1.1599999999999999</v>
      </c>
      <c r="F125" s="25">
        <f t="shared" si="5"/>
        <v>0.1</v>
      </c>
      <c r="G125" s="12">
        <v>2504.1</v>
      </c>
      <c r="H125" s="12"/>
      <c r="I125" s="13"/>
      <c r="K125" s="19">
        <v>2.97</v>
      </c>
    </row>
    <row r="126" spans="1:11" s="19" customFormat="1" ht="15" x14ac:dyDescent="0.2">
      <c r="A126" s="72" t="s">
        <v>125</v>
      </c>
      <c r="B126" s="73"/>
      <c r="C126" s="74"/>
      <c r="D126" s="92">
        <v>14574.85</v>
      </c>
      <c r="E126" s="74">
        <f t="shared" si="4"/>
        <v>5.82</v>
      </c>
      <c r="F126" s="25">
        <f t="shared" si="5"/>
        <v>0.49</v>
      </c>
      <c r="G126" s="12">
        <v>2504.1</v>
      </c>
      <c r="H126" s="12"/>
      <c r="I126" s="13"/>
      <c r="K126" s="19">
        <v>0.44</v>
      </c>
    </row>
    <row r="127" spans="1:11" s="19" customFormat="1" ht="15" x14ac:dyDescent="0.2">
      <c r="A127" s="72" t="s">
        <v>126</v>
      </c>
      <c r="B127" s="73"/>
      <c r="C127" s="74"/>
      <c r="D127" s="92">
        <v>235280.9</v>
      </c>
      <c r="E127" s="74">
        <f t="shared" si="4"/>
        <v>93.96</v>
      </c>
      <c r="F127" s="25">
        <f t="shared" si="5"/>
        <v>7.83</v>
      </c>
      <c r="G127" s="12">
        <v>2504.1</v>
      </c>
      <c r="H127" s="12"/>
      <c r="I127" s="13"/>
      <c r="K127" s="19">
        <v>0.16</v>
      </c>
    </row>
    <row r="128" spans="1:11" s="19" customFormat="1" ht="15" x14ac:dyDescent="0.2">
      <c r="A128" s="72" t="s">
        <v>127</v>
      </c>
      <c r="B128" s="73"/>
      <c r="C128" s="74"/>
      <c r="D128" s="92">
        <v>17439.900000000001</v>
      </c>
      <c r="E128" s="74">
        <f t="shared" si="4"/>
        <v>6.96</v>
      </c>
      <c r="F128" s="25">
        <f t="shared" si="5"/>
        <v>0.57999999999999996</v>
      </c>
      <c r="G128" s="12">
        <v>2504.1</v>
      </c>
      <c r="H128" s="12"/>
      <c r="I128" s="13"/>
      <c r="K128" s="19">
        <v>0.42</v>
      </c>
    </row>
    <row r="129" spans="1:11" s="19" customFormat="1" ht="15" x14ac:dyDescent="0.2">
      <c r="A129" s="72" t="s">
        <v>155</v>
      </c>
      <c r="B129" s="73"/>
      <c r="C129" s="74"/>
      <c r="D129" s="92">
        <v>179529.16</v>
      </c>
      <c r="E129" s="74">
        <f t="shared" si="4"/>
        <v>71.69</v>
      </c>
      <c r="F129" s="25">
        <f t="shared" si="5"/>
        <v>5.97</v>
      </c>
      <c r="G129" s="12">
        <v>2504.1</v>
      </c>
      <c r="H129" s="12"/>
      <c r="I129" s="13"/>
      <c r="K129" s="19">
        <v>0.1</v>
      </c>
    </row>
    <row r="130" spans="1:11" s="19" customFormat="1" ht="15" x14ac:dyDescent="0.2">
      <c r="A130" s="72" t="s">
        <v>156</v>
      </c>
      <c r="B130" s="73"/>
      <c r="C130" s="74"/>
      <c r="D130" s="92">
        <v>85726.87</v>
      </c>
      <c r="E130" s="74">
        <f t="shared" si="4"/>
        <v>34.229999999999997</v>
      </c>
      <c r="F130" s="25">
        <f t="shared" si="5"/>
        <v>2.85</v>
      </c>
      <c r="G130" s="12">
        <v>2504.1</v>
      </c>
      <c r="H130" s="12"/>
      <c r="I130" s="13"/>
      <c r="K130" s="19">
        <v>0.02</v>
      </c>
    </row>
    <row r="131" spans="1:11" s="19" customFormat="1" ht="15" x14ac:dyDescent="0.2">
      <c r="A131" s="72" t="s">
        <v>158</v>
      </c>
      <c r="B131" s="73"/>
      <c r="C131" s="74"/>
      <c r="D131" s="92">
        <v>27064.55</v>
      </c>
      <c r="E131" s="74">
        <f t="shared" si="4"/>
        <v>10.81</v>
      </c>
      <c r="F131" s="25">
        <f t="shared" si="5"/>
        <v>0.9</v>
      </c>
      <c r="G131" s="12">
        <v>2504.1</v>
      </c>
      <c r="H131" s="12"/>
      <c r="I131" s="13"/>
      <c r="K131" s="19">
        <v>0.59</v>
      </c>
    </row>
    <row r="132" spans="1:11" s="19" customFormat="1" ht="15" x14ac:dyDescent="0.2">
      <c r="A132" s="79" t="s">
        <v>159</v>
      </c>
      <c r="B132" s="80"/>
      <c r="C132" s="81"/>
      <c r="D132" s="82">
        <v>4123.32</v>
      </c>
      <c r="E132" s="74">
        <f t="shared" si="4"/>
        <v>1.65</v>
      </c>
      <c r="F132" s="25">
        <f t="shared" si="5"/>
        <v>0.14000000000000001</v>
      </c>
      <c r="G132" s="12">
        <v>2504.1</v>
      </c>
      <c r="H132" s="12"/>
      <c r="I132" s="13"/>
    </row>
    <row r="133" spans="1:11" s="19" customFormat="1" ht="15" x14ac:dyDescent="0.2">
      <c r="A133" s="79" t="s">
        <v>128</v>
      </c>
      <c r="B133" s="80"/>
      <c r="C133" s="81"/>
      <c r="D133" s="82">
        <v>13320.41</v>
      </c>
      <c r="E133" s="74">
        <f t="shared" si="4"/>
        <v>5.32</v>
      </c>
      <c r="F133" s="25">
        <f t="shared" si="5"/>
        <v>0.44</v>
      </c>
      <c r="G133" s="12">
        <v>2504.1</v>
      </c>
      <c r="H133" s="12"/>
      <c r="I133" s="13"/>
    </row>
    <row r="134" spans="1:11" s="19" customFormat="1" ht="15" x14ac:dyDescent="0.2">
      <c r="A134" s="101" t="s">
        <v>129</v>
      </c>
      <c r="B134" s="102"/>
      <c r="C134" s="103"/>
      <c r="D134" s="82">
        <v>6799.02</v>
      </c>
      <c r="E134" s="104">
        <f t="shared" si="4"/>
        <v>2.72</v>
      </c>
      <c r="F134" s="105">
        <f t="shared" si="5"/>
        <v>0.23</v>
      </c>
      <c r="G134" s="12">
        <v>2504.1</v>
      </c>
      <c r="H134" s="12"/>
      <c r="I134" s="13"/>
    </row>
    <row r="135" spans="1:11" s="19" customFormat="1" ht="15" x14ac:dyDescent="0.2">
      <c r="A135" s="79" t="s">
        <v>130</v>
      </c>
      <c r="B135" s="80"/>
      <c r="C135" s="81"/>
      <c r="D135" s="82">
        <v>19264.66</v>
      </c>
      <c r="E135" s="74">
        <f t="shared" si="4"/>
        <v>7.69</v>
      </c>
      <c r="F135" s="25">
        <f t="shared" si="5"/>
        <v>0.64</v>
      </c>
      <c r="G135" s="12">
        <v>2504.1</v>
      </c>
      <c r="H135" s="12"/>
      <c r="I135" s="13"/>
    </row>
    <row r="136" spans="1:11" s="19" customFormat="1" ht="15" x14ac:dyDescent="0.2">
      <c r="A136" s="79" t="s">
        <v>131</v>
      </c>
      <c r="B136" s="80"/>
      <c r="C136" s="81"/>
      <c r="D136" s="82">
        <v>6192.12</v>
      </c>
      <c r="E136" s="74">
        <f t="shared" si="4"/>
        <v>2.4700000000000002</v>
      </c>
      <c r="F136" s="25">
        <f t="shared" si="5"/>
        <v>0.21</v>
      </c>
      <c r="G136" s="12">
        <v>2504.1</v>
      </c>
      <c r="H136" s="12"/>
      <c r="I136" s="13"/>
    </row>
    <row r="137" spans="1:11" s="19" customFormat="1" ht="15" x14ac:dyDescent="0.2">
      <c r="A137" s="79" t="s">
        <v>160</v>
      </c>
      <c r="B137" s="80"/>
      <c r="C137" s="81"/>
      <c r="D137" s="82">
        <v>100246.61</v>
      </c>
      <c r="E137" s="74">
        <f t="shared" si="4"/>
        <v>40.03</v>
      </c>
      <c r="F137" s="25">
        <f t="shared" si="5"/>
        <v>3.34</v>
      </c>
      <c r="G137" s="12">
        <v>2504.1</v>
      </c>
      <c r="H137" s="12"/>
      <c r="I137" s="13"/>
    </row>
    <row r="138" spans="1:11" s="19" customFormat="1" ht="15" x14ac:dyDescent="0.2">
      <c r="A138" s="79" t="s">
        <v>132</v>
      </c>
      <c r="B138" s="80"/>
      <c r="C138" s="81"/>
      <c r="D138" s="82">
        <v>94473</v>
      </c>
      <c r="E138" s="74">
        <f t="shared" si="4"/>
        <v>37.729999999999997</v>
      </c>
      <c r="F138" s="25">
        <f t="shared" si="5"/>
        <v>3.14</v>
      </c>
      <c r="G138" s="12">
        <v>2504.1</v>
      </c>
      <c r="H138" s="12"/>
      <c r="I138" s="13"/>
      <c r="K138" s="19">
        <v>3.7</v>
      </c>
    </row>
    <row r="139" spans="1:11" s="19" customFormat="1" ht="15" x14ac:dyDescent="0.2">
      <c r="A139" s="89" t="s">
        <v>153</v>
      </c>
      <c r="B139" s="73"/>
      <c r="C139" s="74"/>
      <c r="D139" s="90">
        <v>741611</v>
      </c>
      <c r="E139" s="74">
        <f t="shared" si="4"/>
        <v>296.16000000000003</v>
      </c>
      <c r="F139" s="25">
        <f t="shared" si="5"/>
        <v>24.68</v>
      </c>
      <c r="G139" s="12">
        <v>2504.1</v>
      </c>
      <c r="H139" s="12"/>
      <c r="I139" s="13"/>
    </row>
    <row r="140" spans="1:11" s="19" customFormat="1" ht="15" customHeight="1" thickBot="1" x14ac:dyDescent="0.25">
      <c r="A140" s="85"/>
      <c r="B140" s="86"/>
      <c r="C140" s="87"/>
      <c r="D140" s="88"/>
      <c r="E140" s="87"/>
      <c r="F140" s="87"/>
      <c r="G140" s="12"/>
      <c r="H140" s="12"/>
      <c r="I140" s="13"/>
    </row>
    <row r="141" spans="1:11" s="41" customFormat="1" ht="20.25" thickBot="1" x14ac:dyDescent="0.45">
      <c r="A141" s="35" t="s">
        <v>62</v>
      </c>
      <c r="B141" s="44"/>
      <c r="C141" s="45"/>
      <c r="D141" s="78">
        <f>D118+D120</f>
        <v>4151476</v>
      </c>
      <c r="E141" s="78">
        <f>E118+E120</f>
        <v>1657.86</v>
      </c>
      <c r="F141" s="78">
        <f>F118+F120</f>
        <v>138.16999999999999</v>
      </c>
      <c r="G141" s="12"/>
      <c r="I141" s="42"/>
    </row>
    <row r="142" spans="1:11" s="41" customFormat="1" ht="19.5" x14ac:dyDescent="0.4">
      <c r="A142" s="46"/>
      <c r="B142" s="47"/>
      <c r="C142" s="48"/>
      <c r="D142" s="48"/>
      <c r="E142" s="48"/>
      <c r="F142" s="49"/>
      <c r="I142" s="42"/>
    </row>
    <row r="143" spans="1:11" s="41" customFormat="1" ht="19.5" x14ac:dyDescent="0.4">
      <c r="A143" s="46"/>
      <c r="B143" s="47"/>
      <c r="C143" s="48"/>
      <c r="D143" s="48"/>
      <c r="E143" s="48"/>
      <c r="F143" s="49"/>
      <c r="I143" s="42"/>
    </row>
    <row r="144" spans="1:11" s="41" customFormat="1" ht="19.5" x14ac:dyDescent="0.4">
      <c r="A144" s="46"/>
      <c r="B144" s="47"/>
      <c r="C144" s="48"/>
      <c r="D144" s="48"/>
      <c r="E144" s="48"/>
      <c r="F144" s="49"/>
      <c r="I144" s="42"/>
    </row>
    <row r="145" spans="1:9" s="53" customFormat="1" ht="19.5" x14ac:dyDescent="0.2">
      <c r="A145" s="50"/>
      <c r="B145" s="43"/>
      <c r="C145" s="51"/>
      <c r="D145" s="51"/>
      <c r="E145" s="51"/>
      <c r="F145" s="52"/>
      <c r="I145" s="54"/>
    </row>
    <row r="146" spans="1:9" s="39" customFormat="1" ht="14.25" x14ac:dyDescent="0.2">
      <c r="A146" s="136" t="s">
        <v>63</v>
      </c>
      <c r="B146" s="136"/>
      <c r="C146" s="136"/>
      <c r="D146" s="136"/>
      <c r="I146" s="40"/>
    </row>
    <row r="147" spans="1:9" s="39" customFormat="1" x14ac:dyDescent="0.2">
      <c r="F147" s="55"/>
      <c r="I147" s="40"/>
    </row>
    <row r="148" spans="1:9" s="39" customFormat="1" x14ac:dyDescent="0.2">
      <c r="A148" s="38" t="s">
        <v>64</v>
      </c>
      <c r="F148" s="55"/>
      <c r="I148" s="40"/>
    </row>
    <row r="149" spans="1:9" s="39" customFormat="1" x14ac:dyDescent="0.2">
      <c r="F149" s="55"/>
      <c r="I149" s="40"/>
    </row>
    <row r="150" spans="1:9" s="39" customFormat="1" x14ac:dyDescent="0.2">
      <c r="F150" s="55"/>
      <c r="I150" s="40"/>
    </row>
    <row r="151" spans="1:9" s="39" customFormat="1" x14ac:dyDescent="0.2">
      <c r="F151" s="55"/>
      <c r="I151" s="40"/>
    </row>
    <row r="152" spans="1:9" s="39" customFormat="1" x14ac:dyDescent="0.2">
      <c r="F152" s="55"/>
      <c r="I152" s="40"/>
    </row>
    <row r="153" spans="1:9" s="39" customFormat="1" x14ac:dyDescent="0.2">
      <c r="F153" s="55"/>
      <c r="I153" s="40"/>
    </row>
    <row r="154" spans="1:9" s="39" customFormat="1" x14ac:dyDescent="0.2">
      <c r="F154" s="55"/>
      <c r="I154" s="40"/>
    </row>
    <row r="155" spans="1:9" s="39" customFormat="1" x14ac:dyDescent="0.2">
      <c r="F155" s="55"/>
      <c r="I155" s="40"/>
    </row>
    <row r="156" spans="1:9" s="39" customFormat="1" x14ac:dyDescent="0.2">
      <c r="F156" s="55"/>
      <c r="I156" s="40"/>
    </row>
    <row r="157" spans="1:9" s="39" customFormat="1" x14ac:dyDescent="0.2">
      <c r="F157" s="55"/>
      <c r="I157" s="40"/>
    </row>
    <row r="158" spans="1:9" s="39" customFormat="1" x14ac:dyDescent="0.2">
      <c r="F158" s="55"/>
      <c r="I158" s="40"/>
    </row>
    <row r="159" spans="1:9" s="39" customFormat="1" x14ac:dyDescent="0.2">
      <c r="F159" s="55"/>
      <c r="I159" s="40"/>
    </row>
    <row r="160" spans="1:9" s="39" customFormat="1" x14ac:dyDescent="0.2">
      <c r="F160" s="55"/>
      <c r="I160" s="40"/>
    </row>
    <row r="161" spans="6:9" s="39" customFormat="1" x14ac:dyDescent="0.2">
      <c r="F161" s="55"/>
      <c r="I161" s="40"/>
    </row>
    <row r="162" spans="6:9" s="39" customFormat="1" x14ac:dyDescent="0.2">
      <c r="F162" s="55"/>
      <c r="I162" s="40"/>
    </row>
    <row r="163" spans="6:9" s="39" customFormat="1" x14ac:dyDescent="0.2">
      <c r="F163" s="55"/>
      <c r="I163" s="40"/>
    </row>
    <row r="164" spans="6:9" s="39" customFormat="1" x14ac:dyDescent="0.2">
      <c r="F164" s="55"/>
      <c r="I164" s="40"/>
    </row>
    <row r="165" spans="6:9" s="39" customFormat="1" x14ac:dyDescent="0.2">
      <c r="F165" s="55"/>
      <c r="I165" s="40"/>
    </row>
    <row r="166" spans="6:9" s="39" customFormat="1" x14ac:dyDescent="0.2">
      <c r="F166" s="55"/>
      <c r="I166" s="40"/>
    </row>
  </sheetData>
  <mergeCells count="13">
    <mergeCell ref="A146:D146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6:F6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3"/>
  <sheetViews>
    <sheetView zoomScale="90" zoomScaleNormal="90" workbookViewId="0">
      <selection activeCell="A5" sqref="A5:F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56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7" t="s">
        <v>140</v>
      </c>
      <c r="B1" s="138"/>
      <c r="C1" s="138"/>
      <c r="D1" s="138"/>
      <c r="E1" s="138"/>
      <c r="F1" s="138"/>
    </row>
    <row r="2" spans="1:9" ht="12.75" customHeight="1" x14ac:dyDescent="0.3">
      <c r="B2" s="139"/>
      <c r="C2" s="139"/>
      <c r="D2" s="139"/>
      <c r="E2" s="138"/>
      <c r="F2" s="138"/>
    </row>
    <row r="3" spans="1:9" ht="14.25" customHeight="1" x14ac:dyDescent="0.3">
      <c r="B3" s="139" t="s">
        <v>0</v>
      </c>
      <c r="C3" s="139"/>
      <c r="D3" s="139"/>
      <c r="E3" s="138"/>
      <c r="F3" s="138"/>
    </row>
    <row r="4" spans="1:9" ht="18" customHeight="1" x14ac:dyDescent="0.3">
      <c r="A4" s="3" t="s">
        <v>165</v>
      </c>
      <c r="B4" s="139" t="s">
        <v>141</v>
      </c>
      <c r="C4" s="139"/>
      <c r="D4" s="139"/>
      <c r="E4" s="138"/>
      <c r="F4" s="138"/>
    </row>
    <row r="5" spans="1:9" ht="39.75" customHeight="1" x14ac:dyDescent="0.25">
      <c r="A5" s="140"/>
      <c r="B5" s="141"/>
      <c r="C5" s="141"/>
      <c r="D5" s="141"/>
      <c r="E5" s="141"/>
      <c r="F5" s="141"/>
      <c r="I5" s="1"/>
    </row>
    <row r="6" spans="1:9" ht="22.5" customHeight="1" x14ac:dyDescent="0.2">
      <c r="A6" s="154" t="s">
        <v>166</v>
      </c>
      <c r="B6" s="154"/>
      <c r="C6" s="154"/>
      <c r="D6" s="154"/>
      <c r="E6" s="154"/>
      <c r="F6" s="154"/>
      <c r="I6" s="1"/>
    </row>
    <row r="7" spans="1:9" ht="12.75" customHeight="1" x14ac:dyDescent="0.4">
      <c r="A7" s="142"/>
      <c r="B7" s="143"/>
      <c r="C7" s="143"/>
      <c r="D7" s="143"/>
      <c r="E7" s="143"/>
      <c r="F7" s="143"/>
      <c r="I7" s="1"/>
    </row>
    <row r="8" spans="1:9" s="4" customFormat="1" ht="22.5" customHeight="1" x14ac:dyDescent="0.4">
      <c r="A8" s="144" t="s">
        <v>1</v>
      </c>
      <c r="B8" s="144"/>
      <c r="C8" s="144"/>
      <c r="D8" s="144"/>
      <c r="E8" s="145"/>
      <c r="F8" s="145"/>
      <c r="I8" s="5"/>
    </row>
    <row r="9" spans="1:9" s="6" customFormat="1" ht="18.75" customHeight="1" x14ac:dyDescent="0.4">
      <c r="A9" s="144" t="s">
        <v>133</v>
      </c>
      <c r="B9" s="144"/>
      <c r="C9" s="144"/>
      <c r="D9" s="144"/>
      <c r="E9" s="145"/>
      <c r="F9" s="145"/>
    </row>
    <row r="10" spans="1:9" s="7" customFormat="1" ht="17.25" customHeight="1" x14ac:dyDescent="0.2">
      <c r="A10" s="146" t="s">
        <v>2</v>
      </c>
      <c r="B10" s="146"/>
      <c r="C10" s="146"/>
      <c r="D10" s="146"/>
      <c r="E10" s="147"/>
      <c r="F10" s="147"/>
    </row>
    <row r="11" spans="1:9" s="6" customFormat="1" ht="30" customHeight="1" thickBot="1" x14ac:dyDescent="0.25">
      <c r="A11" s="148" t="s">
        <v>3</v>
      </c>
      <c r="B11" s="148"/>
      <c r="C11" s="148"/>
      <c r="D11" s="148"/>
      <c r="E11" s="149"/>
      <c r="F11" s="149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134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50" t="s">
        <v>9</v>
      </c>
      <c r="B14" s="151"/>
      <c r="C14" s="151"/>
      <c r="D14" s="151"/>
      <c r="E14" s="152"/>
      <c r="F14" s="153"/>
      <c r="I14" s="20"/>
    </row>
    <row r="15" spans="1:9" s="12" customFormat="1" ht="15" x14ac:dyDescent="0.2">
      <c r="A15" s="57" t="s">
        <v>67</v>
      </c>
      <c r="B15" s="64" t="s">
        <v>10</v>
      </c>
      <c r="C15" s="22" t="s">
        <v>135</v>
      </c>
      <c r="D15" s="75">
        <f>E15*G15</f>
        <v>108477.61</v>
      </c>
      <c r="E15" s="22">
        <f>F15*12</f>
        <v>43.32</v>
      </c>
      <c r="F15" s="23">
        <f>F26+F28</f>
        <v>3.61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0" t="s">
        <v>11</v>
      </c>
      <c r="B16" s="71" t="s">
        <v>12</v>
      </c>
      <c r="C16" s="24"/>
      <c r="D16" s="76"/>
      <c r="E16" s="24"/>
      <c r="F16" s="25"/>
      <c r="G16" s="12">
        <v>2504.1</v>
      </c>
      <c r="I16" s="13"/>
    </row>
    <row r="17" spans="1:9" s="12" customFormat="1" ht="15" x14ac:dyDescent="0.2">
      <c r="A17" s="70" t="s">
        <v>13</v>
      </c>
      <c r="B17" s="71" t="s">
        <v>12</v>
      </c>
      <c r="C17" s="24"/>
      <c r="D17" s="76"/>
      <c r="E17" s="24"/>
      <c r="F17" s="25"/>
      <c r="G17" s="12">
        <v>2504.1</v>
      </c>
      <c r="I17" s="13"/>
    </row>
    <row r="18" spans="1:9" s="12" customFormat="1" ht="108.75" customHeight="1" x14ac:dyDescent="0.2">
      <c r="A18" s="70" t="s">
        <v>71</v>
      </c>
      <c r="B18" s="71" t="s">
        <v>33</v>
      </c>
      <c r="C18" s="24"/>
      <c r="D18" s="76"/>
      <c r="E18" s="24"/>
      <c r="F18" s="25"/>
      <c r="G18" s="12">
        <v>2504.1</v>
      </c>
      <c r="I18" s="13"/>
    </row>
    <row r="19" spans="1:9" s="127" customFormat="1" ht="15" x14ac:dyDescent="0.2">
      <c r="A19" s="70" t="s">
        <v>72</v>
      </c>
      <c r="B19" s="71" t="s">
        <v>12</v>
      </c>
      <c r="C19" s="126"/>
      <c r="D19" s="76"/>
      <c r="E19" s="24"/>
      <c r="F19" s="24"/>
      <c r="H19" s="128"/>
    </row>
    <row r="20" spans="1:9" s="127" customFormat="1" ht="15" x14ac:dyDescent="0.2">
      <c r="A20" s="70" t="s">
        <v>73</v>
      </c>
      <c r="B20" s="71" t="s">
        <v>12</v>
      </c>
      <c r="C20" s="21"/>
      <c r="D20" s="75"/>
      <c r="E20" s="22"/>
      <c r="F20" s="22"/>
      <c r="H20" s="128"/>
    </row>
    <row r="21" spans="1:9" s="12" customFormat="1" ht="25.5" x14ac:dyDescent="0.2">
      <c r="A21" s="110" t="s">
        <v>74</v>
      </c>
      <c r="B21" s="111" t="s">
        <v>18</v>
      </c>
      <c r="C21" s="129"/>
      <c r="D21" s="113"/>
      <c r="E21" s="112"/>
      <c r="F21" s="112"/>
      <c r="H21" s="13"/>
    </row>
    <row r="22" spans="1:9" s="12" customFormat="1" ht="18.75" x14ac:dyDescent="0.2">
      <c r="A22" s="110" t="s">
        <v>75</v>
      </c>
      <c r="B22" s="111" t="s">
        <v>21</v>
      </c>
      <c r="C22" s="112"/>
      <c r="D22" s="113"/>
      <c r="E22" s="112"/>
      <c r="F22" s="114"/>
    </row>
    <row r="23" spans="1:9" s="12" customFormat="1" ht="18.75" x14ac:dyDescent="0.2">
      <c r="A23" s="110" t="s">
        <v>163</v>
      </c>
      <c r="B23" s="111" t="s">
        <v>12</v>
      </c>
      <c r="C23" s="112"/>
      <c r="D23" s="113"/>
      <c r="E23" s="112"/>
      <c r="F23" s="114"/>
    </row>
    <row r="24" spans="1:9" s="12" customFormat="1" ht="15" x14ac:dyDescent="0.2">
      <c r="A24" s="110" t="s">
        <v>164</v>
      </c>
      <c r="B24" s="111" t="s">
        <v>12</v>
      </c>
      <c r="C24" s="129"/>
      <c r="D24" s="113"/>
      <c r="E24" s="112"/>
      <c r="F24" s="112"/>
      <c r="H24" s="13"/>
    </row>
    <row r="25" spans="1:9" s="12" customFormat="1" ht="15" x14ac:dyDescent="0.2">
      <c r="A25" s="110" t="s">
        <v>76</v>
      </c>
      <c r="B25" s="111" t="s">
        <v>31</v>
      </c>
      <c r="C25" s="129"/>
      <c r="D25" s="113"/>
      <c r="E25" s="112"/>
      <c r="F25" s="112"/>
      <c r="H25" s="13"/>
    </row>
    <row r="26" spans="1:9" s="12" customFormat="1" ht="15" x14ac:dyDescent="0.2">
      <c r="A26" s="57" t="s">
        <v>66</v>
      </c>
      <c r="B26" s="58"/>
      <c r="C26" s="24"/>
      <c r="D26" s="76"/>
      <c r="E26" s="24"/>
      <c r="F26" s="23">
        <v>3.61</v>
      </c>
      <c r="G26" s="12">
        <v>2504.1</v>
      </c>
      <c r="I26" s="13"/>
    </row>
    <row r="27" spans="1:9" s="12" customFormat="1" ht="15" x14ac:dyDescent="0.2">
      <c r="A27" s="59" t="s">
        <v>69</v>
      </c>
      <c r="B27" s="58" t="s">
        <v>12</v>
      </c>
      <c r="C27" s="24"/>
      <c r="D27" s="76"/>
      <c r="E27" s="24"/>
      <c r="F27" s="25">
        <v>0</v>
      </c>
      <c r="G27" s="12">
        <v>2504.1</v>
      </c>
      <c r="I27" s="13"/>
    </row>
    <row r="28" spans="1:9" s="12" customFormat="1" ht="15" x14ac:dyDescent="0.2">
      <c r="A28" s="57" t="s">
        <v>66</v>
      </c>
      <c r="B28" s="58"/>
      <c r="C28" s="24"/>
      <c r="D28" s="76"/>
      <c r="E28" s="24"/>
      <c r="F28" s="23">
        <f>F27</f>
        <v>0</v>
      </c>
      <c r="G28" s="12">
        <v>2504.1</v>
      </c>
      <c r="I28" s="13"/>
    </row>
    <row r="29" spans="1:9" s="12" customFormat="1" ht="30" x14ac:dyDescent="0.2">
      <c r="A29" s="57" t="s">
        <v>14</v>
      </c>
      <c r="B29" s="60" t="s">
        <v>15</v>
      </c>
      <c r="C29" s="22" t="s">
        <v>136</v>
      </c>
      <c r="D29" s="75">
        <f>E29*G29</f>
        <v>140029.26999999999</v>
      </c>
      <c r="E29" s="22">
        <f>F29*12</f>
        <v>55.92</v>
      </c>
      <c r="F29" s="23">
        <v>4.66</v>
      </c>
      <c r="G29" s="12">
        <v>2504.1</v>
      </c>
      <c r="H29" s="12">
        <v>1.07</v>
      </c>
      <c r="I29" s="13">
        <v>3.51</v>
      </c>
    </row>
    <row r="30" spans="1:9" s="26" customFormat="1" ht="15" x14ac:dyDescent="0.2">
      <c r="A30" s="70" t="s">
        <v>77</v>
      </c>
      <c r="B30" s="71" t="s">
        <v>15</v>
      </c>
      <c r="C30" s="22"/>
      <c r="D30" s="75"/>
      <c r="E30" s="22"/>
      <c r="F30" s="23"/>
      <c r="G30" s="12">
        <v>2504.1</v>
      </c>
      <c r="I30" s="27"/>
    </row>
    <row r="31" spans="1:9" s="26" customFormat="1" ht="15" x14ac:dyDescent="0.2">
      <c r="A31" s="70" t="s">
        <v>78</v>
      </c>
      <c r="B31" s="71" t="s">
        <v>79</v>
      </c>
      <c r="C31" s="22"/>
      <c r="D31" s="75"/>
      <c r="E31" s="22"/>
      <c r="F31" s="23"/>
      <c r="G31" s="12">
        <v>2504.1</v>
      </c>
      <c r="I31" s="27"/>
    </row>
    <row r="32" spans="1:9" s="26" customFormat="1" ht="15" x14ac:dyDescent="0.2">
      <c r="A32" s="70" t="s">
        <v>80</v>
      </c>
      <c r="B32" s="71" t="s">
        <v>81</v>
      </c>
      <c r="C32" s="22"/>
      <c r="D32" s="75"/>
      <c r="E32" s="22"/>
      <c r="F32" s="23"/>
      <c r="G32" s="12">
        <v>2504.1</v>
      </c>
      <c r="I32" s="27"/>
    </row>
    <row r="33" spans="1:9" s="26" customFormat="1" ht="15" x14ac:dyDescent="0.2">
      <c r="A33" s="70" t="s">
        <v>16</v>
      </c>
      <c r="B33" s="71" t="s">
        <v>15</v>
      </c>
      <c r="C33" s="22"/>
      <c r="D33" s="75"/>
      <c r="E33" s="22"/>
      <c r="F33" s="23"/>
      <c r="G33" s="12">
        <v>2504.1</v>
      </c>
      <c r="I33" s="27"/>
    </row>
    <row r="34" spans="1:9" s="26" customFormat="1" ht="25.5" x14ac:dyDescent="0.2">
      <c r="A34" s="70" t="s">
        <v>17</v>
      </c>
      <c r="B34" s="71" t="s">
        <v>18</v>
      </c>
      <c r="C34" s="22"/>
      <c r="D34" s="75"/>
      <c r="E34" s="22"/>
      <c r="F34" s="23"/>
      <c r="G34" s="12">
        <v>2504.1</v>
      </c>
      <c r="I34" s="27"/>
    </row>
    <row r="35" spans="1:9" s="26" customFormat="1" ht="15" x14ac:dyDescent="0.2">
      <c r="A35" s="70" t="s">
        <v>82</v>
      </c>
      <c r="B35" s="71" t="s">
        <v>15</v>
      </c>
      <c r="C35" s="22"/>
      <c r="D35" s="75"/>
      <c r="E35" s="22"/>
      <c r="F35" s="23"/>
      <c r="G35" s="12">
        <v>2504.1</v>
      </c>
      <c r="I35" s="27"/>
    </row>
    <row r="36" spans="1:9" s="12" customFormat="1" ht="15" x14ac:dyDescent="0.2">
      <c r="A36" s="70" t="s">
        <v>83</v>
      </c>
      <c r="B36" s="71" t="s">
        <v>15</v>
      </c>
      <c r="C36" s="22"/>
      <c r="D36" s="75"/>
      <c r="E36" s="22"/>
      <c r="F36" s="23"/>
      <c r="G36" s="12">
        <v>2504.1</v>
      </c>
      <c r="I36" s="13"/>
    </row>
    <row r="37" spans="1:9" s="26" customFormat="1" ht="25.5" x14ac:dyDescent="0.2">
      <c r="A37" s="70" t="s">
        <v>84</v>
      </c>
      <c r="B37" s="71" t="s">
        <v>19</v>
      </c>
      <c r="C37" s="22"/>
      <c r="D37" s="75"/>
      <c r="E37" s="22"/>
      <c r="F37" s="23"/>
      <c r="G37" s="12">
        <v>2504.1</v>
      </c>
      <c r="I37" s="27"/>
    </row>
    <row r="38" spans="1:9" s="26" customFormat="1" ht="25.5" x14ac:dyDescent="0.2">
      <c r="A38" s="70" t="s">
        <v>85</v>
      </c>
      <c r="B38" s="71" t="s">
        <v>18</v>
      </c>
      <c r="C38" s="22"/>
      <c r="D38" s="75"/>
      <c r="E38" s="22"/>
      <c r="F38" s="23"/>
      <c r="G38" s="12">
        <v>2504.1</v>
      </c>
      <c r="I38" s="27"/>
    </row>
    <row r="39" spans="1:9" s="26" customFormat="1" ht="25.5" x14ac:dyDescent="0.2">
      <c r="A39" s="70" t="s">
        <v>86</v>
      </c>
      <c r="B39" s="71" t="s">
        <v>15</v>
      </c>
      <c r="C39" s="22"/>
      <c r="D39" s="75"/>
      <c r="E39" s="22"/>
      <c r="F39" s="23"/>
      <c r="G39" s="12">
        <v>2504.1</v>
      </c>
      <c r="I39" s="27"/>
    </row>
    <row r="40" spans="1:9" s="29" customFormat="1" ht="15" x14ac:dyDescent="0.2">
      <c r="A40" s="63" t="s">
        <v>20</v>
      </c>
      <c r="B40" s="64" t="s">
        <v>21</v>
      </c>
      <c r="C40" s="22" t="s">
        <v>135</v>
      </c>
      <c r="D40" s="75">
        <f>E40*G40</f>
        <v>27044.28</v>
      </c>
      <c r="E40" s="22">
        <f>F40*12</f>
        <v>10.8</v>
      </c>
      <c r="F40" s="23">
        <v>0.9</v>
      </c>
      <c r="G40" s="12">
        <v>2504.1</v>
      </c>
      <c r="H40" s="12">
        <v>1.07</v>
      </c>
      <c r="I40" s="13">
        <v>0.6</v>
      </c>
    </row>
    <row r="41" spans="1:9" s="12" customFormat="1" ht="15" x14ac:dyDescent="0.2">
      <c r="A41" s="63" t="s">
        <v>22</v>
      </c>
      <c r="B41" s="64" t="s">
        <v>23</v>
      </c>
      <c r="C41" s="22" t="s">
        <v>135</v>
      </c>
      <c r="D41" s="75">
        <f>E41*G41</f>
        <v>88044.160000000003</v>
      </c>
      <c r="E41" s="22">
        <f>F41*12</f>
        <v>35.159999999999997</v>
      </c>
      <c r="F41" s="23">
        <v>2.93</v>
      </c>
      <c r="G41" s="12">
        <v>2504.1</v>
      </c>
      <c r="H41" s="12">
        <v>1.07</v>
      </c>
      <c r="I41" s="13">
        <v>1.94</v>
      </c>
    </row>
    <row r="42" spans="1:9" s="12" customFormat="1" ht="17.25" customHeight="1" x14ac:dyDescent="0.2">
      <c r="A42" s="63" t="s">
        <v>94</v>
      </c>
      <c r="B42" s="64" t="s">
        <v>15</v>
      </c>
      <c r="C42" s="22" t="s">
        <v>143</v>
      </c>
      <c r="D42" s="75">
        <v>0</v>
      </c>
      <c r="E42" s="22">
        <f>D42/G42</f>
        <v>0</v>
      </c>
      <c r="F42" s="23">
        <f>E42/12</f>
        <v>0</v>
      </c>
      <c r="G42" s="12">
        <v>2504.1</v>
      </c>
      <c r="I42" s="13"/>
    </row>
    <row r="43" spans="1:9" s="12" customFormat="1" ht="15" x14ac:dyDescent="0.2">
      <c r="A43" s="70" t="s">
        <v>87</v>
      </c>
      <c r="B43" s="71" t="s">
        <v>33</v>
      </c>
      <c r="C43" s="22"/>
      <c r="D43" s="75"/>
      <c r="E43" s="22"/>
      <c r="F43" s="23"/>
      <c r="G43" s="12">
        <v>2504.1</v>
      </c>
      <c r="I43" s="13"/>
    </row>
    <row r="44" spans="1:9" s="12" customFormat="1" ht="15" x14ac:dyDescent="0.2">
      <c r="A44" s="70" t="s">
        <v>88</v>
      </c>
      <c r="B44" s="71" t="s">
        <v>31</v>
      </c>
      <c r="C44" s="22"/>
      <c r="D44" s="75"/>
      <c r="E44" s="22"/>
      <c r="F44" s="23"/>
      <c r="G44" s="12">
        <v>2504.1</v>
      </c>
      <c r="I44" s="13"/>
    </row>
    <row r="45" spans="1:9" s="12" customFormat="1" ht="15" x14ac:dyDescent="0.2">
      <c r="A45" s="70" t="s">
        <v>89</v>
      </c>
      <c r="B45" s="71" t="s">
        <v>90</v>
      </c>
      <c r="C45" s="22"/>
      <c r="D45" s="75"/>
      <c r="E45" s="22"/>
      <c r="F45" s="23"/>
      <c r="G45" s="12">
        <v>2504.1</v>
      </c>
      <c r="I45" s="13"/>
    </row>
    <row r="46" spans="1:9" s="12" customFormat="1" ht="15" x14ac:dyDescent="0.2">
      <c r="A46" s="70" t="s">
        <v>91</v>
      </c>
      <c r="B46" s="71" t="s">
        <v>92</v>
      </c>
      <c r="C46" s="22"/>
      <c r="D46" s="75"/>
      <c r="E46" s="22"/>
      <c r="F46" s="23"/>
      <c r="G46" s="12">
        <v>2504.1</v>
      </c>
      <c r="I46" s="13"/>
    </row>
    <row r="47" spans="1:9" s="12" customFormat="1" ht="15" x14ac:dyDescent="0.2">
      <c r="A47" s="70" t="s">
        <v>93</v>
      </c>
      <c r="B47" s="71" t="s">
        <v>90</v>
      </c>
      <c r="C47" s="22"/>
      <c r="D47" s="75"/>
      <c r="E47" s="22"/>
      <c r="F47" s="23"/>
      <c r="G47" s="12">
        <v>2504.1</v>
      </c>
      <c r="I47" s="13"/>
    </row>
    <row r="48" spans="1:9" s="19" customFormat="1" ht="30" x14ac:dyDescent="0.2">
      <c r="A48" s="63" t="s">
        <v>117</v>
      </c>
      <c r="B48" s="64" t="s">
        <v>10</v>
      </c>
      <c r="C48" s="30" t="s">
        <v>137</v>
      </c>
      <c r="D48" s="75">
        <v>2439.9899999999998</v>
      </c>
      <c r="E48" s="22">
        <f>D48/G48</f>
        <v>0.97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3" t="s">
        <v>118</v>
      </c>
      <c r="B49" s="64" t="s">
        <v>10</v>
      </c>
      <c r="C49" s="30" t="s">
        <v>137</v>
      </c>
      <c r="D49" s="75">
        <v>15405.72</v>
      </c>
      <c r="E49" s="22">
        <f>D49/G49</f>
        <v>6.15</v>
      </c>
      <c r="F49" s="23">
        <f>E49/12</f>
        <v>0.51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3" t="s">
        <v>168</v>
      </c>
      <c r="B50" s="64" t="s">
        <v>46</v>
      </c>
      <c r="C50" s="30" t="s">
        <v>137</v>
      </c>
      <c r="D50" s="75">
        <v>15405.68</v>
      </c>
      <c r="E50" s="22">
        <f>D50/G50</f>
        <v>6.15</v>
      </c>
      <c r="F50" s="23">
        <f>E50/12</f>
        <v>0.51</v>
      </c>
      <c r="G50" s="12">
        <v>2504.1</v>
      </c>
      <c r="H50" s="12"/>
      <c r="I50" s="13"/>
    </row>
    <row r="51" spans="1:9" s="19" customFormat="1" ht="30" x14ac:dyDescent="0.2">
      <c r="A51" s="63" t="s">
        <v>24</v>
      </c>
      <c r="B51" s="64"/>
      <c r="C51" s="30" t="s">
        <v>144</v>
      </c>
      <c r="D51" s="75">
        <f>E51*G51</f>
        <v>6610.82</v>
      </c>
      <c r="E51" s="22">
        <f>F51*12</f>
        <v>2.64</v>
      </c>
      <c r="F51" s="23">
        <v>0.22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2" t="s">
        <v>95</v>
      </c>
      <c r="B52" s="73" t="s">
        <v>53</v>
      </c>
      <c r="C52" s="30"/>
      <c r="D52" s="75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2" t="s">
        <v>96</v>
      </c>
      <c r="B53" s="73" t="s">
        <v>53</v>
      </c>
      <c r="C53" s="30"/>
      <c r="D53" s="75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2" t="s">
        <v>97</v>
      </c>
      <c r="B54" s="73" t="s">
        <v>12</v>
      </c>
      <c r="C54" s="30"/>
      <c r="D54" s="75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2" t="s">
        <v>98</v>
      </c>
      <c r="B55" s="73" t="s">
        <v>53</v>
      </c>
      <c r="C55" s="30"/>
      <c r="D55" s="75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2" t="s">
        <v>99</v>
      </c>
      <c r="B56" s="73" t="s">
        <v>53</v>
      </c>
      <c r="C56" s="30"/>
      <c r="D56" s="75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2" t="s">
        <v>100</v>
      </c>
      <c r="B57" s="73" t="s">
        <v>53</v>
      </c>
      <c r="C57" s="30"/>
      <c r="D57" s="75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2" t="s">
        <v>101</v>
      </c>
      <c r="B58" s="73" t="s">
        <v>53</v>
      </c>
      <c r="C58" s="30"/>
      <c r="D58" s="75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2" t="s">
        <v>102</v>
      </c>
      <c r="B59" s="73" t="s">
        <v>53</v>
      </c>
      <c r="C59" s="30"/>
      <c r="D59" s="75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2" t="s">
        <v>103</v>
      </c>
      <c r="B60" s="73" t="s">
        <v>53</v>
      </c>
      <c r="C60" s="30"/>
      <c r="D60" s="75"/>
      <c r="E60" s="22"/>
      <c r="F60" s="23"/>
      <c r="G60" s="12">
        <v>2504.1</v>
      </c>
      <c r="H60" s="12"/>
      <c r="I60" s="13"/>
    </row>
    <row r="61" spans="1:9" s="29" customFormat="1" ht="30" x14ac:dyDescent="0.2">
      <c r="A61" s="115" t="s">
        <v>162</v>
      </c>
      <c r="B61" s="116"/>
      <c r="C61" s="117"/>
      <c r="D61" s="75">
        <v>51600</v>
      </c>
      <c r="E61" s="22">
        <f>D61/G61</f>
        <v>20.61</v>
      </c>
      <c r="F61" s="22">
        <f>E61/12</f>
        <v>1.72</v>
      </c>
      <c r="G61" s="12">
        <v>2504.1</v>
      </c>
      <c r="H61" s="12"/>
      <c r="I61" s="13"/>
    </row>
    <row r="62" spans="1:9" s="12" customFormat="1" ht="15" x14ac:dyDescent="0.2">
      <c r="A62" s="63" t="s">
        <v>25</v>
      </c>
      <c r="B62" s="64" t="s">
        <v>26</v>
      </c>
      <c r="C62" s="30" t="s">
        <v>145</v>
      </c>
      <c r="D62" s="75">
        <f>E62*G62</f>
        <v>2403.94</v>
      </c>
      <c r="E62" s="22">
        <f>F62*12</f>
        <v>0.96</v>
      </c>
      <c r="F62" s="23">
        <v>0.08</v>
      </c>
      <c r="G62" s="12">
        <v>2504.1</v>
      </c>
      <c r="H62" s="12">
        <v>1.07</v>
      </c>
      <c r="I62" s="13">
        <v>0.03</v>
      </c>
    </row>
    <row r="63" spans="1:9" s="12" customFormat="1" ht="15" x14ac:dyDescent="0.2">
      <c r="A63" s="63" t="s">
        <v>27</v>
      </c>
      <c r="B63" s="65" t="s">
        <v>28</v>
      </c>
      <c r="C63" s="66" t="s">
        <v>145</v>
      </c>
      <c r="D63" s="75">
        <f>E63*G63</f>
        <v>1502.46</v>
      </c>
      <c r="E63" s="22">
        <f>12*F63</f>
        <v>0.6</v>
      </c>
      <c r="F63" s="23">
        <v>0.05</v>
      </c>
      <c r="G63" s="12">
        <v>2504.1</v>
      </c>
      <c r="H63" s="12">
        <v>1.07</v>
      </c>
      <c r="I63" s="13">
        <v>0.02</v>
      </c>
    </row>
    <row r="64" spans="1:9" s="29" customFormat="1" ht="30" x14ac:dyDescent="0.2">
      <c r="A64" s="63" t="s">
        <v>29</v>
      </c>
      <c r="B64" s="64"/>
      <c r="C64" s="30" t="s">
        <v>138</v>
      </c>
      <c r="D64" s="75">
        <v>3535</v>
      </c>
      <c r="E64" s="22">
        <f>D64/G64</f>
        <v>1.41</v>
      </c>
      <c r="F64" s="23">
        <f>E64/12</f>
        <v>0.12</v>
      </c>
      <c r="G64" s="12">
        <v>2504.1</v>
      </c>
      <c r="H64" s="12">
        <v>1.07</v>
      </c>
      <c r="I64" s="13">
        <v>0.03</v>
      </c>
    </row>
    <row r="65" spans="1:9" s="29" customFormat="1" ht="17.25" customHeight="1" x14ac:dyDescent="0.2">
      <c r="A65" s="63" t="s">
        <v>30</v>
      </c>
      <c r="B65" s="64"/>
      <c r="C65" s="22" t="s">
        <v>146</v>
      </c>
      <c r="D65" s="77">
        <f>SUM(D66:D79)</f>
        <v>17451.189999999999</v>
      </c>
      <c r="E65" s="22">
        <f>D65/G65</f>
        <v>6.97</v>
      </c>
      <c r="F65" s="23">
        <f>E65/12</f>
        <v>0.57999999999999996</v>
      </c>
      <c r="G65" s="12">
        <v>2504.1</v>
      </c>
      <c r="H65" s="12">
        <v>1.07</v>
      </c>
      <c r="I65" s="13">
        <v>0.63</v>
      </c>
    </row>
    <row r="66" spans="1:9" s="19" customFormat="1" ht="15" x14ac:dyDescent="0.2">
      <c r="A66" s="67" t="s">
        <v>139</v>
      </c>
      <c r="B66" s="61" t="s">
        <v>31</v>
      </c>
      <c r="C66" s="32"/>
      <c r="D66" s="91">
        <v>259.38</v>
      </c>
      <c r="E66" s="32"/>
      <c r="F66" s="33"/>
      <c r="G66" s="12">
        <v>2504.1</v>
      </c>
      <c r="H66" s="12">
        <v>1.07</v>
      </c>
      <c r="I66" s="13">
        <v>0</v>
      </c>
    </row>
    <row r="67" spans="1:9" s="19" customFormat="1" ht="15" x14ac:dyDescent="0.2">
      <c r="A67" s="67" t="s">
        <v>32</v>
      </c>
      <c r="B67" s="61" t="s">
        <v>33</v>
      </c>
      <c r="C67" s="32"/>
      <c r="D67" s="91">
        <v>548.89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67" t="s">
        <v>65</v>
      </c>
      <c r="B68" s="62" t="s">
        <v>31</v>
      </c>
      <c r="C68" s="32"/>
      <c r="D68" s="91">
        <v>978.07</v>
      </c>
      <c r="E68" s="32"/>
      <c r="F68" s="33"/>
      <c r="G68" s="12">
        <v>2504.1</v>
      </c>
      <c r="H68" s="12">
        <v>1.07</v>
      </c>
      <c r="I68" s="13">
        <v>0.01</v>
      </c>
    </row>
    <row r="69" spans="1:9" s="131" customFormat="1" ht="15" x14ac:dyDescent="0.2">
      <c r="A69" s="72" t="s">
        <v>157</v>
      </c>
      <c r="B69" s="73" t="s">
        <v>46</v>
      </c>
      <c r="C69" s="74"/>
      <c r="D69" s="92">
        <v>0</v>
      </c>
      <c r="E69" s="32"/>
      <c r="F69" s="33"/>
      <c r="G69" s="127">
        <v>2504.1</v>
      </c>
      <c r="H69" s="127"/>
      <c r="I69" s="128"/>
    </row>
    <row r="70" spans="1:9" s="19" customFormat="1" ht="15" x14ac:dyDescent="0.2">
      <c r="A70" s="67" t="s">
        <v>34</v>
      </c>
      <c r="B70" s="61" t="s">
        <v>31</v>
      </c>
      <c r="C70" s="32"/>
      <c r="D70" s="91">
        <v>1046</v>
      </c>
      <c r="E70" s="32"/>
      <c r="F70" s="33"/>
      <c r="G70" s="12">
        <v>2504.1</v>
      </c>
      <c r="H70" s="12">
        <v>1.07</v>
      </c>
      <c r="I70" s="13">
        <v>0.2</v>
      </c>
    </row>
    <row r="71" spans="1:9" s="19" customFormat="1" ht="15" x14ac:dyDescent="0.2">
      <c r="A71" s="67" t="s">
        <v>35</v>
      </c>
      <c r="B71" s="61" t="s">
        <v>31</v>
      </c>
      <c r="C71" s="32"/>
      <c r="D71" s="91">
        <v>4663.38</v>
      </c>
      <c r="E71" s="32"/>
      <c r="F71" s="33"/>
      <c r="G71" s="12">
        <v>2504.1</v>
      </c>
      <c r="H71" s="12">
        <v>1.07</v>
      </c>
      <c r="I71" s="13">
        <v>0.02</v>
      </c>
    </row>
    <row r="72" spans="1:9" s="19" customFormat="1" ht="15" x14ac:dyDescent="0.2">
      <c r="A72" s="67" t="s">
        <v>36</v>
      </c>
      <c r="B72" s="61" t="s">
        <v>31</v>
      </c>
      <c r="C72" s="32"/>
      <c r="D72" s="91">
        <v>1097.78</v>
      </c>
      <c r="E72" s="32"/>
      <c r="F72" s="33"/>
      <c r="G72" s="12">
        <v>2504.1</v>
      </c>
      <c r="H72" s="12">
        <v>1.07</v>
      </c>
      <c r="I72" s="13">
        <v>0.11</v>
      </c>
    </row>
    <row r="73" spans="1:9" s="19" customFormat="1" ht="15" x14ac:dyDescent="0.2">
      <c r="A73" s="67" t="s">
        <v>37</v>
      </c>
      <c r="B73" s="61" t="s">
        <v>31</v>
      </c>
      <c r="C73" s="32"/>
      <c r="D73" s="91">
        <v>522.99</v>
      </c>
      <c r="E73" s="32"/>
      <c r="F73" s="33"/>
      <c r="G73" s="12">
        <v>2504.1</v>
      </c>
      <c r="H73" s="12">
        <v>1.07</v>
      </c>
      <c r="I73" s="13">
        <v>0.02</v>
      </c>
    </row>
    <row r="74" spans="1:9" s="19" customFormat="1" ht="15" x14ac:dyDescent="0.2">
      <c r="A74" s="67" t="s">
        <v>38</v>
      </c>
      <c r="B74" s="61" t="s">
        <v>33</v>
      </c>
      <c r="C74" s="32"/>
      <c r="D74" s="91">
        <v>0</v>
      </c>
      <c r="E74" s="32"/>
      <c r="F74" s="33"/>
      <c r="G74" s="12">
        <v>2504.1</v>
      </c>
      <c r="H74" s="12">
        <v>1.07</v>
      </c>
      <c r="I74" s="13">
        <v>0.01</v>
      </c>
    </row>
    <row r="75" spans="1:9" s="19" customFormat="1" ht="25.5" x14ac:dyDescent="0.2">
      <c r="A75" s="67" t="s">
        <v>39</v>
      </c>
      <c r="B75" s="61" t="s">
        <v>31</v>
      </c>
      <c r="C75" s="32"/>
      <c r="D75" s="91">
        <v>2832.74</v>
      </c>
      <c r="E75" s="32"/>
      <c r="F75" s="33"/>
      <c r="G75" s="12">
        <v>2504.1</v>
      </c>
      <c r="H75" s="12">
        <v>1.07</v>
      </c>
      <c r="I75" s="13">
        <v>0.04</v>
      </c>
    </row>
    <row r="76" spans="1:9" s="19" customFormat="1" ht="27" customHeight="1" x14ac:dyDescent="0.2">
      <c r="A76" s="118" t="s">
        <v>161</v>
      </c>
      <c r="B76" s="119" t="s">
        <v>31</v>
      </c>
      <c r="C76" s="32"/>
      <c r="D76" s="91">
        <v>813.75</v>
      </c>
      <c r="E76" s="32"/>
      <c r="F76" s="33"/>
      <c r="G76" s="12"/>
    </row>
    <row r="77" spans="1:9" s="19" customFormat="1" ht="21.75" customHeight="1" x14ac:dyDescent="0.2">
      <c r="A77" s="67" t="s">
        <v>40</v>
      </c>
      <c r="B77" s="61" t="s">
        <v>31</v>
      </c>
      <c r="C77" s="32"/>
      <c r="D77" s="91">
        <v>3682.91</v>
      </c>
      <c r="E77" s="32"/>
      <c r="F77" s="33"/>
      <c r="G77" s="12">
        <v>2504.1</v>
      </c>
      <c r="H77" s="12">
        <v>1.07</v>
      </c>
      <c r="I77" s="13">
        <v>0.06</v>
      </c>
    </row>
    <row r="78" spans="1:9" s="19" customFormat="1" ht="25.5" x14ac:dyDescent="0.2">
      <c r="A78" s="67" t="s">
        <v>104</v>
      </c>
      <c r="B78" s="62" t="s">
        <v>46</v>
      </c>
      <c r="C78" s="32"/>
      <c r="D78" s="91">
        <v>0</v>
      </c>
      <c r="E78" s="32"/>
      <c r="F78" s="33"/>
      <c r="G78" s="12">
        <v>2504.1</v>
      </c>
      <c r="H78" s="12"/>
      <c r="I78" s="13"/>
    </row>
    <row r="79" spans="1:9" s="19" customFormat="1" ht="15" x14ac:dyDescent="0.2">
      <c r="A79" s="67" t="s">
        <v>179</v>
      </c>
      <c r="B79" s="73" t="s">
        <v>31</v>
      </c>
      <c r="C79" s="22"/>
      <c r="D79" s="91">
        <v>1005.3</v>
      </c>
      <c r="E79" s="32"/>
      <c r="F79" s="33"/>
      <c r="G79" s="12">
        <v>2504.1</v>
      </c>
      <c r="H79" s="12"/>
      <c r="I79" s="13"/>
    </row>
    <row r="80" spans="1:9" s="29" customFormat="1" ht="30" x14ac:dyDescent="0.2">
      <c r="A80" s="63" t="s">
        <v>41</v>
      </c>
      <c r="B80" s="64"/>
      <c r="C80" s="22" t="s">
        <v>147</v>
      </c>
      <c r="D80" s="77">
        <f>SUM(D81:D90)</f>
        <v>14865.98</v>
      </c>
      <c r="E80" s="22">
        <f>D80/G80</f>
        <v>5.94</v>
      </c>
      <c r="F80" s="23">
        <f>E80/12</f>
        <v>0.5</v>
      </c>
      <c r="G80" s="12">
        <v>2504.1</v>
      </c>
      <c r="H80" s="12">
        <v>1.07</v>
      </c>
      <c r="I80" s="13">
        <v>0.63</v>
      </c>
    </row>
    <row r="81" spans="1:9" s="19" customFormat="1" ht="21.75" customHeight="1" x14ac:dyDescent="0.2">
      <c r="A81" s="67" t="s">
        <v>42</v>
      </c>
      <c r="B81" s="61" t="s">
        <v>43</v>
      </c>
      <c r="C81" s="32"/>
      <c r="D81" s="91">
        <v>3137.99</v>
      </c>
      <c r="E81" s="32"/>
      <c r="F81" s="33"/>
      <c r="G81" s="12">
        <v>2504.1</v>
      </c>
      <c r="H81" s="12">
        <v>1.07</v>
      </c>
      <c r="I81" s="13">
        <v>0.06</v>
      </c>
    </row>
    <row r="82" spans="1:9" s="19" customFormat="1" ht="30.75" customHeight="1" x14ac:dyDescent="0.2">
      <c r="A82" s="67" t="s">
        <v>44</v>
      </c>
      <c r="B82" s="62" t="s">
        <v>31</v>
      </c>
      <c r="C82" s="32"/>
      <c r="D82" s="91">
        <v>2092.02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67" t="s">
        <v>45</v>
      </c>
      <c r="B83" s="62" t="s">
        <v>31</v>
      </c>
      <c r="C83" s="32"/>
      <c r="D83" s="91">
        <v>2195.4899999999998</v>
      </c>
      <c r="E83" s="32"/>
      <c r="F83" s="33"/>
      <c r="G83" s="12">
        <v>2504.1</v>
      </c>
      <c r="H83" s="12">
        <v>1.07</v>
      </c>
      <c r="I83" s="13">
        <v>0.05</v>
      </c>
    </row>
    <row r="84" spans="1:9" s="19" customFormat="1" ht="25.5" x14ac:dyDescent="0.2">
      <c r="A84" s="67" t="s">
        <v>47</v>
      </c>
      <c r="B84" s="61" t="s">
        <v>48</v>
      </c>
      <c r="C84" s="32"/>
      <c r="D84" s="91">
        <v>0</v>
      </c>
      <c r="E84" s="32"/>
      <c r="F84" s="33"/>
      <c r="G84" s="12">
        <v>2504.1</v>
      </c>
      <c r="H84" s="12">
        <v>1.07</v>
      </c>
      <c r="I84" s="13">
        <v>0.04</v>
      </c>
    </row>
    <row r="85" spans="1:9" s="19" customFormat="1" ht="20.25" customHeight="1" x14ac:dyDescent="0.2">
      <c r="A85" s="67" t="s">
        <v>106</v>
      </c>
      <c r="B85" s="62" t="s">
        <v>108</v>
      </c>
      <c r="C85" s="32"/>
      <c r="D85" s="91">
        <v>0</v>
      </c>
      <c r="E85" s="32"/>
      <c r="F85" s="33"/>
      <c r="G85" s="12">
        <v>2504.1</v>
      </c>
      <c r="H85" s="12">
        <v>1.07</v>
      </c>
      <c r="I85" s="13">
        <v>0.23</v>
      </c>
    </row>
    <row r="86" spans="1:9" s="19" customFormat="1" ht="22.5" customHeight="1" x14ac:dyDescent="0.2">
      <c r="A86" s="67" t="s">
        <v>119</v>
      </c>
      <c r="B86" s="61" t="s">
        <v>10</v>
      </c>
      <c r="C86" s="32"/>
      <c r="D86" s="91">
        <v>7440.48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33" customHeight="1" x14ac:dyDescent="0.2">
      <c r="A87" s="67" t="s">
        <v>107</v>
      </c>
      <c r="B87" s="62" t="s">
        <v>31</v>
      </c>
      <c r="C87" s="32"/>
      <c r="D87" s="91">
        <v>0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30" customHeight="1" x14ac:dyDescent="0.2">
      <c r="A88" s="67" t="s">
        <v>104</v>
      </c>
      <c r="B88" s="62" t="s">
        <v>108</v>
      </c>
      <c r="C88" s="32"/>
      <c r="D88" s="91">
        <f t="shared" ref="D88" si="0">E88*G88</f>
        <v>0</v>
      </c>
      <c r="E88" s="32"/>
      <c r="F88" s="33"/>
      <c r="G88" s="12">
        <v>2504.1</v>
      </c>
      <c r="H88" s="12">
        <v>1.07</v>
      </c>
      <c r="I88" s="13">
        <v>0</v>
      </c>
    </row>
    <row r="89" spans="1:9" s="19" customFormat="1" ht="22.5" customHeight="1" x14ac:dyDescent="0.2">
      <c r="A89" s="79" t="s">
        <v>169</v>
      </c>
      <c r="B89" s="80" t="s">
        <v>46</v>
      </c>
      <c r="C89" s="74"/>
      <c r="D89" s="82">
        <v>0</v>
      </c>
      <c r="E89" s="32"/>
      <c r="F89" s="33"/>
      <c r="G89" s="12">
        <v>2504.1</v>
      </c>
      <c r="H89" s="12">
        <v>1.07</v>
      </c>
      <c r="I89" s="13">
        <v>0</v>
      </c>
    </row>
    <row r="90" spans="1:9" s="19" customFormat="1" ht="20.25" customHeight="1" x14ac:dyDescent="0.2">
      <c r="A90" s="67" t="s">
        <v>109</v>
      </c>
      <c r="B90" s="62" t="s">
        <v>31</v>
      </c>
      <c r="C90" s="32"/>
      <c r="D90" s="91">
        <v>0</v>
      </c>
      <c r="E90" s="32"/>
      <c r="F90" s="33"/>
      <c r="G90" s="12">
        <v>2504.1</v>
      </c>
      <c r="H90" s="12">
        <v>1.07</v>
      </c>
      <c r="I90" s="13">
        <v>0.16</v>
      </c>
    </row>
    <row r="91" spans="1:9" s="19" customFormat="1" ht="30" x14ac:dyDescent="0.2">
      <c r="A91" s="63" t="s">
        <v>49</v>
      </c>
      <c r="B91" s="61"/>
      <c r="C91" s="30" t="s">
        <v>148</v>
      </c>
      <c r="D91" s="77">
        <f>SUM(D92:D95)</f>
        <v>0</v>
      </c>
      <c r="E91" s="22">
        <f>D91/G91</f>
        <v>0</v>
      </c>
      <c r="F91" s="23">
        <f>E91/12</f>
        <v>0</v>
      </c>
      <c r="G91" s="12">
        <v>2504.1</v>
      </c>
      <c r="H91" s="12">
        <v>1.07</v>
      </c>
      <c r="I91" s="13">
        <v>0.11</v>
      </c>
    </row>
    <row r="92" spans="1:9" s="19" customFormat="1" ht="15" x14ac:dyDescent="0.2">
      <c r="A92" s="67" t="s">
        <v>110</v>
      </c>
      <c r="B92" s="61" t="s">
        <v>31</v>
      </c>
      <c r="C92" s="30"/>
      <c r="D92" s="91">
        <v>0</v>
      </c>
      <c r="E92" s="31"/>
      <c r="F92" s="33"/>
      <c r="G92" s="12">
        <v>2504.1</v>
      </c>
      <c r="H92" s="12">
        <v>1.07</v>
      </c>
      <c r="I92" s="13">
        <v>0.05</v>
      </c>
    </row>
    <row r="93" spans="1:9" s="19" customFormat="1" ht="15" x14ac:dyDescent="0.2">
      <c r="A93" s="79" t="s">
        <v>170</v>
      </c>
      <c r="B93" s="80" t="s">
        <v>46</v>
      </c>
      <c r="C93" s="66"/>
      <c r="D93" s="82">
        <v>0</v>
      </c>
      <c r="E93" s="31"/>
      <c r="F93" s="33"/>
      <c r="G93" s="12">
        <v>2504.1</v>
      </c>
      <c r="H93" s="12">
        <v>1.07</v>
      </c>
      <c r="I93" s="13">
        <v>0.05</v>
      </c>
    </row>
    <row r="94" spans="1:9" s="19" customFormat="1" ht="15" customHeight="1" x14ac:dyDescent="0.2">
      <c r="A94" s="67" t="s">
        <v>111</v>
      </c>
      <c r="B94" s="62" t="s">
        <v>108</v>
      </c>
      <c r="C94" s="30"/>
      <c r="D94" s="91">
        <f>E94*G94</f>
        <v>0</v>
      </c>
      <c r="E94" s="31"/>
      <c r="F94" s="33"/>
      <c r="G94" s="12">
        <v>2504.1</v>
      </c>
      <c r="H94" s="12">
        <v>1.07</v>
      </c>
      <c r="I94" s="13">
        <v>0</v>
      </c>
    </row>
    <row r="95" spans="1:9" s="19" customFormat="1" ht="27" customHeight="1" x14ac:dyDescent="0.2">
      <c r="A95" s="67" t="s">
        <v>112</v>
      </c>
      <c r="B95" s="62" t="s">
        <v>46</v>
      </c>
      <c r="C95" s="30"/>
      <c r="D95" s="91">
        <v>0</v>
      </c>
      <c r="E95" s="34"/>
      <c r="F95" s="33"/>
      <c r="G95" s="12">
        <v>2504.1</v>
      </c>
      <c r="H95" s="12"/>
      <c r="I95" s="13"/>
    </row>
    <row r="96" spans="1:9" s="19" customFormat="1" ht="15" x14ac:dyDescent="0.2">
      <c r="A96" s="63" t="s">
        <v>113</v>
      </c>
      <c r="B96" s="61"/>
      <c r="C96" s="30" t="s">
        <v>149</v>
      </c>
      <c r="D96" s="77">
        <f>SUM(D97:D102)</f>
        <v>2794.23</v>
      </c>
      <c r="E96" s="21">
        <f>D96/G96</f>
        <v>1.1200000000000001</v>
      </c>
      <c r="F96" s="28">
        <f>E96/12</f>
        <v>0.09</v>
      </c>
      <c r="G96" s="12">
        <v>2504.1</v>
      </c>
      <c r="H96" s="12">
        <v>1.07</v>
      </c>
      <c r="I96" s="13">
        <v>0.28000000000000003</v>
      </c>
    </row>
    <row r="97" spans="1:9" s="19" customFormat="1" ht="22.5" customHeight="1" x14ac:dyDescent="0.2">
      <c r="A97" s="67" t="s">
        <v>50</v>
      </c>
      <c r="B97" s="61" t="s">
        <v>10</v>
      </c>
      <c r="C97" s="32"/>
      <c r="D97" s="91">
        <f t="shared" ref="D97:D101" si="1">E97*G97</f>
        <v>0</v>
      </c>
      <c r="E97" s="31"/>
      <c r="F97" s="33"/>
      <c r="G97" s="12">
        <v>2504.1</v>
      </c>
      <c r="H97" s="12">
        <v>1.07</v>
      </c>
      <c r="I97" s="13">
        <v>0</v>
      </c>
    </row>
    <row r="98" spans="1:9" s="19" customFormat="1" ht="42.75" customHeight="1" x14ac:dyDescent="0.2">
      <c r="A98" s="67" t="s">
        <v>142</v>
      </c>
      <c r="B98" s="61" t="s">
        <v>31</v>
      </c>
      <c r="C98" s="32"/>
      <c r="D98" s="91">
        <v>1700.83</v>
      </c>
      <c r="E98" s="31"/>
      <c r="F98" s="33"/>
      <c r="G98" s="12">
        <v>2504.1</v>
      </c>
      <c r="H98" s="12">
        <v>1.07</v>
      </c>
      <c r="I98" s="13">
        <v>0.26</v>
      </c>
    </row>
    <row r="99" spans="1:9" s="19" customFormat="1" ht="38.25" x14ac:dyDescent="0.2">
      <c r="A99" s="67" t="s">
        <v>114</v>
      </c>
      <c r="B99" s="61" t="s">
        <v>31</v>
      </c>
      <c r="C99" s="32"/>
      <c r="D99" s="91">
        <v>1093.4000000000001</v>
      </c>
      <c r="E99" s="31"/>
      <c r="F99" s="33"/>
      <c r="G99" s="12">
        <v>2504.1</v>
      </c>
      <c r="H99" s="12">
        <v>1.07</v>
      </c>
      <c r="I99" s="13">
        <v>0.02</v>
      </c>
    </row>
    <row r="100" spans="1:9" s="19" customFormat="1" ht="27.75" customHeight="1" x14ac:dyDescent="0.2">
      <c r="A100" s="67" t="s">
        <v>52</v>
      </c>
      <c r="B100" s="61" t="s">
        <v>18</v>
      </c>
      <c r="C100" s="32"/>
      <c r="D100" s="91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9" s="19" customFormat="1" ht="18.75" customHeight="1" x14ac:dyDescent="0.2">
      <c r="A101" s="67" t="s">
        <v>51</v>
      </c>
      <c r="B101" s="62" t="s">
        <v>68</v>
      </c>
      <c r="C101" s="32"/>
      <c r="D101" s="91">
        <f t="shared" si="1"/>
        <v>0</v>
      </c>
      <c r="E101" s="31"/>
      <c r="F101" s="33"/>
      <c r="G101" s="12">
        <v>2504.1</v>
      </c>
      <c r="H101" s="12">
        <v>1.07</v>
      </c>
      <c r="I101" s="13">
        <v>0</v>
      </c>
    </row>
    <row r="102" spans="1:9" s="19" customFormat="1" ht="57.75" customHeight="1" x14ac:dyDescent="0.2">
      <c r="A102" s="67" t="s">
        <v>115</v>
      </c>
      <c r="B102" s="62" t="s">
        <v>53</v>
      </c>
      <c r="C102" s="32"/>
      <c r="D102" s="91">
        <v>0</v>
      </c>
      <c r="E102" s="31"/>
      <c r="F102" s="33"/>
      <c r="G102" s="12">
        <v>2504.1</v>
      </c>
      <c r="H102" s="12">
        <v>1.07</v>
      </c>
      <c r="I102" s="13">
        <v>0</v>
      </c>
    </row>
    <row r="103" spans="1:9" s="19" customFormat="1" ht="21.75" customHeight="1" x14ac:dyDescent="0.2">
      <c r="A103" s="63" t="s">
        <v>54</v>
      </c>
      <c r="B103" s="61"/>
      <c r="C103" s="30" t="s">
        <v>150</v>
      </c>
      <c r="D103" s="77">
        <f>D104</f>
        <v>1311.87</v>
      </c>
      <c r="E103" s="21">
        <f>D103/G103</f>
        <v>0.52</v>
      </c>
      <c r="F103" s="28">
        <f>E103/12</f>
        <v>0.04</v>
      </c>
      <c r="G103" s="12">
        <v>2504.1</v>
      </c>
      <c r="H103" s="12">
        <v>1.07</v>
      </c>
      <c r="I103" s="13">
        <v>0.15</v>
      </c>
    </row>
    <row r="104" spans="1:9" s="19" customFormat="1" ht="23.25" customHeight="1" x14ac:dyDescent="0.2">
      <c r="A104" s="67" t="s">
        <v>55</v>
      </c>
      <c r="B104" s="61" t="s">
        <v>31</v>
      </c>
      <c r="C104" s="32"/>
      <c r="D104" s="91">
        <v>1311.87</v>
      </c>
      <c r="E104" s="32"/>
      <c r="F104" s="33"/>
      <c r="G104" s="12">
        <v>2504.1</v>
      </c>
      <c r="H104" s="12">
        <v>1.07</v>
      </c>
      <c r="I104" s="13">
        <v>0.03</v>
      </c>
    </row>
    <row r="105" spans="1:9" s="12" customFormat="1" ht="30" x14ac:dyDescent="0.2">
      <c r="A105" s="63" t="s">
        <v>56</v>
      </c>
      <c r="B105" s="64"/>
      <c r="C105" s="22" t="s">
        <v>151</v>
      </c>
      <c r="D105" s="77">
        <f>D106+D107</f>
        <v>15600</v>
      </c>
      <c r="E105" s="22">
        <f>D105/G105</f>
        <v>6.23</v>
      </c>
      <c r="F105" s="23">
        <f>E105/12</f>
        <v>0.52</v>
      </c>
      <c r="G105" s="12">
        <v>2504.1</v>
      </c>
      <c r="H105" s="12">
        <v>1.07</v>
      </c>
      <c r="I105" s="13">
        <v>0.04</v>
      </c>
    </row>
    <row r="106" spans="1:9" s="19" customFormat="1" ht="41.25" customHeight="1" x14ac:dyDescent="0.2">
      <c r="A106" s="72" t="s">
        <v>116</v>
      </c>
      <c r="B106" s="62" t="s">
        <v>33</v>
      </c>
      <c r="C106" s="32"/>
      <c r="D106" s="91">
        <v>15600</v>
      </c>
      <c r="E106" s="32"/>
      <c r="F106" s="33"/>
      <c r="G106" s="12">
        <v>2504.1</v>
      </c>
      <c r="H106" s="12">
        <v>1.07</v>
      </c>
      <c r="I106" s="13">
        <v>0.04</v>
      </c>
    </row>
    <row r="107" spans="1:9" s="19" customFormat="1" ht="18" customHeight="1" x14ac:dyDescent="0.2">
      <c r="A107" s="72" t="s">
        <v>171</v>
      </c>
      <c r="B107" s="62" t="s">
        <v>53</v>
      </c>
      <c r="C107" s="32"/>
      <c r="D107" s="91">
        <v>0</v>
      </c>
      <c r="E107" s="32"/>
      <c r="F107" s="33"/>
      <c r="G107" s="12">
        <v>2504.1</v>
      </c>
      <c r="H107" s="12">
        <v>1.07</v>
      </c>
      <c r="I107" s="13">
        <v>0</v>
      </c>
    </row>
    <row r="108" spans="1:9" s="12" customFormat="1" ht="15" x14ac:dyDescent="0.2">
      <c r="A108" s="63" t="s">
        <v>57</v>
      </c>
      <c r="B108" s="64"/>
      <c r="C108" s="22" t="s">
        <v>152</v>
      </c>
      <c r="D108" s="77">
        <f>D109+D110</f>
        <v>2196.7199999999998</v>
      </c>
      <c r="E108" s="22">
        <f>D108/G108</f>
        <v>0.88</v>
      </c>
      <c r="F108" s="23">
        <f>E108/12</f>
        <v>7.0000000000000007E-2</v>
      </c>
      <c r="G108" s="12">
        <v>2504.1</v>
      </c>
      <c r="H108" s="12">
        <v>1.07</v>
      </c>
      <c r="I108" s="13">
        <v>0.51</v>
      </c>
    </row>
    <row r="109" spans="1:9" s="19" customFormat="1" ht="16.5" customHeight="1" x14ac:dyDescent="0.2">
      <c r="A109" s="67" t="s">
        <v>58</v>
      </c>
      <c r="B109" s="61" t="s">
        <v>43</v>
      </c>
      <c r="C109" s="32"/>
      <c r="D109" s="91">
        <v>2196.7199999999998</v>
      </c>
      <c r="E109" s="32"/>
      <c r="F109" s="33"/>
      <c r="G109" s="12">
        <v>2504.1</v>
      </c>
      <c r="H109" s="12">
        <v>1.07</v>
      </c>
      <c r="I109" s="13">
        <v>0.46</v>
      </c>
    </row>
    <row r="110" spans="1:9" s="19" customFormat="1" ht="21.75" customHeight="1" x14ac:dyDescent="0.2">
      <c r="A110" s="67" t="s">
        <v>59</v>
      </c>
      <c r="B110" s="61" t="s">
        <v>43</v>
      </c>
      <c r="C110" s="32"/>
      <c r="D110" s="93">
        <v>0</v>
      </c>
      <c r="E110" s="32"/>
      <c r="F110" s="33"/>
      <c r="G110" s="12">
        <v>2504.1</v>
      </c>
      <c r="H110" s="12">
        <v>1.07</v>
      </c>
      <c r="I110" s="13">
        <v>0.05</v>
      </c>
    </row>
    <row r="111" spans="1:9" s="12" customFormat="1" ht="133.5" customHeight="1" x14ac:dyDescent="0.2">
      <c r="A111" s="63" t="s">
        <v>180</v>
      </c>
      <c r="B111" s="64" t="s">
        <v>18</v>
      </c>
      <c r="C111" s="30"/>
      <c r="D111" s="94">
        <v>35000</v>
      </c>
      <c r="E111" s="30">
        <f>D111/G111</f>
        <v>13.98</v>
      </c>
      <c r="F111" s="28">
        <f>E111/12</f>
        <v>1.17</v>
      </c>
      <c r="G111" s="12">
        <v>2504.1</v>
      </c>
      <c r="H111" s="12">
        <v>1.07</v>
      </c>
      <c r="I111" s="13">
        <v>0.3</v>
      </c>
    </row>
    <row r="112" spans="1:9" s="12" customFormat="1" ht="33.75" customHeight="1" x14ac:dyDescent="0.2">
      <c r="A112" s="120" t="s">
        <v>70</v>
      </c>
      <c r="B112" s="116" t="s">
        <v>167</v>
      </c>
      <c r="C112" s="117"/>
      <c r="D112" s="94">
        <v>0</v>
      </c>
      <c r="E112" s="30">
        <f>D112/G112</f>
        <v>0</v>
      </c>
      <c r="F112" s="30">
        <f>E112/12</f>
        <v>0</v>
      </c>
      <c r="G112" s="12">
        <v>2504.1</v>
      </c>
      <c r="I112" s="13"/>
    </row>
    <row r="113" spans="1:11" s="122" customFormat="1" ht="18.75" x14ac:dyDescent="0.2">
      <c r="A113" s="133" t="s">
        <v>174</v>
      </c>
      <c r="B113" s="64" t="s">
        <v>10</v>
      </c>
      <c r="C113" s="121"/>
      <c r="D113" s="132">
        <f>1346.06+27416.23</f>
        <v>28762.29</v>
      </c>
      <c r="E113" s="66">
        <f>D113/G113</f>
        <v>11.49</v>
      </c>
      <c r="F113" s="66">
        <f>E113/12</f>
        <v>0.96</v>
      </c>
      <c r="G113" s="12">
        <v>2504.1</v>
      </c>
    </row>
    <row r="114" spans="1:11" s="122" customFormat="1" ht="18.75" x14ac:dyDescent="0.2">
      <c r="A114" s="133" t="s">
        <v>175</v>
      </c>
      <c r="B114" s="64" t="s">
        <v>10</v>
      </c>
      <c r="C114" s="121"/>
      <c r="D114" s="132">
        <f>(1346.06+3055.46)</f>
        <v>4401.5200000000004</v>
      </c>
      <c r="E114" s="66">
        <f t="shared" ref="E114:E116" si="2">D114/G114</f>
        <v>1.76</v>
      </c>
      <c r="F114" s="66">
        <f t="shared" ref="F114:F116" si="3">E114/12</f>
        <v>0.15</v>
      </c>
      <c r="G114" s="12">
        <v>2504.1</v>
      </c>
    </row>
    <row r="115" spans="1:11" s="122" customFormat="1" ht="18.75" x14ac:dyDescent="0.2">
      <c r="A115" s="133" t="s">
        <v>176</v>
      </c>
      <c r="B115" s="64" t="s">
        <v>10</v>
      </c>
      <c r="C115" s="121"/>
      <c r="D115" s="132">
        <v>24401.14</v>
      </c>
      <c r="E115" s="66">
        <f t="shared" si="2"/>
        <v>9.74</v>
      </c>
      <c r="F115" s="66">
        <f t="shared" si="3"/>
        <v>0.81</v>
      </c>
      <c r="G115" s="12">
        <v>2504.1</v>
      </c>
    </row>
    <row r="116" spans="1:11" s="122" customFormat="1" ht="18.75" x14ac:dyDescent="0.2">
      <c r="A116" s="133" t="s">
        <v>177</v>
      </c>
      <c r="B116" s="64" t="s">
        <v>10</v>
      </c>
      <c r="C116" s="117"/>
      <c r="D116" s="94">
        <v>30469.87</v>
      </c>
      <c r="E116" s="66">
        <f t="shared" si="2"/>
        <v>12.17</v>
      </c>
      <c r="F116" s="66">
        <f t="shared" si="3"/>
        <v>1.01</v>
      </c>
      <c r="G116" s="12">
        <v>2504.1</v>
      </c>
    </row>
    <row r="117" spans="1:11" s="12" customFormat="1" ht="23.25" customHeight="1" thickBot="1" x14ac:dyDescent="0.25">
      <c r="A117" s="123" t="s">
        <v>60</v>
      </c>
      <c r="B117" s="124" t="s">
        <v>15</v>
      </c>
      <c r="C117" s="125"/>
      <c r="D117" s="94">
        <f>E117*G117</f>
        <v>61901.35</v>
      </c>
      <c r="E117" s="30">
        <f>F117*12</f>
        <v>24.72</v>
      </c>
      <c r="F117" s="30">
        <v>2.06</v>
      </c>
      <c r="G117" s="12">
        <v>2504.1</v>
      </c>
      <c r="H117" s="37"/>
      <c r="I117" s="13"/>
    </row>
    <row r="118" spans="1:11" s="12" customFormat="1" ht="27" customHeight="1" thickBot="1" x14ac:dyDescent="0.45">
      <c r="A118" s="68" t="s">
        <v>61</v>
      </c>
      <c r="B118" s="69"/>
      <c r="C118" s="36"/>
      <c r="D118" s="130">
        <f>D111+D108+D105+D103+D96+D91+D80+D65+D64+D63+D62+D51+D49+D48+D41+D40+D29+D15+D117+D112+D50+D42+D115+D114+D113+D61</f>
        <v>671185.22</v>
      </c>
      <c r="E118" s="130">
        <f>E111+E108+E105+E103+E96+E91+E80+E65+E64+E63+E62+E51+E49+E48+E41+E40+E29+E15+E117+E112+E50+E42+E115+E114+E113+E61</f>
        <v>268.04000000000002</v>
      </c>
      <c r="F118" s="130">
        <f>F111+F108+F105+F103+F96+F91+F80+F65+F64+F63+F62+F51+F49+F48+F41+F40+F29+F15+F117+F112+F50+F42+F115+F114+F113+F61</f>
        <v>22.34</v>
      </c>
      <c r="G118" s="12">
        <v>2504.1</v>
      </c>
      <c r="H118" s="37"/>
      <c r="I118" s="13"/>
    </row>
    <row r="119" spans="1:11" s="12" customFormat="1" ht="20.25" thickBot="1" x14ac:dyDescent="0.45">
      <c r="A119" s="95"/>
      <c r="B119" s="96"/>
      <c r="C119" s="97"/>
      <c r="D119" s="98"/>
      <c r="E119" s="96"/>
      <c r="F119" s="99"/>
      <c r="H119" s="37"/>
      <c r="I119" s="13"/>
    </row>
    <row r="120" spans="1:11" s="12" customFormat="1" ht="38.25" thickBot="1" x14ac:dyDescent="0.25">
      <c r="A120" s="106" t="s">
        <v>154</v>
      </c>
      <c r="B120" s="10"/>
      <c r="C120" s="107"/>
      <c r="D120" s="108">
        <f>SUM(D121:D124)</f>
        <v>129835.37</v>
      </c>
      <c r="E120" s="108">
        <f>SUM(E121:E124)</f>
        <v>51.85</v>
      </c>
      <c r="F120" s="109">
        <f>SUM(F121:F124)</f>
        <v>4.33</v>
      </c>
      <c r="G120" s="12">
        <v>2504.1</v>
      </c>
      <c r="I120" s="13"/>
    </row>
    <row r="121" spans="1:11" s="12" customFormat="1" ht="18" customHeight="1" x14ac:dyDescent="0.2">
      <c r="A121" s="83" t="s">
        <v>181</v>
      </c>
      <c r="B121" s="84"/>
      <c r="C121" s="24"/>
      <c r="D121" s="100">
        <v>8939.49</v>
      </c>
      <c r="E121" s="74">
        <f>D121/G121</f>
        <v>3.57</v>
      </c>
      <c r="F121" s="25">
        <f>E121/12</f>
        <v>0.3</v>
      </c>
      <c r="G121" s="12">
        <v>2504.1</v>
      </c>
      <c r="H121" s="37"/>
      <c r="I121" s="13"/>
    </row>
    <row r="122" spans="1:11" s="19" customFormat="1" ht="15" x14ac:dyDescent="0.2">
      <c r="A122" s="72" t="s">
        <v>156</v>
      </c>
      <c r="B122" s="73"/>
      <c r="C122" s="74"/>
      <c r="D122" s="92">
        <v>85726.87</v>
      </c>
      <c r="E122" s="74">
        <f t="shared" ref="E122:E124" si="4">D122/G122</f>
        <v>34.229999999999997</v>
      </c>
      <c r="F122" s="25">
        <f t="shared" ref="F122:F124" si="5">E122/12</f>
        <v>2.85</v>
      </c>
      <c r="G122" s="12">
        <v>2504.1</v>
      </c>
      <c r="H122" s="12"/>
      <c r="I122" s="13"/>
      <c r="K122" s="19">
        <v>0.02</v>
      </c>
    </row>
    <row r="123" spans="1:11" s="19" customFormat="1" ht="15" x14ac:dyDescent="0.2">
      <c r="A123" s="72" t="s">
        <v>182</v>
      </c>
      <c r="B123" s="73"/>
      <c r="C123" s="74"/>
      <c r="D123" s="92">
        <v>5251.69</v>
      </c>
      <c r="E123" s="74">
        <f t="shared" si="4"/>
        <v>2.1</v>
      </c>
      <c r="F123" s="25">
        <f t="shared" si="5"/>
        <v>0.18</v>
      </c>
      <c r="G123" s="12">
        <v>2504.1</v>
      </c>
      <c r="H123" s="12"/>
      <c r="I123" s="13"/>
      <c r="K123" s="19">
        <v>0.59</v>
      </c>
    </row>
    <row r="124" spans="1:11" s="19" customFormat="1" ht="19.5" customHeight="1" x14ac:dyDescent="0.2">
      <c r="A124" s="89" t="s">
        <v>183</v>
      </c>
      <c r="B124" s="73"/>
      <c r="C124" s="74"/>
      <c r="D124" s="90">
        <v>29917.32</v>
      </c>
      <c r="E124" s="74">
        <f t="shared" si="4"/>
        <v>11.95</v>
      </c>
      <c r="F124" s="25">
        <f t="shared" si="5"/>
        <v>1</v>
      </c>
      <c r="G124" s="12">
        <v>2504.1</v>
      </c>
      <c r="H124" s="12"/>
      <c r="I124" s="13"/>
    </row>
    <row r="125" spans="1:11" s="19" customFormat="1" ht="15" customHeight="1" thickBot="1" x14ac:dyDescent="0.25">
      <c r="A125" s="85"/>
      <c r="B125" s="86"/>
      <c r="C125" s="87"/>
      <c r="D125" s="88"/>
      <c r="E125" s="87"/>
      <c r="F125" s="87"/>
      <c r="G125" s="12"/>
      <c r="H125" s="12"/>
      <c r="I125" s="13"/>
    </row>
    <row r="126" spans="1:11" s="41" customFormat="1" ht="23.25" customHeight="1" thickBot="1" x14ac:dyDescent="0.45">
      <c r="A126" s="35" t="s">
        <v>178</v>
      </c>
      <c r="B126" s="44"/>
      <c r="C126" s="45"/>
      <c r="D126" s="78">
        <f>D118+D120</f>
        <v>801020.59</v>
      </c>
      <c r="E126" s="78">
        <f>E118+E120</f>
        <v>319.89</v>
      </c>
      <c r="F126" s="78">
        <f>F118+F120</f>
        <v>26.67</v>
      </c>
      <c r="G126" s="12"/>
      <c r="I126" s="42"/>
    </row>
    <row r="127" spans="1:11" s="41" customFormat="1" ht="19.5" x14ac:dyDescent="0.4">
      <c r="A127" s="46"/>
      <c r="B127" s="47"/>
      <c r="C127" s="48"/>
      <c r="D127" s="48"/>
      <c r="E127" s="48"/>
      <c r="F127" s="49"/>
      <c r="I127" s="42"/>
    </row>
    <row r="128" spans="1:11" s="41" customFormat="1" ht="18.75" x14ac:dyDescent="0.4">
      <c r="A128" s="63" t="s">
        <v>94</v>
      </c>
      <c r="B128" s="64" t="s">
        <v>15</v>
      </c>
      <c r="C128" s="30" t="s">
        <v>143</v>
      </c>
      <c r="D128" s="94">
        <f>161295.08*1.086</f>
        <v>175166.46</v>
      </c>
      <c r="E128" s="30">
        <f>D128/G128</f>
        <v>69.95</v>
      </c>
      <c r="F128" s="30">
        <f>E128/12</f>
        <v>5.83</v>
      </c>
      <c r="G128" s="41">
        <v>2504.1</v>
      </c>
      <c r="I128" s="42"/>
    </row>
    <row r="129" spans="1:9" s="41" customFormat="1" ht="20.25" thickBot="1" x14ac:dyDescent="0.45">
      <c r="A129" s="46"/>
      <c r="B129" s="47"/>
      <c r="C129" s="48"/>
      <c r="D129" s="48"/>
      <c r="E129" s="48"/>
      <c r="F129" s="49"/>
      <c r="I129" s="42"/>
    </row>
    <row r="130" spans="1:9" s="41" customFormat="1" ht="20.25" thickBot="1" x14ac:dyDescent="0.45">
      <c r="A130" s="35" t="s">
        <v>178</v>
      </c>
      <c r="B130" s="134"/>
      <c r="C130" s="135"/>
      <c r="D130" s="135">
        <f>D126+D128</f>
        <v>976187.05</v>
      </c>
      <c r="E130" s="135">
        <f t="shared" ref="E130:F130" si="6">E126+E128</f>
        <v>389.84</v>
      </c>
      <c r="F130" s="135">
        <f t="shared" si="6"/>
        <v>32.5</v>
      </c>
      <c r="I130" s="42"/>
    </row>
    <row r="131" spans="1:9" s="41" customFormat="1" ht="19.5" x14ac:dyDescent="0.4">
      <c r="A131" s="46"/>
      <c r="B131" s="47"/>
      <c r="C131" s="48"/>
      <c r="D131" s="48"/>
      <c r="E131" s="48"/>
      <c r="F131" s="49"/>
      <c r="I131" s="42"/>
    </row>
    <row r="132" spans="1:9" s="53" customFormat="1" ht="19.5" x14ac:dyDescent="0.2">
      <c r="A132" s="50"/>
      <c r="B132" s="43"/>
      <c r="C132" s="51"/>
      <c r="D132" s="51"/>
      <c r="E132" s="51"/>
      <c r="F132" s="52"/>
      <c r="I132" s="54"/>
    </row>
    <row r="133" spans="1:9" s="39" customFormat="1" ht="14.25" x14ac:dyDescent="0.2">
      <c r="A133" s="136" t="s">
        <v>63</v>
      </c>
      <c r="B133" s="136"/>
      <c r="C133" s="136"/>
      <c r="D133" s="136"/>
      <c r="I133" s="40"/>
    </row>
    <row r="134" spans="1:9" s="39" customFormat="1" x14ac:dyDescent="0.2">
      <c r="F134" s="55"/>
      <c r="I134" s="40"/>
    </row>
    <row r="135" spans="1:9" s="39" customFormat="1" x14ac:dyDescent="0.2">
      <c r="A135" s="38" t="s">
        <v>64</v>
      </c>
      <c r="F135" s="55"/>
      <c r="I135" s="40"/>
    </row>
    <row r="136" spans="1:9" s="39" customFormat="1" x14ac:dyDescent="0.2">
      <c r="F136" s="55"/>
      <c r="I136" s="40"/>
    </row>
    <row r="137" spans="1:9" s="39" customFormat="1" x14ac:dyDescent="0.2">
      <c r="F137" s="55"/>
      <c r="I137" s="40"/>
    </row>
    <row r="138" spans="1:9" s="39" customFormat="1" x14ac:dyDescent="0.2">
      <c r="F138" s="55"/>
      <c r="I138" s="40"/>
    </row>
    <row r="139" spans="1:9" s="39" customFormat="1" x14ac:dyDescent="0.2">
      <c r="F139" s="55"/>
      <c r="I139" s="40"/>
    </row>
    <row r="140" spans="1:9" s="39" customFormat="1" x14ac:dyDescent="0.2">
      <c r="F140" s="55"/>
      <c r="I140" s="40"/>
    </row>
    <row r="141" spans="1:9" s="39" customFormat="1" x14ac:dyDescent="0.2">
      <c r="F141" s="55"/>
      <c r="I141" s="40"/>
    </row>
    <row r="142" spans="1:9" s="39" customFormat="1" x14ac:dyDescent="0.2">
      <c r="F142" s="55"/>
      <c r="I142" s="40"/>
    </row>
    <row r="143" spans="1:9" s="39" customFormat="1" x14ac:dyDescent="0.2">
      <c r="F143" s="55"/>
      <c r="I143" s="40"/>
    </row>
    <row r="144" spans="1:9" s="39" customFormat="1" x14ac:dyDescent="0.2">
      <c r="F144" s="55"/>
      <c r="I144" s="40"/>
    </row>
    <row r="145" spans="6:9" s="39" customFormat="1" x14ac:dyDescent="0.2">
      <c r="F145" s="55"/>
      <c r="I145" s="40"/>
    </row>
    <row r="146" spans="6:9" s="39" customFormat="1" x14ac:dyDescent="0.2">
      <c r="F146" s="55"/>
      <c r="I146" s="40"/>
    </row>
    <row r="147" spans="6:9" s="39" customFormat="1" x14ac:dyDescent="0.2">
      <c r="F147" s="55"/>
      <c r="I147" s="40"/>
    </row>
    <row r="148" spans="6:9" s="39" customFormat="1" x14ac:dyDescent="0.2">
      <c r="F148" s="55"/>
      <c r="I148" s="40"/>
    </row>
    <row r="149" spans="6:9" s="39" customFormat="1" x14ac:dyDescent="0.2">
      <c r="F149" s="55"/>
      <c r="I149" s="40"/>
    </row>
    <row r="150" spans="6:9" s="39" customFormat="1" x14ac:dyDescent="0.2">
      <c r="F150" s="55"/>
      <c r="I150" s="40"/>
    </row>
    <row r="151" spans="6:9" s="39" customFormat="1" x14ac:dyDescent="0.2">
      <c r="F151" s="55"/>
      <c r="I151" s="40"/>
    </row>
    <row r="152" spans="6:9" s="39" customFormat="1" x14ac:dyDescent="0.2">
      <c r="F152" s="55"/>
      <c r="I152" s="40"/>
    </row>
    <row r="153" spans="6:9" s="39" customFormat="1" x14ac:dyDescent="0.2">
      <c r="F153" s="55"/>
      <c r="I153" s="40"/>
    </row>
  </sheetData>
  <mergeCells count="13">
    <mergeCell ref="A6:F6"/>
    <mergeCell ref="A1:F1"/>
    <mergeCell ref="B2:F2"/>
    <mergeCell ref="B3:F3"/>
    <mergeCell ref="B4:F4"/>
    <mergeCell ref="A5:F5"/>
    <mergeCell ref="A133:D133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0"/>
  <sheetViews>
    <sheetView tabSelected="1" topLeftCell="A112" zoomScale="90" zoomScaleNormal="90" workbookViewId="0">
      <selection activeCell="D139" sqref="D13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56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7" t="s">
        <v>140</v>
      </c>
      <c r="B1" s="138"/>
      <c r="C1" s="138"/>
      <c r="D1" s="138"/>
      <c r="E1" s="138"/>
      <c r="F1" s="138"/>
    </row>
    <row r="2" spans="1:9" ht="12.75" customHeight="1" x14ac:dyDescent="0.3">
      <c r="B2" s="139"/>
      <c r="C2" s="139"/>
      <c r="D2" s="139"/>
      <c r="E2" s="138"/>
      <c r="F2" s="138"/>
    </row>
    <row r="3" spans="1:9" ht="14.25" customHeight="1" x14ac:dyDescent="0.3">
      <c r="B3" s="139" t="s">
        <v>0</v>
      </c>
      <c r="C3" s="139"/>
      <c r="D3" s="139"/>
      <c r="E3" s="138"/>
      <c r="F3" s="138"/>
    </row>
    <row r="4" spans="1:9" ht="18" customHeight="1" x14ac:dyDescent="0.3">
      <c r="A4" s="3" t="s">
        <v>165</v>
      </c>
      <c r="B4" s="139" t="s">
        <v>141</v>
      </c>
      <c r="C4" s="139"/>
      <c r="D4" s="139"/>
      <c r="E4" s="138"/>
      <c r="F4" s="138"/>
    </row>
    <row r="5" spans="1:9" ht="39.75" customHeight="1" x14ac:dyDescent="0.25">
      <c r="A5" s="140"/>
      <c r="B5" s="141"/>
      <c r="C5" s="141"/>
      <c r="D5" s="141"/>
      <c r="E5" s="141"/>
      <c r="F5" s="141"/>
      <c r="I5" s="1"/>
    </row>
    <row r="6" spans="1:9" ht="22.5" customHeight="1" x14ac:dyDescent="0.2">
      <c r="A6" s="154" t="s">
        <v>166</v>
      </c>
      <c r="B6" s="154"/>
      <c r="C6" s="154"/>
      <c r="D6" s="154"/>
      <c r="E6" s="154"/>
      <c r="F6" s="154"/>
      <c r="I6" s="1"/>
    </row>
    <row r="7" spans="1:9" ht="12.75" customHeight="1" x14ac:dyDescent="0.4">
      <c r="A7" s="142"/>
      <c r="B7" s="143"/>
      <c r="C7" s="143"/>
      <c r="D7" s="143"/>
      <c r="E7" s="143"/>
      <c r="F7" s="143"/>
      <c r="I7" s="1"/>
    </row>
    <row r="8" spans="1:9" s="4" customFormat="1" ht="22.5" customHeight="1" x14ac:dyDescent="0.4">
      <c r="A8" s="144" t="s">
        <v>1</v>
      </c>
      <c r="B8" s="144"/>
      <c r="C8" s="144"/>
      <c r="D8" s="144"/>
      <c r="E8" s="145"/>
      <c r="F8" s="145"/>
      <c r="I8" s="5"/>
    </row>
    <row r="9" spans="1:9" s="6" customFormat="1" ht="18.75" customHeight="1" x14ac:dyDescent="0.4">
      <c r="A9" s="144" t="s">
        <v>133</v>
      </c>
      <c r="B9" s="144"/>
      <c r="C9" s="144"/>
      <c r="D9" s="144"/>
      <c r="E9" s="145"/>
      <c r="F9" s="145"/>
    </row>
    <row r="10" spans="1:9" s="7" customFormat="1" ht="17.25" customHeight="1" x14ac:dyDescent="0.2">
      <c r="A10" s="146" t="s">
        <v>2</v>
      </c>
      <c r="B10" s="146"/>
      <c r="C10" s="146"/>
      <c r="D10" s="146"/>
      <c r="E10" s="147"/>
      <c r="F10" s="147"/>
    </row>
    <row r="11" spans="1:9" s="6" customFormat="1" ht="30" customHeight="1" thickBot="1" x14ac:dyDescent="0.25">
      <c r="A11" s="148" t="s">
        <v>3</v>
      </c>
      <c r="B11" s="148"/>
      <c r="C11" s="148"/>
      <c r="D11" s="148"/>
      <c r="E11" s="149"/>
      <c r="F11" s="149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134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50" t="s">
        <v>9</v>
      </c>
      <c r="B14" s="151"/>
      <c r="C14" s="151"/>
      <c r="D14" s="151"/>
      <c r="E14" s="152"/>
      <c r="F14" s="153"/>
      <c r="I14" s="20"/>
    </row>
    <row r="15" spans="1:9" s="12" customFormat="1" ht="15" x14ac:dyDescent="0.2">
      <c r="A15" s="57" t="s">
        <v>67</v>
      </c>
      <c r="B15" s="64" t="s">
        <v>10</v>
      </c>
      <c r="C15" s="22" t="s">
        <v>135</v>
      </c>
      <c r="D15" s="75">
        <f>E15*G15</f>
        <v>108477.61</v>
      </c>
      <c r="E15" s="22">
        <f>F15*12</f>
        <v>43.32</v>
      </c>
      <c r="F15" s="23">
        <f>F26+F28</f>
        <v>3.61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0" t="s">
        <v>11</v>
      </c>
      <c r="B16" s="71" t="s">
        <v>12</v>
      </c>
      <c r="C16" s="24"/>
      <c r="D16" s="76"/>
      <c r="E16" s="24"/>
      <c r="F16" s="25"/>
      <c r="G16" s="12">
        <v>2504.1</v>
      </c>
      <c r="I16" s="13"/>
    </row>
    <row r="17" spans="1:9" s="12" customFormat="1" ht="15" x14ac:dyDescent="0.2">
      <c r="A17" s="70" t="s">
        <v>13</v>
      </c>
      <c r="B17" s="71" t="s">
        <v>12</v>
      </c>
      <c r="C17" s="24"/>
      <c r="D17" s="76"/>
      <c r="E17" s="24"/>
      <c r="F17" s="25"/>
      <c r="G17" s="12">
        <v>2504.1</v>
      </c>
      <c r="I17" s="13"/>
    </row>
    <row r="18" spans="1:9" s="12" customFormat="1" ht="108.75" customHeight="1" x14ac:dyDescent="0.2">
      <c r="A18" s="70" t="s">
        <v>71</v>
      </c>
      <c r="B18" s="71" t="s">
        <v>33</v>
      </c>
      <c r="C18" s="24"/>
      <c r="D18" s="76"/>
      <c r="E18" s="24"/>
      <c r="F18" s="25"/>
      <c r="G18" s="12">
        <v>2504.1</v>
      </c>
      <c r="I18" s="13"/>
    </row>
    <row r="19" spans="1:9" s="127" customFormat="1" ht="15" x14ac:dyDescent="0.2">
      <c r="A19" s="70" t="s">
        <v>72</v>
      </c>
      <c r="B19" s="71" t="s">
        <v>12</v>
      </c>
      <c r="C19" s="126"/>
      <c r="D19" s="76"/>
      <c r="E19" s="24"/>
      <c r="F19" s="24"/>
      <c r="H19" s="128"/>
    </row>
    <row r="20" spans="1:9" s="127" customFormat="1" ht="15" x14ac:dyDescent="0.2">
      <c r="A20" s="70" t="s">
        <v>73</v>
      </c>
      <c r="B20" s="71" t="s">
        <v>12</v>
      </c>
      <c r="C20" s="21"/>
      <c r="D20" s="75"/>
      <c r="E20" s="22"/>
      <c r="F20" s="22"/>
      <c r="H20" s="128"/>
    </row>
    <row r="21" spans="1:9" s="12" customFormat="1" ht="25.5" x14ac:dyDescent="0.2">
      <c r="A21" s="110" t="s">
        <v>74</v>
      </c>
      <c r="B21" s="111" t="s">
        <v>18</v>
      </c>
      <c r="C21" s="129"/>
      <c r="D21" s="113"/>
      <c r="E21" s="112"/>
      <c r="F21" s="112"/>
      <c r="H21" s="13"/>
    </row>
    <row r="22" spans="1:9" s="12" customFormat="1" ht="18.75" x14ac:dyDescent="0.2">
      <c r="A22" s="110" t="s">
        <v>75</v>
      </c>
      <c r="B22" s="111" t="s">
        <v>21</v>
      </c>
      <c r="C22" s="112"/>
      <c r="D22" s="113"/>
      <c r="E22" s="112"/>
      <c r="F22" s="114"/>
    </row>
    <row r="23" spans="1:9" s="12" customFormat="1" ht="18.75" x14ac:dyDescent="0.2">
      <c r="A23" s="110" t="s">
        <v>163</v>
      </c>
      <c r="B23" s="111" t="s">
        <v>12</v>
      </c>
      <c r="C23" s="112"/>
      <c r="D23" s="113"/>
      <c r="E23" s="112"/>
      <c r="F23" s="114"/>
    </row>
    <row r="24" spans="1:9" s="12" customFormat="1" ht="15" x14ac:dyDescent="0.2">
      <c r="A24" s="110" t="s">
        <v>164</v>
      </c>
      <c r="B24" s="111" t="s">
        <v>12</v>
      </c>
      <c r="C24" s="129"/>
      <c r="D24" s="113"/>
      <c r="E24" s="112"/>
      <c r="F24" s="112"/>
      <c r="H24" s="13"/>
    </row>
    <row r="25" spans="1:9" s="12" customFormat="1" ht="15" x14ac:dyDescent="0.2">
      <c r="A25" s="110" t="s">
        <v>76</v>
      </c>
      <c r="B25" s="111" t="s">
        <v>31</v>
      </c>
      <c r="C25" s="129"/>
      <c r="D25" s="113"/>
      <c r="E25" s="112"/>
      <c r="F25" s="112"/>
      <c r="H25" s="13"/>
    </row>
    <row r="26" spans="1:9" s="12" customFormat="1" ht="15" x14ac:dyDescent="0.2">
      <c r="A26" s="57" t="s">
        <v>66</v>
      </c>
      <c r="B26" s="58"/>
      <c r="C26" s="24"/>
      <c r="D26" s="76"/>
      <c r="E26" s="24"/>
      <c r="F26" s="23">
        <v>3.61</v>
      </c>
      <c r="G26" s="12">
        <v>2504.1</v>
      </c>
      <c r="I26" s="13"/>
    </row>
    <row r="27" spans="1:9" s="12" customFormat="1" ht="15" x14ac:dyDescent="0.2">
      <c r="A27" s="59" t="s">
        <v>69</v>
      </c>
      <c r="B27" s="58" t="s">
        <v>12</v>
      </c>
      <c r="C27" s="24"/>
      <c r="D27" s="76"/>
      <c r="E27" s="24"/>
      <c r="F27" s="25">
        <v>0</v>
      </c>
      <c r="G27" s="12">
        <v>2504.1</v>
      </c>
      <c r="I27" s="13"/>
    </row>
    <row r="28" spans="1:9" s="12" customFormat="1" ht="15" x14ac:dyDescent="0.2">
      <c r="A28" s="57" t="s">
        <v>66</v>
      </c>
      <c r="B28" s="58"/>
      <c r="C28" s="24"/>
      <c r="D28" s="76"/>
      <c r="E28" s="24"/>
      <c r="F28" s="23">
        <f>F27</f>
        <v>0</v>
      </c>
      <c r="G28" s="12">
        <v>2504.1</v>
      </c>
      <c r="I28" s="13"/>
    </row>
    <row r="29" spans="1:9" s="12" customFormat="1" ht="30" x14ac:dyDescent="0.2">
      <c r="A29" s="57" t="s">
        <v>14</v>
      </c>
      <c r="B29" s="60" t="s">
        <v>15</v>
      </c>
      <c r="C29" s="22" t="s">
        <v>136</v>
      </c>
      <c r="D29" s="75">
        <f>E29*G29</f>
        <v>140029.26999999999</v>
      </c>
      <c r="E29" s="22">
        <f>F29*12</f>
        <v>55.92</v>
      </c>
      <c r="F29" s="23">
        <v>4.66</v>
      </c>
      <c r="G29" s="12">
        <v>2504.1</v>
      </c>
      <c r="H29" s="12">
        <v>1.07</v>
      </c>
      <c r="I29" s="13">
        <v>3.51</v>
      </c>
    </row>
    <row r="30" spans="1:9" s="26" customFormat="1" ht="15" x14ac:dyDescent="0.2">
      <c r="A30" s="70" t="s">
        <v>77</v>
      </c>
      <c r="B30" s="71" t="s">
        <v>15</v>
      </c>
      <c r="C30" s="22"/>
      <c r="D30" s="75"/>
      <c r="E30" s="22"/>
      <c r="F30" s="23"/>
      <c r="G30" s="12">
        <v>2504.1</v>
      </c>
      <c r="I30" s="27"/>
    </row>
    <row r="31" spans="1:9" s="26" customFormat="1" ht="15" x14ac:dyDescent="0.2">
      <c r="A31" s="70" t="s">
        <v>78</v>
      </c>
      <c r="B31" s="71" t="s">
        <v>79</v>
      </c>
      <c r="C31" s="22"/>
      <c r="D31" s="75"/>
      <c r="E31" s="22"/>
      <c r="F31" s="23"/>
      <c r="G31" s="12">
        <v>2504.1</v>
      </c>
      <c r="I31" s="27"/>
    </row>
    <row r="32" spans="1:9" s="26" customFormat="1" ht="15" x14ac:dyDescent="0.2">
      <c r="A32" s="70" t="s">
        <v>80</v>
      </c>
      <c r="B32" s="71" t="s">
        <v>81</v>
      </c>
      <c r="C32" s="22"/>
      <c r="D32" s="75"/>
      <c r="E32" s="22"/>
      <c r="F32" s="23"/>
      <c r="G32" s="12">
        <v>2504.1</v>
      </c>
      <c r="I32" s="27"/>
    </row>
    <row r="33" spans="1:9" s="26" customFormat="1" ht="15" x14ac:dyDescent="0.2">
      <c r="A33" s="70" t="s">
        <v>16</v>
      </c>
      <c r="B33" s="71" t="s">
        <v>15</v>
      </c>
      <c r="C33" s="22"/>
      <c r="D33" s="75"/>
      <c r="E33" s="22"/>
      <c r="F33" s="23"/>
      <c r="G33" s="12">
        <v>2504.1</v>
      </c>
      <c r="I33" s="27"/>
    </row>
    <row r="34" spans="1:9" s="26" customFormat="1" ht="25.5" x14ac:dyDescent="0.2">
      <c r="A34" s="70" t="s">
        <v>17</v>
      </c>
      <c r="B34" s="71" t="s">
        <v>18</v>
      </c>
      <c r="C34" s="22"/>
      <c r="D34" s="75"/>
      <c r="E34" s="22"/>
      <c r="F34" s="23"/>
      <c r="G34" s="12">
        <v>2504.1</v>
      </c>
      <c r="I34" s="27"/>
    </row>
    <row r="35" spans="1:9" s="26" customFormat="1" ht="15" x14ac:dyDescent="0.2">
      <c r="A35" s="70" t="s">
        <v>82</v>
      </c>
      <c r="B35" s="71" t="s">
        <v>15</v>
      </c>
      <c r="C35" s="22"/>
      <c r="D35" s="75"/>
      <c r="E35" s="22"/>
      <c r="F35" s="23"/>
      <c r="G35" s="12">
        <v>2504.1</v>
      </c>
      <c r="I35" s="27"/>
    </row>
    <row r="36" spans="1:9" s="12" customFormat="1" ht="15" x14ac:dyDescent="0.2">
      <c r="A36" s="70" t="s">
        <v>83</v>
      </c>
      <c r="B36" s="71" t="s">
        <v>15</v>
      </c>
      <c r="C36" s="22"/>
      <c r="D36" s="75"/>
      <c r="E36" s="22"/>
      <c r="F36" s="23"/>
      <c r="G36" s="12">
        <v>2504.1</v>
      </c>
      <c r="I36" s="13"/>
    </row>
    <row r="37" spans="1:9" s="26" customFormat="1" ht="25.5" x14ac:dyDescent="0.2">
      <c r="A37" s="70" t="s">
        <v>84</v>
      </c>
      <c r="B37" s="71" t="s">
        <v>19</v>
      </c>
      <c r="C37" s="22"/>
      <c r="D37" s="75"/>
      <c r="E37" s="22"/>
      <c r="F37" s="23"/>
      <c r="G37" s="12">
        <v>2504.1</v>
      </c>
      <c r="I37" s="27"/>
    </row>
    <row r="38" spans="1:9" s="26" customFormat="1" ht="25.5" x14ac:dyDescent="0.2">
      <c r="A38" s="70" t="s">
        <v>85</v>
      </c>
      <c r="B38" s="71" t="s">
        <v>18</v>
      </c>
      <c r="C38" s="22"/>
      <c r="D38" s="75"/>
      <c r="E38" s="22"/>
      <c r="F38" s="23"/>
      <c r="G38" s="12">
        <v>2504.1</v>
      </c>
      <c r="I38" s="27"/>
    </row>
    <row r="39" spans="1:9" s="26" customFormat="1" ht="25.5" x14ac:dyDescent="0.2">
      <c r="A39" s="70" t="s">
        <v>86</v>
      </c>
      <c r="B39" s="71" t="s">
        <v>15</v>
      </c>
      <c r="C39" s="22"/>
      <c r="D39" s="75"/>
      <c r="E39" s="22"/>
      <c r="F39" s="23"/>
      <c r="G39" s="12">
        <v>2504.1</v>
      </c>
      <c r="I39" s="27"/>
    </row>
    <row r="40" spans="1:9" s="29" customFormat="1" ht="15" x14ac:dyDescent="0.2">
      <c r="A40" s="63" t="s">
        <v>20</v>
      </c>
      <c r="B40" s="64" t="s">
        <v>21</v>
      </c>
      <c r="C40" s="22" t="s">
        <v>135</v>
      </c>
      <c r="D40" s="75">
        <f>E40*G40</f>
        <v>27044.28</v>
      </c>
      <c r="E40" s="22">
        <f>F40*12</f>
        <v>10.8</v>
      </c>
      <c r="F40" s="23">
        <v>0.9</v>
      </c>
      <c r="G40" s="12">
        <v>2504.1</v>
      </c>
      <c r="H40" s="12">
        <v>1.07</v>
      </c>
      <c r="I40" s="13">
        <v>0.6</v>
      </c>
    </row>
    <row r="41" spans="1:9" s="12" customFormat="1" ht="15" x14ac:dyDescent="0.2">
      <c r="A41" s="63" t="s">
        <v>22</v>
      </c>
      <c r="B41" s="64" t="s">
        <v>23</v>
      </c>
      <c r="C41" s="22" t="s">
        <v>135</v>
      </c>
      <c r="D41" s="75">
        <f>E41*G41</f>
        <v>88044.160000000003</v>
      </c>
      <c r="E41" s="22">
        <f>F41*12</f>
        <v>35.159999999999997</v>
      </c>
      <c r="F41" s="23">
        <v>2.93</v>
      </c>
      <c r="G41" s="12">
        <v>2504.1</v>
      </c>
      <c r="H41" s="12">
        <v>1.07</v>
      </c>
      <c r="I41" s="13">
        <v>1.94</v>
      </c>
    </row>
    <row r="42" spans="1:9" s="12" customFormat="1" ht="17.25" customHeight="1" x14ac:dyDescent="0.2">
      <c r="A42" s="63" t="s">
        <v>94</v>
      </c>
      <c r="B42" s="64" t="s">
        <v>15</v>
      </c>
      <c r="C42" s="22" t="s">
        <v>143</v>
      </c>
      <c r="D42" s="75">
        <v>0</v>
      </c>
      <c r="E42" s="22">
        <f>D42/G42</f>
        <v>0</v>
      </c>
      <c r="F42" s="23">
        <f>E42/12</f>
        <v>0</v>
      </c>
      <c r="G42" s="12">
        <v>2504.1</v>
      </c>
      <c r="I42" s="13"/>
    </row>
    <row r="43" spans="1:9" s="12" customFormat="1" ht="15" x14ac:dyDescent="0.2">
      <c r="A43" s="70" t="s">
        <v>87</v>
      </c>
      <c r="B43" s="71" t="s">
        <v>33</v>
      </c>
      <c r="C43" s="22"/>
      <c r="D43" s="75"/>
      <c r="E43" s="22"/>
      <c r="F43" s="23"/>
      <c r="G43" s="12">
        <v>2504.1</v>
      </c>
      <c r="I43" s="13"/>
    </row>
    <row r="44" spans="1:9" s="12" customFormat="1" ht="15" x14ac:dyDescent="0.2">
      <c r="A44" s="70" t="s">
        <v>88</v>
      </c>
      <c r="B44" s="71" t="s">
        <v>31</v>
      </c>
      <c r="C44" s="22"/>
      <c r="D44" s="75"/>
      <c r="E44" s="22"/>
      <c r="F44" s="23"/>
      <c r="G44" s="12">
        <v>2504.1</v>
      </c>
      <c r="I44" s="13"/>
    </row>
    <row r="45" spans="1:9" s="12" customFormat="1" ht="15" x14ac:dyDescent="0.2">
      <c r="A45" s="70" t="s">
        <v>89</v>
      </c>
      <c r="B45" s="71" t="s">
        <v>90</v>
      </c>
      <c r="C45" s="22"/>
      <c r="D45" s="75"/>
      <c r="E45" s="22"/>
      <c r="F45" s="23"/>
      <c r="G45" s="12">
        <v>2504.1</v>
      </c>
      <c r="I45" s="13"/>
    </row>
    <row r="46" spans="1:9" s="12" customFormat="1" ht="15" x14ac:dyDescent="0.2">
      <c r="A46" s="70" t="s">
        <v>91</v>
      </c>
      <c r="B46" s="71" t="s">
        <v>92</v>
      </c>
      <c r="C46" s="22"/>
      <c r="D46" s="75"/>
      <c r="E46" s="22"/>
      <c r="F46" s="23"/>
      <c r="G46" s="12">
        <v>2504.1</v>
      </c>
      <c r="I46" s="13"/>
    </row>
    <row r="47" spans="1:9" s="12" customFormat="1" ht="15" x14ac:dyDescent="0.2">
      <c r="A47" s="70" t="s">
        <v>93</v>
      </c>
      <c r="B47" s="71" t="s">
        <v>90</v>
      </c>
      <c r="C47" s="22"/>
      <c r="D47" s="75"/>
      <c r="E47" s="22"/>
      <c r="F47" s="23"/>
      <c r="G47" s="12">
        <v>2504.1</v>
      </c>
      <c r="I47" s="13"/>
    </row>
    <row r="48" spans="1:9" s="19" customFormat="1" ht="30" x14ac:dyDescent="0.2">
      <c r="A48" s="63" t="s">
        <v>117</v>
      </c>
      <c r="B48" s="64" t="s">
        <v>10</v>
      </c>
      <c r="C48" s="30" t="s">
        <v>137</v>
      </c>
      <c r="D48" s="75">
        <v>2439.9899999999998</v>
      </c>
      <c r="E48" s="22">
        <f>D48/G48</f>
        <v>0.97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3" t="s">
        <v>118</v>
      </c>
      <c r="B49" s="64" t="s">
        <v>10</v>
      </c>
      <c r="C49" s="30" t="s">
        <v>137</v>
      </c>
      <c r="D49" s="75">
        <v>15405.72</v>
      </c>
      <c r="E49" s="22">
        <f>D49/G49</f>
        <v>6.15</v>
      </c>
      <c r="F49" s="23">
        <f>E49/12</f>
        <v>0.51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3" t="s">
        <v>168</v>
      </c>
      <c r="B50" s="64" t="s">
        <v>46</v>
      </c>
      <c r="C50" s="30" t="s">
        <v>137</v>
      </c>
      <c r="D50" s="75">
        <v>15405.68</v>
      </c>
      <c r="E50" s="22">
        <f>D50/G50</f>
        <v>6.15</v>
      </c>
      <c r="F50" s="23">
        <f>E50/12</f>
        <v>0.51</v>
      </c>
      <c r="G50" s="12">
        <v>2504.1</v>
      </c>
      <c r="H50" s="12"/>
      <c r="I50" s="13"/>
    </row>
    <row r="51" spans="1:9" s="19" customFormat="1" ht="30" x14ac:dyDescent="0.2">
      <c r="A51" s="63" t="s">
        <v>24</v>
      </c>
      <c r="B51" s="64"/>
      <c r="C51" s="30" t="s">
        <v>144</v>
      </c>
      <c r="D51" s="75">
        <f>E51*G51</f>
        <v>6610.82</v>
      </c>
      <c r="E51" s="22">
        <f>F51*12</f>
        <v>2.64</v>
      </c>
      <c r="F51" s="23">
        <v>0.22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2" t="s">
        <v>95</v>
      </c>
      <c r="B52" s="73" t="s">
        <v>53</v>
      </c>
      <c r="C52" s="30"/>
      <c r="D52" s="75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2" t="s">
        <v>96</v>
      </c>
      <c r="B53" s="73" t="s">
        <v>53</v>
      </c>
      <c r="C53" s="30"/>
      <c r="D53" s="75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2" t="s">
        <v>97</v>
      </c>
      <c r="B54" s="73" t="s">
        <v>12</v>
      </c>
      <c r="C54" s="30"/>
      <c r="D54" s="75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2" t="s">
        <v>98</v>
      </c>
      <c r="B55" s="73" t="s">
        <v>53</v>
      </c>
      <c r="C55" s="30"/>
      <c r="D55" s="75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2" t="s">
        <v>99</v>
      </c>
      <c r="B56" s="73" t="s">
        <v>53</v>
      </c>
      <c r="C56" s="30"/>
      <c r="D56" s="75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2" t="s">
        <v>100</v>
      </c>
      <c r="B57" s="73" t="s">
        <v>53</v>
      </c>
      <c r="C57" s="30"/>
      <c r="D57" s="75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2" t="s">
        <v>101</v>
      </c>
      <c r="B58" s="73" t="s">
        <v>53</v>
      </c>
      <c r="C58" s="30"/>
      <c r="D58" s="75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2" t="s">
        <v>102</v>
      </c>
      <c r="B59" s="73" t="s">
        <v>53</v>
      </c>
      <c r="C59" s="30"/>
      <c r="D59" s="75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2" t="s">
        <v>103</v>
      </c>
      <c r="B60" s="73" t="s">
        <v>53</v>
      </c>
      <c r="C60" s="30"/>
      <c r="D60" s="75"/>
      <c r="E60" s="22"/>
      <c r="F60" s="23"/>
      <c r="G60" s="12">
        <v>2504.1</v>
      </c>
      <c r="H60" s="12"/>
      <c r="I60" s="13"/>
    </row>
    <row r="61" spans="1:9" s="29" customFormat="1" ht="30" x14ac:dyDescent="0.2">
      <c r="A61" s="115" t="s">
        <v>162</v>
      </c>
      <c r="B61" s="116"/>
      <c r="C61" s="117"/>
      <c r="D61" s="75">
        <v>51600</v>
      </c>
      <c r="E61" s="22">
        <f>D61/G61</f>
        <v>20.61</v>
      </c>
      <c r="F61" s="22">
        <f>E61/12</f>
        <v>1.72</v>
      </c>
      <c r="G61" s="12">
        <v>2504.1</v>
      </c>
      <c r="H61" s="12"/>
      <c r="I61" s="13"/>
    </row>
    <row r="62" spans="1:9" s="12" customFormat="1" ht="15" x14ac:dyDescent="0.2">
      <c r="A62" s="63" t="s">
        <v>25</v>
      </c>
      <c r="B62" s="64" t="s">
        <v>26</v>
      </c>
      <c r="C62" s="30" t="s">
        <v>145</v>
      </c>
      <c r="D62" s="75">
        <f>E62*G62</f>
        <v>2403.94</v>
      </c>
      <c r="E62" s="22">
        <f>F62*12</f>
        <v>0.96</v>
      </c>
      <c r="F62" s="23">
        <v>0.08</v>
      </c>
      <c r="G62" s="12">
        <v>2504.1</v>
      </c>
      <c r="H62" s="12">
        <v>1.07</v>
      </c>
      <c r="I62" s="13">
        <v>0.03</v>
      </c>
    </row>
    <row r="63" spans="1:9" s="12" customFormat="1" ht="15" x14ac:dyDescent="0.2">
      <c r="A63" s="63" t="s">
        <v>27</v>
      </c>
      <c r="B63" s="65" t="s">
        <v>28</v>
      </c>
      <c r="C63" s="66" t="s">
        <v>145</v>
      </c>
      <c r="D63" s="75">
        <f>E63*G63</f>
        <v>1502.46</v>
      </c>
      <c r="E63" s="22">
        <f>12*F63</f>
        <v>0.6</v>
      </c>
      <c r="F63" s="23">
        <v>0.05</v>
      </c>
      <c r="G63" s="12">
        <v>2504.1</v>
      </c>
      <c r="H63" s="12">
        <v>1.07</v>
      </c>
      <c r="I63" s="13">
        <v>0.02</v>
      </c>
    </row>
    <row r="64" spans="1:9" s="29" customFormat="1" ht="30" x14ac:dyDescent="0.2">
      <c r="A64" s="63" t="s">
        <v>29</v>
      </c>
      <c r="B64" s="64"/>
      <c r="C64" s="30" t="s">
        <v>138</v>
      </c>
      <c r="D64" s="75">
        <v>3535</v>
      </c>
      <c r="E64" s="22">
        <f>D64/G64</f>
        <v>1.41</v>
      </c>
      <c r="F64" s="23">
        <f>E64/12</f>
        <v>0.12</v>
      </c>
      <c r="G64" s="12">
        <v>2504.1</v>
      </c>
      <c r="H64" s="12">
        <v>1.07</v>
      </c>
      <c r="I64" s="13">
        <v>0.03</v>
      </c>
    </row>
    <row r="65" spans="1:9" s="29" customFormat="1" ht="17.25" customHeight="1" x14ac:dyDescent="0.2">
      <c r="A65" s="63" t="s">
        <v>30</v>
      </c>
      <c r="B65" s="64"/>
      <c r="C65" s="22" t="s">
        <v>146</v>
      </c>
      <c r="D65" s="77">
        <f>SUM(D66:D79)</f>
        <v>17451.189999999999</v>
      </c>
      <c r="E65" s="22">
        <f>D65/G65</f>
        <v>6.97</v>
      </c>
      <c r="F65" s="23">
        <f>E65/12</f>
        <v>0.57999999999999996</v>
      </c>
      <c r="G65" s="12">
        <v>2504.1</v>
      </c>
      <c r="H65" s="12">
        <v>1.07</v>
      </c>
      <c r="I65" s="13">
        <v>0.63</v>
      </c>
    </row>
    <row r="66" spans="1:9" s="19" customFormat="1" ht="15" x14ac:dyDescent="0.2">
      <c r="A66" s="67" t="s">
        <v>139</v>
      </c>
      <c r="B66" s="61" t="s">
        <v>31</v>
      </c>
      <c r="C66" s="32"/>
      <c r="D66" s="91">
        <v>259.38</v>
      </c>
      <c r="E66" s="32"/>
      <c r="F66" s="33"/>
      <c r="G66" s="12">
        <v>2504.1</v>
      </c>
      <c r="H66" s="12">
        <v>1.07</v>
      </c>
      <c r="I66" s="13">
        <v>0</v>
      </c>
    </row>
    <row r="67" spans="1:9" s="19" customFormat="1" ht="15" x14ac:dyDescent="0.2">
      <c r="A67" s="67" t="s">
        <v>32</v>
      </c>
      <c r="B67" s="61" t="s">
        <v>33</v>
      </c>
      <c r="C67" s="32"/>
      <c r="D67" s="91">
        <v>548.89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67" t="s">
        <v>65</v>
      </c>
      <c r="B68" s="62" t="s">
        <v>31</v>
      </c>
      <c r="C68" s="32"/>
      <c r="D68" s="91">
        <v>978.07</v>
      </c>
      <c r="E68" s="32"/>
      <c r="F68" s="33"/>
      <c r="G68" s="12">
        <v>2504.1</v>
      </c>
      <c r="H68" s="12">
        <v>1.07</v>
      </c>
      <c r="I68" s="13">
        <v>0.01</v>
      </c>
    </row>
    <row r="69" spans="1:9" s="131" customFormat="1" ht="15" x14ac:dyDescent="0.2">
      <c r="A69" s="72" t="s">
        <v>157</v>
      </c>
      <c r="B69" s="73" t="s">
        <v>46</v>
      </c>
      <c r="C69" s="74"/>
      <c r="D69" s="92">
        <v>0</v>
      </c>
      <c r="E69" s="32"/>
      <c r="F69" s="33"/>
      <c r="G69" s="127">
        <v>2504.1</v>
      </c>
      <c r="H69" s="127"/>
      <c r="I69" s="128"/>
    </row>
    <row r="70" spans="1:9" s="19" customFormat="1" ht="15" x14ac:dyDescent="0.2">
      <c r="A70" s="67" t="s">
        <v>34</v>
      </c>
      <c r="B70" s="61" t="s">
        <v>31</v>
      </c>
      <c r="C70" s="32"/>
      <c r="D70" s="91">
        <v>1046</v>
      </c>
      <c r="E70" s="32"/>
      <c r="F70" s="33"/>
      <c r="G70" s="12">
        <v>2504.1</v>
      </c>
      <c r="H70" s="12">
        <v>1.07</v>
      </c>
      <c r="I70" s="13">
        <v>0.2</v>
      </c>
    </row>
    <row r="71" spans="1:9" s="19" customFormat="1" ht="15" x14ac:dyDescent="0.2">
      <c r="A71" s="67" t="s">
        <v>35</v>
      </c>
      <c r="B71" s="61" t="s">
        <v>31</v>
      </c>
      <c r="C71" s="32"/>
      <c r="D71" s="91">
        <v>4663.38</v>
      </c>
      <c r="E71" s="32"/>
      <c r="F71" s="33"/>
      <c r="G71" s="12">
        <v>2504.1</v>
      </c>
      <c r="H71" s="12">
        <v>1.07</v>
      </c>
      <c r="I71" s="13">
        <v>0.02</v>
      </c>
    </row>
    <row r="72" spans="1:9" s="19" customFormat="1" ht="15" x14ac:dyDescent="0.2">
      <c r="A72" s="67" t="s">
        <v>36</v>
      </c>
      <c r="B72" s="61" t="s">
        <v>31</v>
      </c>
      <c r="C72" s="32"/>
      <c r="D72" s="91">
        <v>1097.78</v>
      </c>
      <c r="E72" s="32"/>
      <c r="F72" s="33"/>
      <c r="G72" s="12">
        <v>2504.1</v>
      </c>
      <c r="H72" s="12">
        <v>1.07</v>
      </c>
      <c r="I72" s="13">
        <v>0.11</v>
      </c>
    </row>
    <row r="73" spans="1:9" s="19" customFormat="1" ht="15" x14ac:dyDescent="0.2">
      <c r="A73" s="67" t="s">
        <v>37</v>
      </c>
      <c r="B73" s="61" t="s">
        <v>31</v>
      </c>
      <c r="C73" s="32"/>
      <c r="D73" s="91">
        <v>522.99</v>
      </c>
      <c r="E73" s="32"/>
      <c r="F73" s="33"/>
      <c r="G73" s="12">
        <v>2504.1</v>
      </c>
      <c r="H73" s="12">
        <v>1.07</v>
      </c>
      <c r="I73" s="13">
        <v>0.02</v>
      </c>
    </row>
    <row r="74" spans="1:9" s="19" customFormat="1" ht="15" x14ac:dyDescent="0.2">
      <c r="A74" s="67" t="s">
        <v>38</v>
      </c>
      <c r="B74" s="61" t="s">
        <v>33</v>
      </c>
      <c r="C74" s="32"/>
      <c r="D74" s="91">
        <v>0</v>
      </c>
      <c r="E74" s="32"/>
      <c r="F74" s="33"/>
      <c r="G74" s="12">
        <v>2504.1</v>
      </c>
      <c r="H74" s="12">
        <v>1.07</v>
      </c>
      <c r="I74" s="13">
        <v>0.01</v>
      </c>
    </row>
    <row r="75" spans="1:9" s="19" customFormat="1" ht="25.5" x14ac:dyDescent="0.2">
      <c r="A75" s="67" t="s">
        <v>39</v>
      </c>
      <c r="B75" s="61" t="s">
        <v>31</v>
      </c>
      <c r="C75" s="32"/>
      <c r="D75" s="91">
        <v>2832.74</v>
      </c>
      <c r="E75" s="32"/>
      <c r="F75" s="33"/>
      <c r="G75" s="12">
        <v>2504.1</v>
      </c>
      <c r="H75" s="12">
        <v>1.07</v>
      </c>
      <c r="I75" s="13">
        <v>0.04</v>
      </c>
    </row>
    <row r="76" spans="1:9" s="19" customFormat="1" ht="27" customHeight="1" x14ac:dyDescent="0.2">
      <c r="A76" s="118" t="s">
        <v>161</v>
      </c>
      <c r="B76" s="119" t="s">
        <v>31</v>
      </c>
      <c r="C76" s="32"/>
      <c r="D76" s="91">
        <v>813.75</v>
      </c>
      <c r="E76" s="32"/>
      <c r="F76" s="33"/>
      <c r="G76" s="12"/>
    </row>
    <row r="77" spans="1:9" s="19" customFormat="1" ht="21.75" customHeight="1" x14ac:dyDescent="0.2">
      <c r="A77" s="67" t="s">
        <v>40</v>
      </c>
      <c r="B77" s="61" t="s">
        <v>31</v>
      </c>
      <c r="C77" s="32"/>
      <c r="D77" s="91">
        <v>3682.91</v>
      </c>
      <c r="E77" s="32"/>
      <c r="F77" s="33"/>
      <c r="G77" s="12">
        <v>2504.1</v>
      </c>
      <c r="H77" s="12">
        <v>1.07</v>
      </c>
      <c r="I77" s="13">
        <v>0.06</v>
      </c>
    </row>
    <row r="78" spans="1:9" s="19" customFormat="1" ht="25.5" x14ac:dyDescent="0.2">
      <c r="A78" s="67" t="s">
        <v>104</v>
      </c>
      <c r="B78" s="62" t="s">
        <v>46</v>
      </c>
      <c r="C78" s="32"/>
      <c r="D78" s="91">
        <v>0</v>
      </c>
      <c r="E78" s="32"/>
      <c r="F78" s="33"/>
      <c r="G78" s="12">
        <v>2504.1</v>
      </c>
      <c r="H78" s="12"/>
      <c r="I78" s="13"/>
    </row>
    <row r="79" spans="1:9" s="19" customFormat="1" ht="15" x14ac:dyDescent="0.2">
      <c r="A79" s="67" t="s">
        <v>179</v>
      </c>
      <c r="B79" s="73" t="s">
        <v>31</v>
      </c>
      <c r="C79" s="22"/>
      <c r="D79" s="91">
        <v>1005.3</v>
      </c>
      <c r="E79" s="32"/>
      <c r="F79" s="33"/>
      <c r="G79" s="12">
        <v>2504.1</v>
      </c>
      <c r="H79" s="12"/>
      <c r="I79" s="13"/>
    </row>
    <row r="80" spans="1:9" s="29" customFormat="1" ht="30" x14ac:dyDescent="0.2">
      <c r="A80" s="63" t="s">
        <v>41</v>
      </c>
      <c r="B80" s="64"/>
      <c r="C80" s="22" t="s">
        <v>147</v>
      </c>
      <c r="D80" s="77">
        <f>SUM(D81:D90)</f>
        <v>14865.98</v>
      </c>
      <c r="E80" s="22">
        <f>D80/G80</f>
        <v>5.94</v>
      </c>
      <c r="F80" s="23">
        <f>E80/12</f>
        <v>0.5</v>
      </c>
      <c r="G80" s="12">
        <v>2504.1</v>
      </c>
      <c r="H80" s="12">
        <v>1.07</v>
      </c>
      <c r="I80" s="13">
        <v>0.63</v>
      </c>
    </row>
    <row r="81" spans="1:9" s="19" customFormat="1" ht="21.75" customHeight="1" x14ac:dyDescent="0.2">
      <c r="A81" s="67" t="s">
        <v>42</v>
      </c>
      <c r="B81" s="61" t="s">
        <v>43</v>
      </c>
      <c r="C81" s="32"/>
      <c r="D81" s="91">
        <v>3137.99</v>
      </c>
      <c r="E81" s="32"/>
      <c r="F81" s="33"/>
      <c r="G81" s="12">
        <v>2504.1</v>
      </c>
      <c r="H81" s="12">
        <v>1.07</v>
      </c>
      <c r="I81" s="13">
        <v>0.06</v>
      </c>
    </row>
    <row r="82" spans="1:9" s="19" customFormat="1" ht="30.75" customHeight="1" x14ac:dyDescent="0.2">
      <c r="A82" s="67" t="s">
        <v>44</v>
      </c>
      <c r="B82" s="62" t="s">
        <v>31</v>
      </c>
      <c r="C82" s="32"/>
      <c r="D82" s="91">
        <v>2092.02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67" t="s">
        <v>45</v>
      </c>
      <c r="B83" s="62" t="s">
        <v>31</v>
      </c>
      <c r="C83" s="32"/>
      <c r="D83" s="91">
        <v>2195.4899999999998</v>
      </c>
      <c r="E83" s="32"/>
      <c r="F83" s="33"/>
      <c r="G83" s="12">
        <v>2504.1</v>
      </c>
      <c r="H83" s="12">
        <v>1.07</v>
      </c>
      <c r="I83" s="13">
        <v>0.05</v>
      </c>
    </row>
    <row r="84" spans="1:9" s="19" customFormat="1" ht="25.5" x14ac:dyDescent="0.2">
      <c r="A84" s="67" t="s">
        <v>47</v>
      </c>
      <c r="B84" s="61" t="s">
        <v>48</v>
      </c>
      <c r="C84" s="32"/>
      <c r="D84" s="91">
        <v>0</v>
      </c>
      <c r="E84" s="32"/>
      <c r="F84" s="33"/>
      <c r="G84" s="12">
        <v>2504.1</v>
      </c>
      <c r="H84" s="12">
        <v>1.07</v>
      </c>
      <c r="I84" s="13">
        <v>0.04</v>
      </c>
    </row>
    <row r="85" spans="1:9" s="19" customFormat="1" ht="20.25" customHeight="1" x14ac:dyDescent="0.2">
      <c r="A85" s="67" t="s">
        <v>106</v>
      </c>
      <c r="B85" s="62" t="s">
        <v>108</v>
      </c>
      <c r="C85" s="32"/>
      <c r="D85" s="91">
        <v>0</v>
      </c>
      <c r="E85" s="32"/>
      <c r="F85" s="33"/>
      <c r="G85" s="12">
        <v>2504.1</v>
      </c>
      <c r="H85" s="12">
        <v>1.07</v>
      </c>
      <c r="I85" s="13">
        <v>0.23</v>
      </c>
    </row>
    <row r="86" spans="1:9" s="19" customFormat="1" ht="22.5" customHeight="1" x14ac:dyDescent="0.2">
      <c r="A86" s="67" t="s">
        <v>119</v>
      </c>
      <c r="B86" s="61" t="s">
        <v>10</v>
      </c>
      <c r="C86" s="32"/>
      <c r="D86" s="91">
        <v>7440.48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33" customHeight="1" x14ac:dyDescent="0.2">
      <c r="A87" s="67" t="s">
        <v>107</v>
      </c>
      <c r="B87" s="62" t="s">
        <v>31</v>
      </c>
      <c r="C87" s="32"/>
      <c r="D87" s="91">
        <v>0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30" customHeight="1" x14ac:dyDescent="0.2">
      <c r="A88" s="67" t="s">
        <v>104</v>
      </c>
      <c r="B88" s="62" t="s">
        <v>108</v>
      </c>
      <c r="C88" s="32"/>
      <c r="D88" s="91">
        <f t="shared" ref="D88" si="0">E88*G88</f>
        <v>0</v>
      </c>
      <c r="E88" s="32"/>
      <c r="F88" s="33"/>
      <c r="G88" s="12">
        <v>2504.1</v>
      </c>
      <c r="H88" s="12">
        <v>1.07</v>
      </c>
      <c r="I88" s="13">
        <v>0</v>
      </c>
    </row>
    <row r="89" spans="1:9" s="19" customFormat="1" ht="22.5" customHeight="1" x14ac:dyDescent="0.2">
      <c r="A89" s="79" t="s">
        <v>169</v>
      </c>
      <c r="B89" s="80" t="s">
        <v>46</v>
      </c>
      <c r="C89" s="74"/>
      <c r="D89" s="82">
        <v>0</v>
      </c>
      <c r="E89" s="32"/>
      <c r="F89" s="33"/>
      <c r="G89" s="12">
        <v>2504.1</v>
      </c>
      <c r="H89" s="12">
        <v>1.07</v>
      </c>
      <c r="I89" s="13">
        <v>0</v>
      </c>
    </row>
    <row r="90" spans="1:9" s="19" customFormat="1" ht="20.25" customHeight="1" x14ac:dyDescent="0.2">
      <c r="A90" s="67" t="s">
        <v>109</v>
      </c>
      <c r="B90" s="62" t="s">
        <v>31</v>
      </c>
      <c r="C90" s="32"/>
      <c r="D90" s="91">
        <v>0</v>
      </c>
      <c r="E90" s="32"/>
      <c r="F90" s="33"/>
      <c r="G90" s="12">
        <v>2504.1</v>
      </c>
      <c r="H90" s="12">
        <v>1.07</v>
      </c>
      <c r="I90" s="13">
        <v>0.16</v>
      </c>
    </row>
    <row r="91" spans="1:9" s="19" customFormat="1" ht="30" x14ac:dyDescent="0.2">
      <c r="A91" s="63" t="s">
        <v>49</v>
      </c>
      <c r="B91" s="61"/>
      <c r="C91" s="30" t="s">
        <v>148</v>
      </c>
      <c r="D91" s="77">
        <f>SUM(D92:D95)</f>
        <v>0</v>
      </c>
      <c r="E91" s="22">
        <f>D91/G91</f>
        <v>0</v>
      </c>
      <c r="F91" s="23">
        <f>E91/12</f>
        <v>0</v>
      </c>
      <c r="G91" s="12">
        <v>2504.1</v>
      </c>
      <c r="H91" s="12">
        <v>1.07</v>
      </c>
      <c r="I91" s="13">
        <v>0.11</v>
      </c>
    </row>
    <row r="92" spans="1:9" s="19" customFormat="1" ht="15" x14ac:dyDescent="0.2">
      <c r="A92" s="67" t="s">
        <v>110</v>
      </c>
      <c r="B92" s="61" t="s">
        <v>31</v>
      </c>
      <c r="C92" s="30"/>
      <c r="D92" s="91">
        <v>0</v>
      </c>
      <c r="E92" s="31"/>
      <c r="F92" s="33"/>
      <c r="G92" s="12">
        <v>2504.1</v>
      </c>
      <c r="H92" s="12">
        <v>1.07</v>
      </c>
      <c r="I92" s="13">
        <v>0.05</v>
      </c>
    </row>
    <row r="93" spans="1:9" s="19" customFormat="1" ht="15" x14ac:dyDescent="0.2">
      <c r="A93" s="79" t="s">
        <v>170</v>
      </c>
      <c r="B93" s="80" t="s">
        <v>46</v>
      </c>
      <c r="C93" s="66"/>
      <c r="D93" s="82">
        <v>0</v>
      </c>
      <c r="E93" s="31"/>
      <c r="F93" s="33"/>
      <c r="G93" s="12">
        <v>2504.1</v>
      </c>
      <c r="H93" s="12">
        <v>1.07</v>
      </c>
      <c r="I93" s="13">
        <v>0.05</v>
      </c>
    </row>
    <row r="94" spans="1:9" s="19" customFormat="1" ht="15" customHeight="1" x14ac:dyDescent="0.2">
      <c r="A94" s="67" t="s">
        <v>111</v>
      </c>
      <c r="B94" s="62" t="s">
        <v>108</v>
      </c>
      <c r="C94" s="30"/>
      <c r="D94" s="91">
        <f>E94*G94</f>
        <v>0</v>
      </c>
      <c r="E94" s="31"/>
      <c r="F94" s="33"/>
      <c r="G94" s="12">
        <v>2504.1</v>
      </c>
      <c r="H94" s="12">
        <v>1.07</v>
      </c>
      <c r="I94" s="13">
        <v>0</v>
      </c>
    </row>
    <row r="95" spans="1:9" s="19" customFormat="1" ht="27" customHeight="1" x14ac:dyDescent="0.2">
      <c r="A95" s="67" t="s">
        <v>112</v>
      </c>
      <c r="B95" s="62" t="s">
        <v>46</v>
      </c>
      <c r="C95" s="30"/>
      <c r="D95" s="91">
        <v>0</v>
      </c>
      <c r="E95" s="34"/>
      <c r="F95" s="33"/>
      <c r="G95" s="12">
        <v>2504.1</v>
      </c>
      <c r="H95" s="12"/>
      <c r="I95" s="13"/>
    </row>
    <row r="96" spans="1:9" s="19" customFormat="1" ht="15" x14ac:dyDescent="0.2">
      <c r="A96" s="63" t="s">
        <v>113</v>
      </c>
      <c r="B96" s="61"/>
      <c r="C96" s="30" t="s">
        <v>149</v>
      </c>
      <c r="D96" s="77">
        <f>SUM(D97:D102)</f>
        <v>2794.23</v>
      </c>
      <c r="E96" s="21">
        <f>D96/G96</f>
        <v>1.1200000000000001</v>
      </c>
      <c r="F96" s="28">
        <f>E96/12</f>
        <v>0.09</v>
      </c>
      <c r="G96" s="12">
        <v>2504.1</v>
      </c>
      <c r="H96" s="12">
        <v>1.07</v>
      </c>
      <c r="I96" s="13">
        <v>0.28000000000000003</v>
      </c>
    </row>
    <row r="97" spans="1:9" s="19" customFormat="1" ht="22.5" customHeight="1" x14ac:dyDescent="0.2">
      <c r="A97" s="67" t="s">
        <v>50</v>
      </c>
      <c r="B97" s="61" t="s">
        <v>10</v>
      </c>
      <c r="C97" s="32"/>
      <c r="D97" s="91">
        <f t="shared" ref="D97:D101" si="1">E97*G97</f>
        <v>0</v>
      </c>
      <c r="E97" s="31"/>
      <c r="F97" s="33"/>
      <c r="G97" s="12">
        <v>2504.1</v>
      </c>
      <c r="H97" s="12">
        <v>1.07</v>
      </c>
      <c r="I97" s="13">
        <v>0</v>
      </c>
    </row>
    <row r="98" spans="1:9" s="19" customFormat="1" ht="42.75" customHeight="1" x14ac:dyDescent="0.2">
      <c r="A98" s="67" t="s">
        <v>142</v>
      </c>
      <c r="B98" s="61" t="s">
        <v>31</v>
      </c>
      <c r="C98" s="32"/>
      <c r="D98" s="91">
        <v>1700.83</v>
      </c>
      <c r="E98" s="31"/>
      <c r="F98" s="33"/>
      <c r="G98" s="12">
        <v>2504.1</v>
      </c>
      <c r="H98" s="12">
        <v>1.07</v>
      </c>
      <c r="I98" s="13">
        <v>0.26</v>
      </c>
    </row>
    <row r="99" spans="1:9" s="19" customFormat="1" ht="38.25" x14ac:dyDescent="0.2">
      <c r="A99" s="67" t="s">
        <v>114</v>
      </c>
      <c r="B99" s="61" t="s">
        <v>31</v>
      </c>
      <c r="C99" s="32"/>
      <c r="D99" s="91">
        <v>1093.4000000000001</v>
      </c>
      <c r="E99" s="31"/>
      <c r="F99" s="33"/>
      <c r="G99" s="12">
        <v>2504.1</v>
      </c>
      <c r="H99" s="12">
        <v>1.07</v>
      </c>
      <c r="I99" s="13">
        <v>0.02</v>
      </c>
    </row>
    <row r="100" spans="1:9" s="19" customFormat="1" ht="27.75" customHeight="1" x14ac:dyDescent="0.2">
      <c r="A100" s="67" t="s">
        <v>52</v>
      </c>
      <c r="B100" s="61" t="s">
        <v>18</v>
      </c>
      <c r="C100" s="32"/>
      <c r="D100" s="91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9" s="19" customFormat="1" ht="18.75" customHeight="1" x14ac:dyDescent="0.2">
      <c r="A101" s="67" t="s">
        <v>51</v>
      </c>
      <c r="B101" s="62" t="s">
        <v>68</v>
      </c>
      <c r="C101" s="32"/>
      <c r="D101" s="91">
        <f t="shared" si="1"/>
        <v>0</v>
      </c>
      <c r="E101" s="31"/>
      <c r="F101" s="33"/>
      <c r="G101" s="12">
        <v>2504.1</v>
      </c>
      <c r="H101" s="12">
        <v>1.07</v>
      </c>
      <c r="I101" s="13">
        <v>0</v>
      </c>
    </row>
    <row r="102" spans="1:9" s="19" customFormat="1" ht="57.75" customHeight="1" x14ac:dyDescent="0.2">
      <c r="A102" s="67" t="s">
        <v>115</v>
      </c>
      <c r="B102" s="62" t="s">
        <v>53</v>
      </c>
      <c r="C102" s="32"/>
      <c r="D102" s="91">
        <v>0</v>
      </c>
      <c r="E102" s="31"/>
      <c r="F102" s="33"/>
      <c r="G102" s="12">
        <v>2504.1</v>
      </c>
      <c r="H102" s="12">
        <v>1.07</v>
      </c>
      <c r="I102" s="13">
        <v>0</v>
      </c>
    </row>
    <row r="103" spans="1:9" s="19" customFormat="1" ht="21.75" customHeight="1" x14ac:dyDescent="0.2">
      <c r="A103" s="63" t="s">
        <v>54</v>
      </c>
      <c r="B103" s="61"/>
      <c r="C103" s="30" t="s">
        <v>150</v>
      </c>
      <c r="D103" s="77">
        <f>D104</f>
        <v>1311.87</v>
      </c>
      <c r="E103" s="21">
        <f>D103/G103</f>
        <v>0.52</v>
      </c>
      <c r="F103" s="28">
        <f>E103/12</f>
        <v>0.04</v>
      </c>
      <c r="G103" s="12">
        <v>2504.1</v>
      </c>
      <c r="H103" s="12">
        <v>1.07</v>
      </c>
      <c r="I103" s="13">
        <v>0.15</v>
      </c>
    </row>
    <row r="104" spans="1:9" s="19" customFormat="1" ht="23.25" customHeight="1" x14ac:dyDescent="0.2">
      <c r="A104" s="67" t="s">
        <v>55</v>
      </c>
      <c r="B104" s="61" t="s">
        <v>31</v>
      </c>
      <c r="C104" s="32"/>
      <c r="D104" s="91">
        <v>1311.87</v>
      </c>
      <c r="E104" s="32"/>
      <c r="F104" s="33"/>
      <c r="G104" s="12">
        <v>2504.1</v>
      </c>
      <c r="H104" s="12">
        <v>1.07</v>
      </c>
      <c r="I104" s="13">
        <v>0.03</v>
      </c>
    </row>
    <row r="105" spans="1:9" s="12" customFormat="1" ht="30" x14ac:dyDescent="0.2">
      <c r="A105" s="63" t="s">
        <v>56</v>
      </c>
      <c r="B105" s="64"/>
      <c r="C105" s="22" t="s">
        <v>151</v>
      </c>
      <c r="D105" s="77">
        <f>D106+D107</f>
        <v>15600</v>
      </c>
      <c r="E105" s="22">
        <f>D105/G105</f>
        <v>6.23</v>
      </c>
      <c r="F105" s="23">
        <f>E105/12</f>
        <v>0.52</v>
      </c>
      <c r="G105" s="12">
        <v>2504.1</v>
      </c>
      <c r="H105" s="12">
        <v>1.07</v>
      </c>
      <c r="I105" s="13">
        <v>0.04</v>
      </c>
    </row>
    <row r="106" spans="1:9" s="19" customFormat="1" ht="41.25" customHeight="1" x14ac:dyDescent="0.2">
      <c r="A106" s="72" t="s">
        <v>116</v>
      </c>
      <c r="B106" s="62" t="s">
        <v>33</v>
      </c>
      <c r="C106" s="32"/>
      <c r="D106" s="91">
        <v>15600</v>
      </c>
      <c r="E106" s="32"/>
      <c r="F106" s="33"/>
      <c r="G106" s="12">
        <v>2504.1</v>
      </c>
      <c r="H106" s="12">
        <v>1.07</v>
      </c>
      <c r="I106" s="13">
        <v>0.04</v>
      </c>
    </row>
    <row r="107" spans="1:9" s="19" customFormat="1" ht="18" customHeight="1" x14ac:dyDescent="0.2">
      <c r="A107" s="72" t="s">
        <v>171</v>
      </c>
      <c r="B107" s="62" t="s">
        <v>53</v>
      </c>
      <c r="C107" s="32"/>
      <c r="D107" s="91">
        <v>0</v>
      </c>
      <c r="E107" s="32"/>
      <c r="F107" s="33"/>
      <c r="G107" s="12">
        <v>2504.1</v>
      </c>
      <c r="H107" s="12">
        <v>1.07</v>
      </c>
      <c r="I107" s="13">
        <v>0</v>
      </c>
    </row>
    <row r="108" spans="1:9" s="12" customFormat="1" ht="15" x14ac:dyDescent="0.2">
      <c r="A108" s="63" t="s">
        <v>57</v>
      </c>
      <c r="B108" s="64"/>
      <c r="C108" s="22" t="s">
        <v>152</v>
      </c>
      <c r="D108" s="77">
        <f>D109+D110</f>
        <v>2196.7199999999998</v>
      </c>
      <c r="E108" s="22">
        <f>D108/G108</f>
        <v>0.88</v>
      </c>
      <c r="F108" s="23">
        <f>E108/12</f>
        <v>7.0000000000000007E-2</v>
      </c>
      <c r="G108" s="12">
        <v>2504.1</v>
      </c>
      <c r="H108" s="12">
        <v>1.07</v>
      </c>
      <c r="I108" s="13">
        <v>0.51</v>
      </c>
    </row>
    <row r="109" spans="1:9" s="19" customFormat="1" ht="16.5" customHeight="1" x14ac:dyDescent="0.2">
      <c r="A109" s="67" t="s">
        <v>58</v>
      </c>
      <c r="B109" s="61" t="s">
        <v>43</v>
      </c>
      <c r="C109" s="32"/>
      <c r="D109" s="91">
        <v>2196.7199999999998</v>
      </c>
      <c r="E109" s="32"/>
      <c r="F109" s="33"/>
      <c r="G109" s="12">
        <v>2504.1</v>
      </c>
      <c r="H109" s="12">
        <v>1.07</v>
      </c>
      <c r="I109" s="13">
        <v>0.46</v>
      </c>
    </row>
    <row r="110" spans="1:9" s="19" customFormat="1" ht="21.75" customHeight="1" x14ac:dyDescent="0.2">
      <c r="A110" s="67" t="s">
        <v>59</v>
      </c>
      <c r="B110" s="61" t="s">
        <v>43</v>
      </c>
      <c r="C110" s="32"/>
      <c r="D110" s="93">
        <v>0</v>
      </c>
      <c r="E110" s="32"/>
      <c r="F110" s="33"/>
      <c r="G110" s="12">
        <v>2504.1</v>
      </c>
      <c r="H110" s="12">
        <v>1.07</v>
      </c>
      <c r="I110" s="13">
        <v>0.05</v>
      </c>
    </row>
    <row r="111" spans="1:9" s="12" customFormat="1" ht="133.5" customHeight="1" x14ac:dyDescent="0.2">
      <c r="A111" s="63" t="s">
        <v>180</v>
      </c>
      <c r="B111" s="64" t="s">
        <v>18</v>
      </c>
      <c r="C111" s="30"/>
      <c r="D111" s="94">
        <v>35000</v>
      </c>
      <c r="E111" s="30">
        <f>D111/G111</f>
        <v>13.98</v>
      </c>
      <c r="F111" s="28">
        <f>E111/12</f>
        <v>1.17</v>
      </c>
      <c r="G111" s="12">
        <v>2504.1</v>
      </c>
      <c r="H111" s="12">
        <v>1.07</v>
      </c>
      <c r="I111" s="13">
        <v>0.3</v>
      </c>
    </row>
    <row r="112" spans="1:9" s="12" customFormat="1" ht="33.75" customHeight="1" x14ac:dyDescent="0.2">
      <c r="A112" s="120" t="s">
        <v>70</v>
      </c>
      <c r="B112" s="116" t="s">
        <v>167</v>
      </c>
      <c r="C112" s="117"/>
      <c r="D112" s="94">
        <v>0</v>
      </c>
      <c r="E112" s="30">
        <f>D112/G112</f>
        <v>0</v>
      </c>
      <c r="F112" s="30">
        <f>E112/12</f>
        <v>0</v>
      </c>
      <c r="G112" s="12">
        <v>2504.1</v>
      </c>
      <c r="I112" s="13"/>
    </row>
    <row r="113" spans="1:11" s="122" customFormat="1" ht="18.75" x14ac:dyDescent="0.2">
      <c r="A113" s="133" t="s">
        <v>174</v>
      </c>
      <c r="B113" s="64" t="s">
        <v>10</v>
      </c>
      <c r="C113" s="121"/>
      <c r="D113" s="132">
        <f>1346.06+27416.23</f>
        <v>28762.29</v>
      </c>
      <c r="E113" s="66">
        <f>D113/G113</f>
        <v>11.49</v>
      </c>
      <c r="F113" s="66">
        <f>E113/12</f>
        <v>0.96</v>
      </c>
      <c r="G113" s="12">
        <v>2504.1</v>
      </c>
    </row>
    <row r="114" spans="1:11" s="122" customFormat="1" ht="18.75" x14ac:dyDescent="0.2">
      <c r="A114" s="133" t="s">
        <v>175</v>
      </c>
      <c r="B114" s="64" t="s">
        <v>10</v>
      </c>
      <c r="C114" s="121"/>
      <c r="D114" s="132">
        <f>(1346.06+3055.46)</f>
        <v>4401.5200000000004</v>
      </c>
      <c r="E114" s="66">
        <f t="shared" ref="E114:E116" si="2">D114/G114</f>
        <v>1.76</v>
      </c>
      <c r="F114" s="66">
        <f t="shared" ref="F114:F116" si="3">E114/12</f>
        <v>0.15</v>
      </c>
      <c r="G114" s="12">
        <v>2504.1</v>
      </c>
    </row>
    <row r="115" spans="1:11" s="122" customFormat="1" ht="18.75" x14ac:dyDescent="0.2">
      <c r="A115" s="133" t="s">
        <v>176</v>
      </c>
      <c r="B115" s="64" t="s">
        <v>10</v>
      </c>
      <c r="C115" s="121"/>
      <c r="D115" s="132">
        <v>24401.14</v>
      </c>
      <c r="E115" s="66">
        <f t="shared" si="2"/>
        <v>9.74</v>
      </c>
      <c r="F115" s="66">
        <f t="shared" si="3"/>
        <v>0.81</v>
      </c>
      <c r="G115" s="12">
        <v>2504.1</v>
      </c>
    </row>
    <row r="116" spans="1:11" s="122" customFormat="1" ht="18.75" x14ac:dyDescent="0.2">
      <c r="A116" s="133" t="s">
        <v>177</v>
      </c>
      <c r="B116" s="64" t="s">
        <v>10</v>
      </c>
      <c r="C116" s="117"/>
      <c r="D116" s="94">
        <v>30469.87</v>
      </c>
      <c r="E116" s="66">
        <f t="shared" si="2"/>
        <v>12.17</v>
      </c>
      <c r="F116" s="66">
        <f t="shared" si="3"/>
        <v>1.01</v>
      </c>
      <c r="G116" s="12">
        <v>2504.1</v>
      </c>
    </row>
    <row r="117" spans="1:11" s="12" customFormat="1" ht="23.25" customHeight="1" thickBot="1" x14ac:dyDescent="0.25">
      <c r="A117" s="123" t="s">
        <v>60</v>
      </c>
      <c r="B117" s="124" t="s">
        <v>15</v>
      </c>
      <c r="C117" s="125"/>
      <c r="D117" s="94">
        <f>E117*G117</f>
        <v>61901.35</v>
      </c>
      <c r="E117" s="30">
        <f>F117*12</f>
        <v>24.72</v>
      </c>
      <c r="F117" s="30">
        <v>2.06</v>
      </c>
      <c r="G117" s="12">
        <v>2504.1</v>
      </c>
      <c r="H117" s="37"/>
      <c r="I117" s="13"/>
    </row>
    <row r="118" spans="1:11" s="12" customFormat="1" ht="27" customHeight="1" thickBot="1" x14ac:dyDescent="0.45">
      <c r="A118" s="68" t="s">
        <v>61</v>
      </c>
      <c r="B118" s="69"/>
      <c r="C118" s="36"/>
      <c r="D118" s="130">
        <f>D111+D108+D105+D103+D96+D91+D80+D65+D64+D63+D62+D51+D49+D48+D41+D40+D29+D15+D117+D112+D50+D42+D115+D114+D113+D61</f>
        <v>671185.22</v>
      </c>
      <c r="E118" s="130">
        <f>E111+E108+E105+E103+E96+E91+E80+E65+E64+E63+E62+E51+E49+E48+E41+E40+E29+E15+E117+E112+E50+E42+E115+E114+E113+E61</f>
        <v>268.04000000000002</v>
      </c>
      <c r="F118" s="130">
        <f>F111+F108+F105+F103+F96+F91+F80+F65+F64+F63+F62+F51+F49+F48+F41+F40+F29+F15+F117+F112+F50+F42+F115+F114+F113+F61</f>
        <v>22.34</v>
      </c>
      <c r="G118" s="12">
        <v>2504.1</v>
      </c>
      <c r="H118" s="37"/>
      <c r="I118" s="13"/>
    </row>
    <row r="119" spans="1:11" s="12" customFormat="1" ht="20.25" thickBot="1" x14ac:dyDescent="0.45">
      <c r="A119" s="95"/>
      <c r="B119" s="96"/>
      <c r="C119" s="97"/>
      <c r="D119" s="98"/>
      <c r="E119" s="96"/>
      <c r="F119" s="99"/>
      <c r="H119" s="37"/>
      <c r="I119" s="13"/>
    </row>
    <row r="120" spans="1:11" s="12" customFormat="1" ht="38.25" thickBot="1" x14ac:dyDescent="0.25">
      <c r="A120" s="106" t="s">
        <v>154</v>
      </c>
      <c r="B120" s="10"/>
      <c r="C120" s="107"/>
      <c r="D120" s="108">
        <f>SUM(D121:D124)</f>
        <v>129835.37</v>
      </c>
      <c r="E120" s="108">
        <f>SUM(E121:E124)</f>
        <v>51.85</v>
      </c>
      <c r="F120" s="109">
        <f>SUM(F121:F124)</f>
        <v>4.33</v>
      </c>
      <c r="G120" s="12">
        <v>2504.1</v>
      </c>
      <c r="I120" s="13"/>
    </row>
    <row r="121" spans="1:11" s="12" customFormat="1" ht="18" customHeight="1" x14ac:dyDescent="0.2">
      <c r="A121" s="83" t="s">
        <v>181</v>
      </c>
      <c r="B121" s="84"/>
      <c r="C121" s="24"/>
      <c r="D121" s="100">
        <v>8939.49</v>
      </c>
      <c r="E121" s="74">
        <f>D121/G121</f>
        <v>3.57</v>
      </c>
      <c r="F121" s="25">
        <f>E121/12</f>
        <v>0.3</v>
      </c>
      <c r="G121" s="12">
        <v>2504.1</v>
      </c>
      <c r="H121" s="37"/>
      <c r="I121" s="13"/>
    </row>
    <row r="122" spans="1:11" s="19" customFormat="1" ht="15" x14ac:dyDescent="0.2">
      <c r="A122" s="72" t="s">
        <v>156</v>
      </c>
      <c r="B122" s="73"/>
      <c r="C122" s="74"/>
      <c r="D122" s="92">
        <v>85726.87</v>
      </c>
      <c r="E122" s="74">
        <f t="shared" ref="E122:E124" si="4">D122/G122</f>
        <v>34.229999999999997</v>
      </c>
      <c r="F122" s="25">
        <f t="shared" ref="F122:F124" si="5">E122/12</f>
        <v>2.85</v>
      </c>
      <c r="G122" s="12">
        <v>2504.1</v>
      </c>
      <c r="H122" s="12"/>
      <c r="I122" s="13"/>
      <c r="K122" s="19">
        <v>0.02</v>
      </c>
    </row>
    <row r="123" spans="1:11" s="19" customFormat="1" ht="15" x14ac:dyDescent="0.2">
      <c r="A123" s="72" t="s">
        <v>182</v>
      </c>
      <c r="B123" s="73"/>
      <c r="C123" s="74"/>
      <c r="D123" s="92">
        <v>5251.69</v>
      </c>
      <c r="E123" s="74">
        <f t="shared" si="4"/>
        <v>2.1</v>
      </c>
      <c r="F123" s="25">
        <f t="shared" si="5"/>
        <v>0.18</v>
      </c>
      <c r="G123" s="12">
        <v>2504.1</v>
      </c>
      <c r="H123" s="12"/>
      <c r="I123" s="13"/>
      <c r="K123" s="19">
        <v>0.59</v>
      </c>
    </row>
    <row r="124" spans="1:11" s="19" customFormat="1" ht="19.5" customHeight="1" x14ac:dyDescent="0.2">
      <c r="A124" s="89" t="s">
        <v>183</v>
      </c>
      <c r="B124" s="73"/>
      <c r="C124" s="74"/>
      <c r="D124" s="90">
        <v>29917.32</v>
      </c>
      <c r="E124" s="74">
        <f t="shared" si="4"/>
        <v>11.95</v>
      </c>
      <c r="F124" s="25">
        <f t="shared" si="5"/>
        <v>1</v>
      </c>
      <c r="G124" s="12">
        <v>2504.1</v>
      </c>
      <c r="H124" s="12"/>
      <c r="I124" s="13"/>
    </row>
    <row r="125" spans="1:11" s="19" customFormat="1" ht="15" customHeight="1" thickBot="1" x14ac:dyDescent="0.25">
      <c r="A125" s="85"/>
      <c r="B125" s="86"/>
      <c r="C125" s="87"/>
      <c r="D125" s="88"/>
      <c r="E125" s="87"/>
      <c r="F125" s="87"/>
      <c r="G125" s="12"/>
      <c r="H125" s="12"/>
      <c r="I125" s="13"/>
    </row>
    <row r="126" spans="1:11" s="41" customFormat="1" ht="23.25" customHeight="1" thickBot="1" x14ac:dyDescent="0.45">
      <c r="A126" s="35" t="s">
        <v>178</v>
      </c>
      <c r="B126" s="44"/>
      <c r="C126" s="45"/>
      <c r="D126" s="78">
        <f>D118+D120</f>
        <v>801020.59</v>
      </c>
      <c r="E126" s="78">
        <f>E118+E120</f>
        <v>319.89</v>
      </c>
      <c r="F126" s="78">
        <f>F118+F120</f>
        <v>26.67</v>
      </c>
      <c r="G126" s="12"/>
      <c r="I126" s="42"/>
    </row>
    <row r="127" spans="1:11" s="41" customFormat="1" ht="19.5" x14ac:dyDescent="0.4">
      <c r="A127" s="46"/>
      <c r="B127" s="47"/>
      <c r="C127" s="48"/>
      <c r="D127" s="48"/>
      <c r="E127" s="48"/>
      <c r="F127" s="49"/>
      <c r="I127" s="42"/>
    </row>
    <row r="128" spans="1:11" s="41" customFormat="1" ht="19.5" x14ac:dyDescent="0.4">
      <c r="A128" s="46"/>
      <c r="B128" s="47"/>
      <c r="C128" s="48"/>
      <c r="D128" s="48"/>
      <c r="E128" s="48"/>
      <c r="F128" s="49"/>
      <c r="I128" s="42"/>
    </row>
    <row r="129" spans="1:9" s="53" customFormat="1" ht="19.5" x14ac:dyDescent="0.2">
      <c r="A129" s="50"/>
      <c r="B129" s="43"/>
      <c r="C129" s="51"/>
      <c r="D129" s="51"/>
      <c r="E129" s="51"/>
      <c r="F129" s="52"/>
      <c r="I129" s="54"/>
    </row>
    <row r="130" spans="1:9" s="39" customFormat="1" ht="14.25" x14ac:dyDescent="0.2">
      <c r="A130" s="136" t="s">
        <v>63</v>
      </c>
      <c r="B130" s="136"/>
      <c r="C130" s="136"/>
      <c r="D130" s="136"/>
      <c r="I130" s="40"/>
    </row>
    <row r="131" spans="1:9" s="39" customFormat="1" x14ac:dyDescent="0.2">
      <c r="F131" s="55"/>
      <c r="I131" s="40"/>
    </row>
    <row r="132" spans="1:9" s="39" customFormat="1" x14ac:dyDescent="0.2">
      <c r="A132" s="38" t="s">
        <v>64</v>
      </c>
      <c r="F132" s="55"/>
      <c r="I132" s="40"/>
    </row>
    <row r="133" spans="1:9" s="39" customFormat="1" x14ac:dyDescent="0.2">
      <c r="F133" s="55"/>
      <c r="I133" s="40"/>
    </row>
    <row r="134" spans="1:9" s="39" customFormat="1" x14ac:dyDescent="0.2">
      <c r="F134" s="55"/>
      <c r="I134" s="40"/>
    </row>
    <row r="135" spans="1:9" s="39" customFormat="1" x14ac:dyDescent="0.2">
      <c r="F135" s="55"/>
      <c r="I135" s="40"/>
    </row>
    <row r="136" spans="1:9" s="39" customFormat="1" x14ac:dyDescent="0.2">
      <c r="F136" s="55"/>
      <c r="I136" s="40"/>
    </row>
    <row r="137" spans="1:9" s="39" customFormat="1" x14ac:dyDescent="0.2">
      <c r="F137" s="55"/>
      <c r="I137" s="40"/>
    </row>
    <row r="138" spans="1:9" s="39" customFormat="1" x14ac:dyDescent="0.2">
      <c r="F138" s="55"/>
      <c r="I138" s="40"/>
    </row>
    <row r="139" spans="1:9" s="39" customFormat="1" x14ac:dyDescent="0.2">
      <c r="F139" s="55"/>
      <c r="I139" s="40"/>
    </row>
    <row r="140" spans="1:9" s="39" customFormat="1" x14ac:dyDescent="0.2">
      <c r="F140" s="55"/>
      <c r="I140" s="40"/>
    </row>
    <row r="141" spans="1:9" s="39" customFormat="1" x14ac:dyDescent="0.2">
      <c r="F141" s="55"/>
      <c r="I141" s="40"/>
    </row>
    <row r="142" spans="1:9" s="39" customFormat="1" x14ac:dyDescent="0.2">
      <c r="F142" s="55"/>
      <c r="I142" s="40"/>
    </row>
    <row r="143" spans="1:9" s="39" customFormat="1" x14ac:dyDescent="0.2">
      <c r="F143" s="55"/>
      <c r="I143" s="40"/>
    </row>
    <row r="144" spans="1:9" s="39" customFormat="1" x14ac:dyDescent="0.2">
      <c r="F144" s="55"/>
      <c r="I144" s="40"/>
    </row>
    <row r="145" spans="6:9" s="39" customFormat="1" x14ac:dyDescent="0.2">
      <c r="F145" s="55"/>
      <c r="I145" s="40"/>
    </row>
    <row r="146" spans="6:9" s="39" customFormat="1" x14ac:dyDescent="0.2">
      <c r="F146" s="55"/>
      <c r="I146" s="40"/>
    </row>
    <row r="147" spans="6:9" s="39" customFormat="1" x14ac:dyDescent="0.2">
      <c r="F147" s="55"/>
      <c r="I147" s="40"/>
    </row>
    <row r="148" spans="6:9" s="39" customFormat="1" x14ac:dyDescent="0.2">
      <c r="F148" s="55"/>
      <c r="I148" s="40"/>
    </row>
    <row r="149" spans="6:9" s="39" customFormat="1" x14ac:dyDescent="0.2">
      <c r="F149" s="55"/>
      <c r="I149" s="40"/>
    </row>
    <row r="150" spans="6:9" s="39" customFormat="1" x14ac:dyDescent="0.2">
      <c r="F150" s="55"/>
      <c r="I150" s="40"/>
    </row>
  </sheetData>
  <mergeCells count="13">
    <mergeCell ref="A130:D130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пост.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пост.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2017-04-28T08:04:59Z</cp:lastPrinted>
  <dcterms:created xsi:type="dcterms:W3CDTF">2014-01-30T06:57:57Z</dcterms:created>
  <dcterms:modified xsi:type="dcterms:W3CDTF">2017-04-28T08:05:37Z</dcterms:modified>
</cp:coreProperties>
</file>