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2"/>
  </bookViews>
  <sheets>
    <sheet name="проект 2" sheetId="1" r:id="rId1"/>
    <sheet name="по заявлению" sheetId="2" r:id="rId2"/>
    <sheet name="по голосованию" sheetId="3" r:id="rId3"/>
  </sheets>
  <definedNames/>
  <calcPr fullCalcOnLoad="1" fullPrecision="0"/>
</workbook>
</file>

<file path=xl/sharedStrings.xml><?xml version="1.0" encoding="utf-8"?>
<sst xmlns="http://schemas.openxmlformats.org/spreadsheetml/2006/main" count="578" uniqueCount="152">
  <si>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</si>
  <si>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</si>
  <si>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</si>
  <si>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</si>
  <si>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</si>
  <si>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</si>
  <si>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</si>
  <si>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</si>
  <si>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</si>
  <si>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</si>
  <si>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</si>
  <si>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</si>
  <si>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</si>
  <si>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</si>
  <si>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</si>
  <si>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</si>
  <si>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</si>
  <si>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</si>
  <si>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</si>
  <si>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</si>
  <si>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</si>
  <si>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</si>
  <si>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</si>
  <si>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</si>
  <si>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</si>
  <si>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</si>
  <si>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</si>
  <si>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</si>
  <si>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</si>
  <si>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</si>
  <si>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</si>
  <si>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</si>
  <si>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</si>
  <si>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</si>
  <si>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</si>
  <si>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</si>
  <si>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</si>
  <si>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</si>
  <si>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</si>
  <si>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</si>
  <si>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</si>
  <si>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</si>
  <si>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</si>
  <si>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</si>
  <si>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</si>
  <si>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</si>
  <si>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</si>
  <si>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</si>
  <si>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</si>
  <si>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</si>
  <si>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</si>
  <si>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</si>
  <si>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</si>
  <si>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</si>
  <si>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</si>
  <si>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</si>
  <si>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</si>
  <si>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</si>
  <si>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</si>
  <si>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</si>
  <si>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</si>
  <si>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</si>
  <si>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</si>
  <si>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</si>
  <si>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</si>
  <si>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</si>
  <si>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</si>
  <si>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</si>
  <si>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</si>
  <si>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</si>
  <si>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</si>
  <si>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</si>
  <si>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</si>
  <si>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подъездного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</si>
  <si>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</si>
  <si>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</si>
  <si>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</si>
  <si>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</si>
  <si>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кровли</t>
  </si>
  <si>
    <t>монтаж циркуляционной линии</t>
  </si>
  <si>
    <t>ремонт канализации</t>
  </si>
  <si>
    <t>ремонт электроосвещения (освещение подвала, установка датчиков движения)</t>
  </si>
  <si>
    <t>Погашение задолженности прошлых периодов</t>
  </si>
  <si>
    <t>ВСЕГО: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</si>
  <si>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</si>
  <si>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</si>
  <si>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</si>
  <si>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</si>
  <si>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</si>
  <si>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</si>
  <si>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</si>
  <si>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</si>
  <si>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</si>
  <si>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</si>
  <si>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</si>
  <si>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</si>
  <si>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</si>
  <si>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</si>
  <si>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</si>
  <si>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</si>
  <si>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очистка от снега и наледи подъездных козырьков</t>
  </si>
  <si>
    <t>ремонт балконных плит</t>
  </si>
  <si>
    <t>ремонт системы ГВС</t>
  </si>
  <si>
    <t>ремонт секций бойлера-3шт.</t>
  </si>
  <si>
    <t>ремонт системы водоотведения</t>
  </si>
  <si>
    <t>по состоянию на 1.05.2012г.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</si>
  <si>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</si>
  <si>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</si>
  <si>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 xml:space="preserve">Работы заявочного характера </t>
  </si>
  <si>
    <t xml:space="preserve">смена шаровых кранов (отопление) диам.20 мм - 60 шт., диам.15мм - 60 шт., </t>
  </si>
  <si>
    <t>укрепление элеваторного узла</t>
  </si>
  <si>
    <t>уборка мусора в подвале</t>
  </si>
  <si>
    <t>ремонт освещения в подвале</t>
  </si>
  <si>
    <t>окос травы</t>
  </si>
  <si>
    <t>2-3 раза</t>
  </si>
  <si>
    <t>Сбор, вывоз и утилизация ТБО*, руб./м2</t>
  </si>
  <si>
    <t>установка электронного регулятора температуры на ВВП</t>
  </si>
  <si>
    <t>ремонт подъездных козырьков (3 шт)</t>
  </si>
  <si>
    <t>ремонт отмостки 68 м2</t>
  </si>
  <si>
    <t>замена почтовых ящиков -20шт.</t>
  </si>
  <si>
    <t>ремонт входа в подъезд -3шт.</t>
  </si>
  <si>
    <t>заполнение электронных паспортов</t>
  </si>
  <si>
    <t>учет работ по капремонту</t>
  </si>
  <si>
    <t>ремонт секций ВВП</t>
  </si>
  <si>
    <t>пылеудаление и дезинфекция вентканалов без пробивки</t>
  </si>
  <si>
    <t>1 раз в 3 года</t>
  </si>
  <si>
    <t>Управление многоквартирным домом, всего в т.ч.</t>
  </si>
  <si>
    <t>Итого</t>
  </si>
  <si>
    <t>гидравлическое испытание элеваторных узлов и запорной арматуры</t>
  </si>
  <si>
    <t>замена  КИП манометр 1 шт.</t>
  </si>
  <si>
    <t>замена оконных блоков на ПВХ - 3 шт.</t>
  </si>
  <si>
    <t>установка фильтров (отопление) - 2 шт.</t>
  </si>
  <si>
    <t>изоляция трубопроводов отопления материалом K-FLEX</t>
  </si>
  <si>
    <t>изоляция трубопроводов ВВП 12 п.м. материалом K-FLEX</t>
  </si>
  <si>
    <t>изоляция трубопроводовХВС материалом K-FLEX</t>
  </si>
  <si>
    <t>установка обратного клапана диам. 50 мм - 1 шт (ввод ХВС)</t>
  </si>
  <si>
    <t>демонтаж задвижки ХВС диам.50 мм - 1 шт.</t>
  </si>
  <si>
    <t>смена шаровых кранов под промывку диам.32 мм - 3 шт.</t>
  </si>
  <si>
    <t>установка шарового крана ГВС диам.15 мм- 1 шт.</t>
  </si>
  <si>
    <t>установка модуля на ГВС диам.80 мм - 1 шт.</t>
  </si>
  <si>
    <t>2015 - 2016 гг.</t>
  </si>
  <si>
    <t>(стоимость услуг  увеличена на 10,5 % в соответствии с уровнем инфляции 2014 г.)</t>
  </si>
  <si>
    <t>выполнение работ экологом</t>
  </si>
  <si>
    <t>1 раз в 4 года</t>
  </si>
  <si>
    <t>замена трансформатора тока (ПТЭ ЭП п.2.11.16; паспорт; ПП РФ № 442 п.138,139,141)</t>
  </si>
  <si>
    <t>Замена общедомовых приборов учета теплоэнергии</t>
  </si>
  <si>
    <t>отключение системы отопления c переводом системы отопления ГВС на летнюю схему</t>
  </si>
  <si>
    <t>подключение системы отопления с регулировкой и перевод системы ГВС на зимнюю схему</t>
  </si>
  <si>
    <t>по адресу: ул.Ленинского Комсомола, д.38 (S жилые + нежилые =2524,6 м2, Sзем.уч.=1908,74 м2)</t>
  </si>
  <si>
    <t xml:space="preserve">Проект </t>
  </si>
  <si>
    <t>замена почтовых ящиков - 40 шт.</t>
  </si>
  <si>
    <t>Работы заявочного характера , в т.ч работы по предписанию надзорных органов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</si>
</sst>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textRotation="90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4" fontId="25" fillId="24" borderId="21" xfId="0" applyNumberFormat="1" applyFont="1" applyFill="1" applyBorder="1" applyAlignment="1">
      <alignment horizontal="left" vertical="center" wrapText="1"/>
    </xf>
    <xf numFmtId="4" fontId="25" fillId="24" borderId="22" xfId="0" applyNumberFormat="1" applyFont="1" applyFill="1" applyBorder="1" applyAlignment="1">
      <alignment horizontal="center" vertical="center" wrapText="1"/>
    </xf>
    <xf numFmtId="0" fontId="18" fillId="24" borderId="22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2" fontId="18" fillId="24" borderId="25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18" fillId="24" borderId="26" xfId="0" applyFont="1" applyFill="1" applyBorder="1" applyAlignment="1">
      <alignment horizontal="center" vertical="center" wrapText="1"/>
    </xf>
    <xf numFmtId="2" fontId="18" fillId="24" borderId="26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left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9" fillId="24" borderId="33" xfId="0" applyNumberFormat="1" applyFont="1" applyFill="1" applyBorder="1" applyAlignment="1">
      <alignment horizontal="center"/>
    </xf>
    <xf numFmtId="2" fontId="19" fillId="24" borderId="34" xfId="0" applyNumberFormat="1" applyFont="1" applyFill="1" applyBorder="1" applyAlignment="1">
      <alignment horizontal="center"/>
    </xf>
    <xf numFmtId="0" fontId="19" fillId="24" borderId="29" xfId="0" applyFont="1" applyFill="1" applyBorder="1" applyAlignment="1">
      <alignment horizontal="left" vertical="center" wrapText="1"/>
    </xf>
    <xf numFmtId="2" fontId="25" fillId="24" borderId="26" xfId="0" applyNumberFormat="1" applyFont="1" applyFill="1" applyBorder="1" applyAlignment="1">
      <alignment horizontal="center" vertical="center" wrapText="1"/>
    </xf>
    <xf numFmtId="2" fontId="25" fillId="24" borderId="27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2" fontId="19" fillId="24" borderId="35" xfId="0" applyNumberFormat="1" applyFont="1" applyFill="1" applyBorder="1" applyAlignment="1">
      <alignment horizontal="center"/>
    </xf>
    <xf numFmtId="2" fontId="19" fillId="24" borderId="14" xfId="0" applyNumberFormat="1" applyFont="1" applyFill="1" applyBorder="1" applyAlignment="1">
      <alignment horizontal="center"/>
    </xf>
    <xf numFmtId="0" fontId="18" fillId="24" borderId="13" xfId="0" applyFont="1" applyFill="1" applyBorder="1" applyAlignment="1">
      <alignment horizontal="center" vertical="center"/>
    </xf>
    <xf numFmtId="0" fontId="18" fillId="24" borderId="35" xfId="0" applyFont="1" applyFill="1" applyBorder="1" applyAlignment="1">
      <alignment horizontal="center" vertical="center"/>
    </xf>
    <xf numFmtId="0" fontId="18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4" borderId="0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center" vertical="center"/>
    </xf>
    <xf numFmtId="2" fontId="18" fillId="24" borderId="13" xfId="0" applyNumberFormat="1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26" fillId="25" borderId="0" xfId="0" applyFont="1" applyFill="1" applyAlignment="1">
      <alignment horizontal="center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 horizontal="left" vertical="center"/>
    </xf>
    <xf numFmtId="2" fontId="18" fillId="24" borderId="33" xfId="0" applyNumberFormat="1" applyFont="1" applyFill="1" applyBorder="1" applyAlignment="1">
      <alignment horizontal="center" vertical="center" wrapText="1"/>
    </xf>
    <xf numFmtId="4" fontId="18" fillId="24" borderId="21" xfId="0" applyNumberFormat="1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24" borderId="36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2" fontId="0" fillId="24" borderId="10" xfId="0" applyNumberFormat="1" applyFill="1" applyBorder="1" applyAlignment="1">
      <alignment horizontal="center" vertical="center"/>
    </xf>
    <xf numFmtId="2" fontId="0" fillId="24" borderId="0" xfId="0" applyNumberFormat="1" applyFont="1" applyFill="1" applyBorder="1" applyAlignment="1">
      <alignment horizontal="center" vertical="center" wrapText="1"/>
    </xf>
    <xf numFmtId="2" fontId="25" fillId="24" borderId="22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2" fontId="0" fillId="24" borderId="28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7" xfId="0" applyNumberFormat="1" applyFont="1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0" fillId="24" borderId="39" xfId="0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0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5"/>
  <sheetViews>
    <sheetView zoomScale="75" zoomScaleNormal="75" zoomScalePageLayoutView="0" workbookViewId="0" topLeftCell="A31">
      <selection activeCell="M11" sqref="M1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7" hidden="1" customWidth="1"/>
    <col min="11" max="14" width="15.375" style="6" customWidth="1"/>
    <col min="15" max="16384" width="9.125" style="6" customWidth="1"/>
  </cols>
  <sheetData>
    <row r="1" spans="1:8" ht="16.5" customHeight="1">
      <c r="A1" s="118" t="s">
        <v>0</v>
      </c>
      <c r="B1" s="119"/>
      <c r="C1" s="119"/>
      <c r="D1" s="119"/>
      <c r="E1" s="119"/>
      <c r="F1" s="119"/>
      <c r="G1" s="119"/>
      <c r="H1" s="119"/>
    </row>
    <row r="2" spans="2:8" ht="12.75" customHeight="1">
      <c r="B2" s="120" t="s">
        <v>1</v>
      </c>
      <c r="C2" s="120"/>
      <c r="D2" s="120"/>
      <c r="E2" s="120"/>
      <c r="F2" s="120"/>
      <c r="G2" s="119"/>
      <c r="H2" s="119"/>
    </row>
    <row r="3" spans="2:8" ht="14.25" customHeight="1">
      <c r="B3" s="120" t="s">
        <v>2</v>
      </c>
      <c r="C3" s="120"/>
      <c r="D3" s="120"/>
      <c r="E3" s="120"/>
      <c r="F3" s="120"/>
      <c r="G3" s="119"/>
      <c r="H3" s="119"/>
    </row>
    <row r="4" spans="1:8" ht="20.25" customHeight="1">
      <c r="A4" s="93" t="s">
        <v>140</v>
      </c>
      <c r="B4" s="120" t="s">
        <v>35</v>
      </c>
      <c r="C4" s="120"/>
      <c r="D4" s="120"/>
      <c r="E4" s="120"/>
      <c r="F4" s="120"/>
      <c r="G4" s="119"/>
      <c r="H4" s="119"/>
    </row>
    <row r="5" spans="1:10" ht="33" customHeight="1">
      <c r="A5" s="121" t="s">
        <v>149</v>
      </c>
      <c r="B5" s="121"/>
      <c r="C5" s="121"/>
      <c r="D5" s="121"/>
      <c r="E5" s="121"/>
      <c r="F5" s="121"/>
      <c r="G5" s="121"/>
      <c r="H5" s="121"/>
      <c r="J5" s="6"/>
    </row>
    <row r="6" spans="1:10" ht="21.75" customHeight="1">
      <c r="A6" s="121" t="s">
        <v>141</v>
      </c>
      <c r="B6" s="121"/>
      <c r="C6" s="121"/>
      <c r="D6" s="121"/>
      <c r="E6" s="121"/>
      <c r="F6" s="121"/>
      <c r="G6" s="121"/>
      <c r="H6" s="121"/>
      <c r="J6" s="6"/>
    </row>
    <row r="7" spans="1:10" s="8" customFormat="1" ht="22.5" customHeight="1">
      <c r="A7" s="107" t="s">
        <v>3</v>
      </c>
      <c r="B7" s="107"/>
      <c r="C7" s="107"/>
      <c r="D7" s="107"/>
      <c r="E7" s="108"/>
      <c r="F7" s="108"/>
      <c r="G7" s="108"/>
      <c r="H7" s="108"/>
      <c r="J7" s="9"/>
    </row>
    <row r="8" spans="1:8" s="10" customFormat="1" ht="18.75" customHeight="1">
      <c r="A8" s="107" t="s">
        <v>148</v>
      </c>
      <c r="B8" s="107"/>
      <c r="C8" s="107"/>
      <c r="D8" s="107"/>
      <c r="E8" s="108"/>
      <c r="F8" s="108"/>
      <c r="G8" s="108"/>
      <c r="H8" s="108"/>
    </row>
    <row r="9" spans="1:8" s="11" customFormat="1" ht="17.25" customHeight="1">
      <c r="A9" s="109" t="s">
        <v>76</v>
      </c>
      <c r="B9" s="109"/>
      <c r="C9" s="109"/>
      <c r="D9" s="109"/>
      <c r="E9" s="110"/>
      <c r="F9" s="110"/>
      <c r="G9" s="110"/>
      <c r="H9" s="110"/>
    </row>
    <row r="10" spans="1:8" s="10" customFormat="1" ht="30" customHeight="1" thickBot="1">
      <c r="A10" s="111" t="s">
        <v>89</v>
      </c>
      <c r="B10" s="111"/>
      <c r="C10" s="111"/>
      <c r="D10" s="111"/>
      <c r="E10" s="112"/>
      <c r="F10" s="112"/>
      <c r="G10" s="112"/>
      <c r="H10" s="112"/>
    </row>
    <row r="11" spans="1:10" s="3" customFormat="1" ht="139.5" customHeight="1" thickBot="1">
      <c r="A11" s="12" t="s">
        <v>4</v>
      </c>
      <c r="B11" s="13" t="s">
        <v>5</v>
      </c>
      <c r="C11" s="14" t="s">
        <v>6</v>
      </c>
      <c r="D11" s="14" t="s">
        <v>36</v>
      </c>
      <c r="E11" s="14" t="s">
        <v>6</v>
      </c>
      <c r="F11" s="15" t="s">
        <v>7</v>
      </c>
      <c r="G11" s="14" t="s">
        <v>6</v>
      </c>
      <c r="H11" s="15" t="s">
        <v>7</v>
      </c>
      <c r="J11" s="4"/>
    </row>
    <row r="12" spans="1:10" s="22" customFormat="1" ht="12.75">
      <c r="A12" s="16">
        <v>1</v>
      </c>
      <c r="B12" s="17">
        <v>2</v>
      </c>
      <c r="C12" s="17">
        <v>3</v>
      </c>
      <c r="D12" s="18"/>
      <c r="E12" s="17">
        <v>3</v>
      </c>
      <c r="F12" s="19">
        <v>4</v>
      </c>
      <c r="G12" s="20">
        <v>3</v>
      </c>
      <c r="H12" s="21">
        <v>4</v>
      </c>
      <c r="J12" s="23"/>
    </row>
    <row r="13" spans="1:10" s="22" customFormat="1" ht="49.5" customHeight="1">
      <c r="A13" s="113" t="s">
        <v>8</v>
      </c>
      <c r="B13" s="114"/>
      <c r="C13" s="114"/>
      <c r="D13" s="114"/>
      <c r="E13" s="114"/>
      <c r="F13" s="114"/>
      <c r="G13" s="115"/>
      <c r="H13" s="116"/>
      <c r="J13" s="23"/>
    </row>
    <row r="14" spans="1:10" s="3" customFormat="1" ht="15">
      <c r="A14" s="24" t="s">
        <v>126</v>
      </c>
      <c r="B14" s="25"/>
      <c r="C14" s="26">
        <f>F14*12</f>
        <v>0</v>
      </c>
      <c r="D14" s="27">
        <f>G14*I14</f>
        <v>96327.29</v>
      </c>
      <c r="E14" s="26">
        <f>H14*12</f>
        <v>38.16</v>
      </c>
      <c r="F14" s="28"/>
      <c r="G14" s="26">
        <f>H14*12</f>
        <v>38.16</v>
      </c>
      <c r="H14" s="26">
        <f>H19+H23</f>
        <v>3.18</v>
      </c>
      <c r="I14" s="3">
        <v>2524.3</v>
      </c>
      <c r="J14" s="4">
        <v>2.24</v>
      </c>
    </row>
    <row r="15" spans="1:10" s="3" customFormat="1" ht="27.75" customHeight="1">
      <c r="A15" s="29" t="s">
        <v>90</v>
      </c>
      <c r="B15" s="30" t="s">
        <v>91</v>
      </c>
      <c r="C15" s="26"/>
      <c r="D15" s="27"/>
      <c r="E15" s="26"/>
      <c r="F15" s="28"/>
      <c r="G15" s="26"/>
      <c r="H15" s="26"/>
      <c r="J15" s="4"/>
    </row>
    <row r="16" spans="1:10" s="3" customFormat="1" ht="15">
      <c r="A16" s="29" t="s">
        <v>92</v>
      </c>
      <c r="B16" s="30" t="s">
        <v>91</v>
      </c>
      <c r="C16" s="26"/>
      <c r="D16" s="27"/>
      <c r="E16" s="26"/>
      <c r="F16" s="28"/>
      <c r="G16" s="26"/>
      <c r="H16" s="26"/>
      <c r="J16" s="4"/>
    </row>
    <row r="17" spans="1:10" s="3" customFormat="1" ht="15">
      <c r="A17" s="29" t="s">
        <v>93</v>
      </c>
      <c r="B17" s="30" t="s">
        <v>94</v>
      </c>
      <c r="C17" s="26"/>
      <c r="D17" s="27"/>
      <c r="E17" s="26"/>
      <c r="F17" s="28"/>
      <c r="G17" s="26"/>
      <c r="H17" s="26"/>
      <c r="J17" s="4"/>
    </row>
    <row r="18" spans="1:10" s="3" customFormat="1" ht="15">
      <c r="A18" s="29" t="s">
        <v>95</v>
      </c>
      <c r="B18" s="30" t="s">
        <v>91</v>
      </c>
      <c r="C18" s="26"/>
      <c r="D18" s="27"/>
      <c r="E18" s="26"/>
      <c r="F18" s="28"/>
      <c r="G18" s="26"/>
      <c r="H18" s="26"/>
      <c r="J18" s="4"/>
    </row>
    <row r="19" spans="1:10" s="3" customFormat="1" ht="15">
      <c r="A19" s="97" t="s">
        <v>127</v>
      </c>
      <c r="B19" s="30"/>
      <c r="C19" s="26"/>
      <c r="D19" s="27"/>
      <c r="E19" s="26"/>
      <c r="F19" s="28"/>
      <c r="G19" s="26"/>
      <c r="H19" s="26">
        <v>2.83</v>
      </c>
      <c r="J19" s="4"/>
    </row>
    <row r="20" spans="1:10" s="3" customFormat="1" ht="15">
      <c r="A20" s="29" t="s">
        <v>121</v>
      </c>
      <c r="B20" s="30" t="s">
        <v>91</v>
      </c>
      <c r="C20" s="26"/>
      <c r="D20" s="27"/>
      <c r="E20" s="26"/>
      <c r="F20" s="28"/>
      <c r="G20" s="26"/>
      <c r="H20" s="104">
        <v>0.12</v>
      </c>
      <c r="J20" s="4"/>
    </row>
    <row r="21" spans="1:10" s="3" customFormat="1" ht="15">
      <c r="A21" s="29" t="s">
        <v>122</v>
      </c>
      <c r="B21" s="30" t="s">
        <v>91</v>
      </c>
      <c r="C21" s="26"/>
      <c r="D21" s="27"/>
      <c r="E21" s="26"/>
      <c r="F21" s="28"/>
      <c r="G21" s="26"/>
      <c r="H21" s="104">
        <v>0.11</v>
      </c>
      <c r="J21" s="4"/>
    </row>
    <row r="22" spans="1:10" s="3" customFormat="1" ht="15">
      <c r="A22" s="29" t="s">
        <v>142</v>
      </c>
      <c r="B22" s="30" t="s">
        <v>91</v>
      </c>
      <c r="C22" s="26"/>
      <c r="D22" s="27"/>
      <c r="E22" s="26"/>
      <c r="F22" s="28"/>
      <c r="G22" s="26"/>
      <c r="H22" s="104">
        <v>0.12</v>
      </c>
      <c r="J22" s="4"/>
    </row>
    <row r="23" spans="1:10" s="3" customFormat="1" ht="15">
      <c r="A23" s="97" t="s">
        <v>127</v>
      </c>
      <c r="B23" s="30"/>
      <c r="C23" s="26"/>
      <c r="D23" s="27"/>
      <c r="E23" s="26"/>
      <c r="F23" s="28"/>
      <c r="G23" s="26"/>
      <c r="H23" s="26">
        <f>H20+H21+H22</f>
        <v>0.35</v>
      </c>
      <c r="J23" s="4"/>
    </row>
    <row r="24" spans="1:10" s="3" customFormat="1" ht="30">
      <c r="A24" s="24" t="s">
        <v>10</v>
      </c>
      <c r="B24" s="31"/>
      <c r="C24" s="26">
        <f>F24*12</f>
        <v>0</v>
      </c>
      <c r="D24" s="27">
        <f>G24*I24</f>
        <v>83301.9</v>
      </c>
      <c r="E24" s="26">
        <f>H24*12</f>
        <v>33</v>
      </c>
      <c r="F24" s="28"/>
      <c r="G24" s="26">
        <f>H24*12</f>
        <v>33</v>
      </c>
      <c r="H24" s="26">
        <v>2.75</v>
      </c>
      <c r="I24" s="3">
        <v>2524.3</v>
      </c>
      <c r="J24" s="4">
        <v>2.18</v>
      </c>
    </row>
    <row r="25" spans="1:10" s="3" customFormat="1" ht="15">
      <c r="A25" s="29" t="s">
        <v>84</v>
      </c>
      <c r="B25" s="30" t="s">
        <v>11</v>
      </c>
      <c r="C25" s="26"/>
      <c r="D25" s="27"/>
      <c r="E25" s="26"/>
      <c r="F25" s="28"/>
      <c r="G25" s="26"/>
      <c r="H25" s="26"/>
      <c r="J25" s="4"/>
    </row>
    <row r="26" spans="1:10" s="3" customFormat="1" ht="15">
      <c r="A26" s="29" t="s">
        <v>85</v>
      </c>
      <c r="B26" s="30" t="s">
        <v>11</v>
      </c>
      <c r="C26" s="26"/>
      <c r="D26" s="27"/>
      <c r="E26" s="26"/>
      <c r="F26" s="28"/>
      <c r="G26" s="26"/>
      <c r="H26" s="26"/>
      <c r="J26" s="4"/>
    </row>
    <row r="27" spans="1:10" s="3" customFormat="1" ht="15">
      <c r="A27" s="29" t="s">
        <v>113</v>
      </c>
      <c r="B27" s="30" t="s">
        <v>114</v>
      </c>
      <c r="C27" s="26"/>
      <c r="D27" s="27"/>
      <c r="E27" s="26"/>
      <c r="F27" s="28"/>
      <c r="G27" s="26"/>
      <c r="H27" s="26"/>
      <c r="J27" s="4"/>
    </row>
    <row r="28" spans="1:10" s="3" customFormat="1" ht="15">
      <c r="A28" s="29" t="s">
        <v>86</v>
      </c>
      <c r="B28" s="30" t="s">
        <v>11</v>
      </c>
      <c r="C28" s="26"/>
      <c r="D28" s="27"/>
      <c r="E28" s="26"/>
      <c r="F28" s="28"/>
      <c r="G28" s="26"/>
      <c r="H28" s="26"/>
      <c r="J28" s="4"/>
    </row>
    <row r="29" spans="1:10" s="3" customFormat="1" ht="25.5">
      <c r="A29" s="29" t="s">
        <v>87</v>
      </c>
      <c r="B29" s="30" t="s">
        <v>12</v>
      </c>
      <c r="C29" s="26"/>
      <c r="D29" s="27"/>
      <c r="E29" s="26"/>
      <c r="F29" s="28"/>
      <c r="G29" s="26"/>
      <c r="H29" s="26"/>
      <c r="J29" s="4"/>
    </row>
    <row r="30" spans="1:10" s="3" customFormat="1" ht="15">
      <c r="A30" s="29" t="s">
        <v>96</v>
      </c>
      <c r="B30" s="30" t="s">
        <v>11</v>
      </c>
      <c r="C30" s="26"/>
      <c r="D30" s="27"/>
      <c r="E30" s="26"/>
      <c r="F30" s="28"/>
      <c r="G30" s="26"/>
      <c r="H30" s="26"/>
      <c r="J30" s="4"/>
    </row>
    <row r="31" spans="1:10" s="3" customFormat="1" ht="15">
      <c r="A31" s="29" t="s">
        <v>97</v>
      </c>
      <c r="B31" s="30" t="s">
        <v>11</v>
      </c>
      <c r="C31" s="26"/>
      <c r="D31" s="27"/>
      <c r="E31" s="26"/>
      <c r="F31" s="28"/>
      <c r="G31" s="26"/>
      <c r="H31" s="26"/>
      <c r="J31" s="4"/>
    </row>
    <row r="32" spans="1:10" s="3" customFormat="1" ht="25.5">
      <c r="A32" s="29" t="s">
        <v>98</v>
      </c>
      <c r="B32" s="30" t="s">
        <v>88</v>
      </c>
      <c r="C32" s="26"/>
      <c r="D32" s="27"/>
      <c r="E32" s="26"/>
      <c r="F32" s="28"/>
      <c r="G32" s="26"/>
      <c r="H32" s="26"/>
      <c r="J32" s="4"/>
    </row>
    <row r="33" spans="1:10" s="34" customFormat="1" ht="15">
      <c r="A33" s="32" t="s">
        <v>13</v>
      </c>
      <c r="B33" s="25" t="s">
        <v>14</v>
      </c>
      <c r="C33" s="26">
        <f>F33*12</f>
        <v>0</v>
      </c>
      <c r="D33" s="27">
        <f>G33*I33</f>
        <v>22718.7</v>
      </c>
      <c r="E33" s="26">
        <f>H33*12</f>
        <v>9</v>
      </c>
      <c r="F33" s="33"/>
      <c r="G33" s="26">
        <f>H33*12</f>
        <v>9</v>
      </c>
      <c r="H33" s="26">
        <v>0.75</v>
      </c>
      <c r="I33" s="3">
        <v>2524.3</v>
      </c>
      <c r="J33" s="4">
        <v>0.6</v>
      </c>
    </row>
    <row r="34" spans="1:10" s="3" customFormat="1" ht="15">
      <c r="A34" s="32" t="s">
        <v>15</v>
      </c>
      <c r="B34" s="25" t="s">
        <v>16</v>
      </c>
      <c r="C34" s="26">
        <f>F34*12</f>
        <v>0</v>
      </c>
      <c r="D34" s="27">
        <f>G34*I34</f>
        <v>74214.42</v>
      </c>
      <c r="E34" s="26">
        <f>H34*12</f>
        <v>29.4</v>
      </c>
      <c r="F34" s="33"/>
      <c r="G34" s="26">
        <f>H34*12</f>
        <v>29.4</v>
      </c>
      <c r="H34" s="26">
        <v>2.45</v>
      </c>
      <c r="I34" s="3">
        <v>2524.3</v>
      </c>
      <c r="J34" s="4">
        <v>1.94</v>
      </c>
    </row>
    <row r="35" spans="1:10" s="22" customFormat="1" ht="30">
      <c r="A35" s="32" t="s">
        <v>51</v>
      </c>
      <c r="B35" s="25" t="s">
        <v>9</v>
      </c>
      <c r="C35" s="35"/>
      <c r="D35" s="27">
        <v>2042.21</v>
      </c>
      <c r="E35" s="35"/>
      <c r="F35" s="33"/>
      <c r="G35" s="26">
        <f aca="true" t="shared" si="0" ref="G35:G40">D35/I35</f>
        <v>0.81</v>
      </c>
      <c r="H35" s="26">
        <f>G35/12</f>
        <v>0.07</v>
      </c>
      <c r="I35" s="3">
        <v>2524.3</v>
      </c>
      <c r="J35" s="4">
        <v>0.05</v>
      </c>
    </row>
    <row r="36" spans="1:10" s="22" customFormat="1" ht="30.75" customHeight="1">
      <c r="A36" s="32" t="s">
        <v>75</v>
      </c>
      <c r="B36" s="25" t="s">
        <v>9</v>
      </c>
      <c r="C36" s="35"/>
      <c r="D36" s="27">
        <v>2042.21</v>
      </c>
      <c r="E36" s="35"/>
      <c r="F36" s="33"/>
      <c r="G36" s="26">
        <f t="shared" si="0"/>
        <v>0.81</v>
      </c>
      <c r="H36" s="26">
        <f>G36/12</f>
        <v>0.07</v>
      </c>
      <c r="I36" s="3">
        <v>2524.3</v>
      </c>
      <c r="J36" s="4">
        <v>0.05</v>
      </c>
    </row>
    <row r="37" spans="1:11" s="22" customFormat="1" ht="21.75" customHeight="1">
      <c r="A37" s="32" t="s">
        <v>52</v>
      </c>
      <c r="B37" s="25" t="s">
        <v>9</v>
      </c>
      <c r="C37" s="35"/>
      <c r="D37" s="27">
        <v>12896.1</v>
      </c>
      <c r="E37" s="35"/>
      <c r="F37" s="33"/>
      <c r="G37" s="26">
        <f t="shared" si="0"/>
        <v>5.11</v>
      </c>
      <c r="H37" s="26">
        <v>0.42</v>
      </c>
      <c r="I37" s="3">
        <v>2524.3</v>
      </c>
      <c r="J37" s="4">
        <v>0.34</v>
      </c>
      <c r="K37" s="22">
        <v>0.385</v>
      </c>
    </row>
    <row r="38" spans="1:10" s="22" customFormat="1" ht="30" hidden="1">
      <c r="A38" s="32" t="s">
        <v>53</v>
      </c>
      <c r="B38" s="25" t="s">
        <v>12</v>
      </c>
      <c r="C38" s="35"/>
      <c r="D38" s="27">
        <f>G38*I38</f>
        <v>0</v>
      </c>
      <c r="E38" s="35"/>
      <c r="F38" s="33"/>
      <c r="G38" s="26">
        <f t="shared" si="0"/>
        <v>4.34</v>
      </c>
      <c r="H38" s="26">
        <f>G38/12</f>
        <v>0.36</v>
      </c>
      <c r="I38" s="3">
        <v>2524.3</v>
      </c>
      <c r="J38" s="4">
        <v>0</v>
      </c>
    </row>
    <row r="39" spans="1:10" s="22" customFormat="1" ht="30" hidden="1">
      <c r="A39" s="32" t="s">
        <v>54</v>
      </c>
      <c r="B39" s="25" t="s">
        <v>12</v>
      </c>
      <c r="C39" s="35"/>
      <c r="D39" s="27">
        <f>G39*I39</f>
        <v>0</v>
      </c>
      <c r="E39" s="35"/>
      <c r="F39" s="33"/>
      <c r="G39" s="26">
        <f t="shared" si="0"/>
        <v>4.34</v>
      </c>
      <c r="H39" s="26">
        <f>G39/12</f>
        <v>0.36</v>
      </c>
      <c r="I39" s="3">
        <v>2524.3</v>
      </c>
      <c r="J39" s="4">
        <v>0</v>
      </c>
    </row>
    <row r="40" spans="1:11" s="22" customFormat="1" ht="30">
      <c r="A40" s="32" t="s">
        <v>145</v>
      </c>
      <c r="B40" s="25" t="s">
        <v>12</v>
      </c>
      <c r="C40" s="35"/>
      <c r="D40" s="27">
        <v>130150</v>
      </c>
      <c r="E40" s="35"/>
      <c r="F40" s="33"/>
      <c r="G40" s="26">
        <f t="shared" si="0"/>
        <v>51.56</v>
      </c>
      <c r="H40" s="26">
        <f>G40/12</f>
        <v>4.3</v>
      </c>
      <c r="I40" s="3">
        <v>2524.3</v>
      </c>
      <c r="J40" s="4"/>
      <c r="K40" s="22">
        <v>0.109</v>
      </c>
    </row>
    <row r="41" spans="1:10" s="22" customFormat="1" ht="30">
      <c r="A41" s="32" t="s">
        <v>23</v>
      </c>
      <c r="B41" s="25"/>
      <c r="C41" s="35">
        <f>F41*12</f>
        <v>0</v>
      </c>
      <c r="D41" s="27">
        <f>G41*I41</f>
        <v>6361.24</v>
      </c>
      <c r="E41" s="35">
        <f>H41*12</f>
        <v>2.52</v>
      </c>
      <c r="F41" s="33"/>
      <c r="G41" s="26">
        <f>H41*12</f>
        <v>2.52</v>
      </c>
      <c r="H41" s="26">
        <v>0.21</v>
      </c>
      <c r="I41" s="3">
        <v>2524.3</v>
      </c>
      <c r="J41" s="4">
        <v>0.14</v>
      </c>
    </row>
    <row r="42" spans="1:10" s="3" customFormat="1" ht="15">
      <c r="A42" s="32" t="s">
        <v>25</v>
      </c>
      <c r="B42" s="25" t="s">
        <v>26</v>
      </c>
      <c r="C42" s="35">
        <f>F42*12</f>
        <v>0</v>
      </c>
      <c r="D42" s="27">
        <f>G42*I42</f>
        <v>1817.5</v>
      </c>
      <c r="E42" s="35">
        <f>H42*12</f>
        <v>0.72</v>
      </c>
      <c r="F42" s="33"/>
      <c r="G42" s="26">
        <f>12*H42</f>
        <v>0.72</v>
      </c>
      <c r="H42" s="26">
        <v>0.06</v>
      </c>
      <c r="I42" s="3">
        <v>2524.3</v>
      </c>
      <c r="J42" s="4">
        <v>0.03</v>
      </c>
    </row>
    <row r="43" spans="1:10" s="3" customFormat="1" ht="15">
      <c r="A43" s="32" t="s">
        <v>27</v>
      </c>
      <c r="B43" s="36" t="s">
        <v>28</v>
      </c>
      <c r="C43" s="37">
        <f>F43*12</f>
        <v>0</v>
      </c>
      <c r="D43" s="27">
        <f>G43*I43</f>
        <v>1211.66</v>
      </c>
      <c r="E43" s="37">
        <f>H43*12</f>
        <v>0.48</v>
      </c>
      <c r="F43" s="38"/>
      <c r="G43" s="26">
        <f>12*H43</f>
        <v>0.48</v>
      </c>
      <c r="H43" s="26">
        <v>0.04</v>
      </c>
      <c r="I43" s="3">
        <v>2524.3</v>
      </c>
      <c r="J43" s="4">
        <v>0.02</v>
      </c>
    </row>
    <row r="44" spans="1:10" s="34" customFormat="1" ht="30">
      <c r="A44" s="32" t="s">
        <v>24</v>
      </c>
      <c r="B44" s="25" t="s">
        <v>99</v>
      </c>
      <c r="C44" s="35">
        <f>F44*12</f>
        <v>0</v>
      </c>
      <c r="D44" s="27">
        <f>G44*I44</f>
        <v>1514.58</v>
      </c>
      <c r="E44" s="35">
        <f>H44*12</f>
        <v>0.6</v>
      </c>
      <c r="F44" s="33"/>
      <c r="G44" s="26">
        <f>12*H44</f>
        <v>0.6</v>
      </c>
      <c r="H44" s="26">
        <v>0.05</v>
      </c>
      <c r="I44" s="3">
        <v>2524.3</v>
      </c>
      <c r="J44" s="4">
        <v>0.03</v>
      </c>
    </row>
    <row r="45" spans="1:12" s="34" customFormat="1" ht="15">
      <c r="A45" s="32" t="s">
        <v>37</v>
      </c>
      <c r="B45" s="25"/>
      <c r="C45" s="26"/>
      <c r="D45" s="26">
        <f>D47+D48+D49+D50+D51+D52+D53+D54+D55+D56+D59+D60</f>
        <v>123648.29</v>
      </c>
      <c r="E45" s="26"/>
      <c r="F45" s="33"/>
      <c r="G45" s="26">
        <f>D45/I45</f>
        <v>48.98</v>
      </c>
      <c r="H45" s="26">
        <f>G45/12</f>
        <v>4.08</v>
      </c>
      <c r="I45" s="3">
        <v>2524.3</v>
      </c>
      <c r="J45" s="4">
        <v>0.73</v>
      </c>
      <c r="K45" s="34">
        <v>0.545</v>
      </c>
      <c r="L45" s="34">
        <f>G45/12</f>
        <v>4.08166666666667</v>
      </c>
    </row>
    <row r="46" spans="1:10" s="22" customFormat="1" ht="15" hidden="1">
      <c r="A46" s="39"/>
      <c r="B46" s="40"/>
      <c r="C46" s="41"/>
      <c r="D46" s="42"/>
      <c r="E46" s="41"/>
      <c r="F46" s="43"/>
      <c r="G46" s="41"/>
      <c r="H46" s="41"/>
      <c r="I46" s="3"/>
      <c r="J46" s="43"/>
    </row>
    <row r="47" spans="1:10" s="22" customFormat="1" ht="25.5">
      <c r="A47" s="39" t="s">
        <v>146</v>
      </c>
      <c r="B47" s="40" t="s">
        <v>17</v>
      </c>
      <c r="C47" s="41"/>
      <c r="D47" s="42">
        <v>622.74</v>
      </c>
      <c r="E47" s="41"/>
      <c r="F47" s="43"/>
      <c r="G47" s="41"/>
      <c r="H47" s="41"/>
      <c r="I47" s="3">
        <v>2524.3</v>
      </c>
      <c r="J47" s="43">
        <v>0.01</v>
      </c>
    </row>
    <row r="48" spans="1:10" s="22" customFormat="1" ht="15">
      <c r="A48" s="39" t="s">
        <v>18</v>
      </c>
      <c r="B48" s="40" t="s">
        <v>22</v>
      </c>
      <c r="C48" s="41">
        <f>F48*12</f>
        <v>0</v>
      </c>
      <c r="D48" s="42">
        <v>459.48</v>
      </c>
      <c r="E48" s="41">
        <f>H48*12</f>
        <v>0</v>
      </c>
      <c r="F48" s="43"/>
      <c r="G48" s="41"/>
      <c r="H48" s="41"/>
      <c r="I48" s="3">
        <v>2524.3</v>
      </c>
      <c r="J48" s="43">
        <v>0.01</v>
      </c>
    </row>
    <row r="49" spans="1:10" s="22" customFormat="1" ht="15">
      <c r="A49" s="39" t="s">
        <v>128</v>
      </c>
      <c r="B49" s="45" t="s">
        <v>17</v>
      </c>
      <c r="C49" s="41"/>
      <c r="D49" s="42">
        <v>818.74</v>
      </c>
      <c r="E49" s="41"/>
      <c r="F49" s="43"/>
      <c r="G49" s="41"/>
      <c r="H49" s="41"/>
      <c r="I49" s="3">
        <v>2524.3</v>
      </c>
      <c r="J49" s="43"/>
    </row>
    <row r="50" spans="1:10" s="22" customFormat="1" ht="15">
      <c r="A50" s="39" t="s">
        <v>61</v>
      </c>
      <c r="B50" s="40" t="s">
        <v>17</v>
      </c>
      <c r="C50" s="41">
        <f>F50*12</f>
        <v>0</v>
      </c>
      <c r="D50" s="42">
        <v>875.61</v>
      </c>
      <c r="E50" s="41">
        <f>H50*12</f>
        <v>0</v>
      </c>
      <c r="F50" s="43"/>
      <c r="G50" s="41"/>
      <c r="H50" s="41"/>
      <c r="I50" s="3">
        <v>2524.3</v>
      </c>
      <c r="J50" s="43">
        <v>0.02</v>
      </c>
    </row>
    <row r="51" spans="1:10" s="22" customFormat="1" ht="15">
      <c r="A51" s="39" t="s">
        <v>19</v>
      </c>
      <c r="B51" s="40" t="s">
        <v>17</v>
      </c>
      <c r="C51" s="41">
        <f>F51*12</f>
        <v>0</v>
      </c>
      <c r="D51" s="42">
        <v>3903.72</v>
      </c>
      <c r="E51" s="41">
        <f>H51*12</f>
        <v>0</v>
      </c>
      <c r="F51" s="43"/>
      <c r="G51" s="41"/>
      <c r="H51" s="41"/>
      <c r="I51" s="3">
        <v>2524.3</v>
      </c>
      <c r="J51" s="43">
        <v>0.11</v>
      </c>
    </row>
    <row r="52" spans="1:10" s="22" customFormat="1" ht="15">
      <c r="A52" s="39" t="s">
        <v>20</v>
      </c>
      <c r="B52" s="40" t="s">
        <v>17</v>
      </c>
      <c r="C52" s="41">
        <f>F52*12</f>
        <v>0</v>
      </c>
      <c r="D52" s="42">
        <v>918.95</v>
      </c>
      <c r="E52" s="41">
        <f>H52*12</f>
        <v>0</v>
      </c>
      <c r="F52" s="43"/>
      <c r="G52" s="41"/>
      <c r="H52" s="41"/>
      <c r="I52" s="3">
        <v>2524.3</v>
      </c>
      <c r="J52" s="43">
        <v>0.02</v>
      </c>
    </row>
    <row r="53" spans="1:10" s="22" customFormat="1" ht="15">
      <c r="A53" s="39" t="s">
        <v>57</v>
      </c>
      <c r="B53" s="40" t="s">
        <v>17</v>
      </c>
      <c r="C53" s="41"/>
      <c r="D53" s="42">
        <v>437.79</v>
      </c>
      <c r="E53" s="41"/>
      <c r="F53" s="43"/>
      <c r="G53" s="41"/>
      <c r="H53" s="41"/>
      <c r="I53" s="3">
        <v>2524.3</v>
      </c>
      <c r="J53" s="43">
        <v>0.01</v>
      </c>
    </row>
    <row r="54" spans="1:10" s="22" customFormat="1" ht="15">
      <c r="A54" s="39" t="s">
        <v>58</v>
      </c>
      <c r="B54" s="40" t="s">
        <v>22</v>
      </c>
      <c r="C54" s="41"/>
      <c r="D54" s="42">
        <v>1751.23</v>
      </c>
      <c r="E54" s="41"/>
      <c r="F54" s="43"/>
      <c r="G54" s="41"/>
      <c r="H54" s="41"/>
      <c r="I54" s="3">
        <v>2524.3</v>
      </c>
      <c r="J54" s="43">
        <v>0.04</v>
      </c>
    </row>
    <row r="55" spans="1:10" s="22" customFormat="1" ht="25.5">
      <c r="A55" s="39" t="s">
        <v>21</v>
      </c>
      <c r="B55" s="40" t="s">
        <v>17</v>
      </c>
      <c r="C55" s="41">
        <f>F55*12</f>
        <v>0</v>
      </c>
      <c r="D55" s="42">
        <v>2317.32</v>
      </c>
      <c r="E55" s="41">
        <f>H55*12</f>
        <v>0</v>
      </c>
      <c r="F55" s="43"/>
      <c r="G55" s="41"/>
      <c r="H55" s="41"/>
      <c r="I55" s="3">
        <v>2524.3</v>
      </c>
      <c r="J55" s="43">
        <v>0.06</v>
      </c>
    </row>
    <row r="56" spans="1:10" s="22" customFormat="1" ht="25.5">
      <c r="A56" s="39" t="s">
        <v>147</v>
      </c>
      <c r="B56" s="40" t="s">
        <v>17</v>
      </c>
      <c r="C56" s="41"/>
      <c r="D56" s="42">
        <v>3488.61</v>
      </c>
      <c r="E56" s="41"/>
      <c r="F56" s="43"/>
      <c r="G56" s="41"/>
      <c r="H56" s="41"/>
      <c r="I56" s="3">
        <v>2524.3</v>
      </c>
      <c r="J56" s="43">
        <v>0.01</v>
      </c>
    </row>
    <row r="57" spans="1:10" s="22" customFormat="1" ht="15" hidden="1">
      <c r="A57" s="39"/>
      <c r="B57" s="40"/>
      <c r="C57" s="44"/>
      <c r="D57" s="42"/>
      <c r="E57" s="44"/>
      <c r="F57" s="43"/>
      <c r="G57" s="41"/>
      <c r="H57" s="41"/>
      <c r="I57" s="3"/>
      <c r="J57" s="43"/>
    </row>
    <row r="58" spans="1:10" s="22" customFormat="1" ht="15" hidden="1">
      <c r="A58" s="39"/>
      <c r="B58" s="40"/>
      <c r="C58" s="41"/>
      <c r="D58" s="42"/>
      <c r="E58" s="41"/>
      <c r="F58" s="43"/>
      <c r="G58" s="41"/>
      <c r="H58" s="41"/>
      <c r="I58" s="3"/>
      <c r="J58" s="43"/>
    </row>
    <row r="59" spans="1:10" s="22" customFormat="1" ht="25.5">
      <c r="A59" s="39" t="s">
        <v>129</v>
      </c>
      <c r="B59" s="45" t="s">
        <v>12</v>
      </c>
      <c r="C59" s="41"/>
      <c r="D59" s="42">
        <v>378.2</v>
      </c>
      <c r="E59" s="41"/>
      <c r="F59" s="43"/>
      <c r="G59" s="41"/>
      <c r="H59" s="41"/>
      <c r="I59" s="3">
        <v>2524.3</v>
      </c>
      <c r="J59" s="43">
        <v>0.04</v>
      </c>
    </row>
    <row r="60" spans="1:10" s="22" customFormat="1" ht="25.5">
      <c r="A60" s="101" t="s">
        <v>109</v>
      </c>
      <c r="B60" s="1" t="s">
        <v>12</v>
      </c>
      <c r="C60" s="2"/>
      <c r="D60" s="1">
        <v>107675.9</v>
      </c>
      <c r="E60" s="44"/>
      <c r="F60" s="43"/>
      <c r="G60" s="44"/>
      <c r="H60" s="44"/>
      <c r="I60" s="3"/>
      <c r="J60" s="103"/>
    </row>
    <row r="61" spans="1:12" s="34" customFormat="1" ht="30">
      <c r="A61" s="32" t="s">
        <v>44</v>
      </c>
      <c r="B61" s="25"/>
      <c r="C61" s="26"/>
      <c r="D61" s="26">
        <f>D62+D63+D64+D65+D70+D71+D72</f>
        <v>26399.59</v>
      </c>
      <c r="E61" s="26"/>
      <c r="F61" s="33"/>
      <c r="G61" s="26">
        <f>D61/I61</f>
        <v>10.46</v>
      </c>
      <c r="H61" s="26">
        <f>G61/12</f>
        <v>0.87</v>
      </c>
      <c r="I61" s="3">
        <v>2524.3</v>
      </c>
      <c r="J61" s="4">
        <v>0.82</v>
      </c>
      <c r="K61" s="34">
        <v>1.423</v>
      </c>
      <c r="L61" s="34">
        <f>G61/12</f>
        <v>0.871666666666667</v>
      </c>
    </row>
    <row r="62" spans="1:10" s="22" customFormat="1" ht="15">
      <c r="A62" s="39" t="s">
        <v>38</v>
      </c>
      <c r="B62" s="40" t="s">
        <v>62</v>
      </c>
      <c r="C62" s="41"/>
      <c r="D62" s="42">
        <v>2626.83</v>
      </c>
      <c r="E62" s="41"/>
      <c r="F62" s="43"/>
      <c r="G62" s="41"/>
      <c r="H62" s="41"/>
      <c r="I62" s="3">
        <v>2524.3</v>
      </c>
      <c r="J62" s="43">
        <v>0.06</v>
      </c>
    </row>
    <row r="63" spans="1:10" s="22" customFormat="1" ht="25.5">
      <c r="A63" s="39" t="s">
        <v>39</v>
      </c>
      <c r="B63" s="45" t="s">
        <v>17</v>
      </c>
      <c r="C63" s="41"/>
      <c r="D63" s="42">
        <v>1751.23</v>
      </c>
      <c r="E63" s="41"/>
      <c r="F63" s="43"/>
      <c r="G63" s="41"/>
      <c r="H63" s="41"/>
      <c r="I63" s="3">
        <v>2524.3</v>
      </c>
      <c r="J63" s="43">
        <v>0.04</v>
      </c>
    </row>
    <row r="64" spans="1:10" s="22" customFormat="1" ht="15">
      <c r="A64" s="39" t="s">
        <v>67</v>
      </c>
      <c r="B64" s="40" t="s">
        <v>66</v>
      </c>
      <c r="C64" s="41"/>
      <c r="D64" s="42">
        <v>1837.85</v>
      </c>
      <c r="E64" s="41"/>
      <c r="F64" s="43"/>
      <c r="G64" s="41"/>
      <c r="H64" s="41"/>
      <c r="I64" s="3">
        <v>2524.3</v>
      </c>
      <c r="J64" s="43">
        <v>0.04</v>
      </c>
    </row>
    <row r="65" spans="1:10" s="22" customFormat="1" ht="25.5">
      <c r="A65" s="39" t="s">
        <v>63</v>
      </c>
      <c r="B65" s="40" t="s">
        <v>64</v>
      </c>
      <c r="C65" s="41"/>
      <c r="D65" s="42">
        <v>1751.2</v>
      </c>
      <c r="E65" s="41"/>
      <c r="F65" s="43"/>
      <c r="G65" s="41"/>
      <c r="H65" s="41"/>
      <c r="I65" s="3">
        <v>2524.3</v>
      </c>
      <c r="J65" s="43">
        <v>0.04</v>
      </c>
    </row>
    <row r="66" spans="1:10" s="22" customFormat="1" ht="15" hidden="1">
      <c r="A66" s="39" t="s">
        <v>40</v>
      </c>
      <c r="B66" s="40" t="s">
        <v>65</v>
      </c>
      <c r="C66" s="41"/>
      <c r="D66" s="42">
        <f>G66*I66</f>
        <v>0</v>
      </c>
      <c r="E66" s="41"/>
      <c r="F66" s="43"/>
      <c r="G66" s="41"/>
      <c r="H66" s="41"/>
      <c r="I66" s="3">
        <v>2524.3</v>
      </c>
      <c r="J66" s="43">
        <v>0</v>
      </c>
    </row>
    <row r="67" spans="1:10" s="22" customFormat="1" ht="15" hidden="1">
      <c r="A67" s="39" t="s">
        <v>49</v>
      </c>
      <c r="B67" s="40" t="s">
        <v>66</v>
      </c>
      <c r="C67" s="41"/>
      <c r="D67" s="42"/>
      <c r="E67" s="41"/>
      <c r="F67" s="43"/>
      <c r="G67" s="41"/>
      <c r="H67" s="41"/>
      <c r="I67" s="3">
        <v>2524.3</v>
      </c>
      <c r="J67" s="43">
        <v>0</v>
      </c>
    </row>
    <row r="68" spans="1:10" s="22" customFormat="1" ht="15" hidden="1">
      <c r="A68" s="39" t="s">
        <v>50</v>
      </c>
      <c r="B68" s="40" t="s">
        <v>17</v>
      </c>
      <c r="C68" s="41"/>
      <c r="D68" s="42"/>
      <c r="E68" s="41"/>
      <c r="F68" s="43"/>
      <c r="G68" s="41"/>
      <c r="H68" s="41"/>
      <c r="I68" s="3">
        <v>2524.3</v>
      </c>
      <c r="J68" s="43">
        <v>0</v>
      </c>
    </row>
    <row r="69" spans="1:10" s="22" customFormat="1" ht="25.5" hidden="1">
      <c r="A69" s="39" t="s">
        <v>48</v>
      </c>
      <c r="B69" s="40" t="s">
        <v>17</v>
      </c>
      <c r="C69" s="41"/>
      <c r="D69" s="42"/>
      <c r="E69" s="41"/>
      <c r="F69" s="43"/>
      <c r="G69" s="41"/>
      <c r="H69" s="41"/>
      <c r="I69" s="3">
        <v>2524.3</v>
      </c>
      <c r="J69" s="43">
        <v>0</v>
      </c>
    </row>
    <row r="70" spans="1:10" s="22" customFormat="1" ht="25.5">
      <c r="A70" s="39" t="s">
        <v>107</v>
      </c>
      <c r="B70" s="40" t="s">
        <v>12</v>
      </c>
      <c r="C70" s="41"/>
      <c r="D70" s="42">
        <v>12204</v>
      </c>
      <c r="E70" s="41"/>
      <c r="F70" s="43"/>
      <c r="G70" s="41"/>
      <c r="H70" s="41"/>
      <c r="I70" s="3">
        <v>2524.3</v>
      </c>
      <c r="J70" s="46">
        <v>0</v>
      </c>
    </row>
    <row r="71" spans="1:10" s="22" customFormat="1" ht="15">
      <c r="A71" s="39" t="s">
        <v>59</v>
      </c>
      <c r="B71" s="40" t="s">
        <v>9</v>
      </c>
      <c r="C71" s="44"/>
      <c r="D71" s="42">
        <v>6228.48</v>
      </c>
      <c r="E71" s="44"/>
      <c r="F71" s="43"/>
      <c r="G71" s="41"/>
      <c r="H71" s="41"/>
      <c r="I71" s="3">
        <v>2524.3</v>
      </c>
      <c r="J71" s="43">
        <v>0.16</v>
      </c>
    </row>
    <row r="72" spans="1:10" s="22" customFormat="1" ht="25.5">
      <c r="A72" s="39" t="s">
        <v>123</v>
      </c>
      <c r="B72" s="45" t="s">
        <v>12</v>
      </c>
      <c r="C72" s="41"/>
      <c r="D72" s="42">
        <v>0</v>
      </c>
      <c r="E72" s="41"/>
      <c r="F72" s="43"/>
      <c r="G72" s="41"/>
      <c r="H72" s="41"/>
      <c r="I72" s="3">
        <v>2524.3</v>
      </c>
      <c r="J72" s="43">
        <v>0.44</v>
      </c>
    </row>
    <row r="73" spans="1:10" s="22" customFormat="1" ht="30">
      <c r="A73" s="32" t="s">
        <v>45</v>
      </c>
      <c r="B73" s="40"/>
      <c r="C73" s="41"/>
      <c r="D73" s="26">
        <v>0</v>
      </c>
      <c r="E73" s="41"/>
      <c r="F73" s="43"/>
      <c r="G73" s="26">
        <f>D73/I73</f>
        <v>0</v>
      </c>
      <c r="H73" s="26">
        <f>G73/12</f>
        <v>0</v>
      </c>
      <c r="I73" s="3">
        <v>2524.3</v>
      </c>
      <c r="J73" s="4">
        <v>0.09</v>
      </c>
    </row>
    <row r="74" spans="1:10" s="22" customFormat="1" ht="15" hidden="1">
      <c r="A74" s="39" t="s">
        <v>60</v>
      </c>
      <c r="B74" s="40" t="s">
        <v>9</v>
      </c>
      <c r="C74" s="41"/>
      <c r="D74" s="42">
        <f>G74*I74</f>
        <v>0</v>
      </c>
      <c r="E74" s="41"/>
      <c r="F74" s="43"/>
      <c r="G74" s="41">
        <f>H74*12</f>
        <v>0</v>
      </c>
      <c r="H74" s="41">
        <v>0</v>
      </c>
      <c r="I74" s="3">
        <v>2524.3</v>
      </c>
      <c r="J74" s="4">
        <v>0</v>
      </c>
    </row>
    <row r="75" spans="1:12" s="22" customFormat="1" ht="15">
      <c r="A75" s="32" t="s">
        <v>46</v>
      </c>
      <c r="B75" s="40"/>
      <c r="C75" s="41"/>
      <c r="D75" s="26">
        <f>D77+D78+D84</f>
        <v>14561.68</v>
      </c>
      <c r="E75" s="41"/>
      <c r="F75" s="43"/>
      <c r="G75" s="26">
        <f>D75/I75</f>
        <v>5.77</v>
      </c>
      <c r="H75" s="26">
        <f>G75/12</f>
        <v>0.48</v>
      </c>
      <c r="I75" s="3">
        <v>2524.3</v>
      </c>
      <c r="J75" s="4">
        <v>0.39</v>
      </c>
      <c r="K75" s="22">
        <v>0.314</v>
      </c>
      <c r="L75" s="22">
        <f>G75/12</f>
        <v>0.480833333333333</v>
      </c>
    </row>
    <row r="76" spans="1:10" s="22" customFormat="1" ht="15" hidden="1">
      <c r="A76" s="39" t="s">
        <v>41</v>
      </c>
      <c r="B76" s="40" t="s">
        <v>9</v>
      </c>
      <c r="C76" s="41"/>
      <c r="D76" s="42">
        <f aca="true" t="shared" si="1" ref="D76:D83">G76*I76</f>
        <v>0</v>
      </c>
      <c r="E76" s="41"/>
      <c r="F76" s="43"/>
      <c r="G76" s="41">
        <f aca="true" t="shared" si="2" ref="G76:G83">H76*12</f>
        <v>0</v>
      </c>
      <c r="H76" s="41">
        <v>0</v>
      </c>
      <c r="I76" s="3">
        <v>2524.3</v>
      </c>
      <c r="J76" s="4">
        <v>0</v>
      </c>
    </row>
    <row r="77" spans="1:10" s="22" customFormat="1" ht="15">
      <c r="A77" s="39" t="s">
        <v>77</v>
      </c>
      <c r="B77" s="40" t="s">
        <v>17</v>
      </c>
      <c r="C77" s="41"/>
      <c r="D77" s="42">
        <v>9600.56</v>
      </c>
      <c r="E77" s="41"/>
      <c r="F77" s="43"/>
      <c r="G77" s="41"/>
      <c r="H77" s="41"/>
      <c r="I77" s="3">
        <v>2524.3</v>
      </c>
      <c r="J77" s="43">
        <v>0.26</v>
      </c>
    </row>
    <row r="78" spans="1:10" s="22" customFormat="1" ht="15">
      <c r="A78" s="39" t="s">
        <v>42</v>
      </c>
      <c r="B78" s="40" t="s">
        <v>17</v>
      </c>
      <c r="C78" s="41"/>
      <c r="D78" s="42">
        <v>915.28</v>
      </c>
      <c r="E78" s="41"/>
      <c r="F78" s="43"/>
      <c r="G78" s="41"/>
      <c r="H78" s="41"/>
      <c r="I78" s="3">
        <v>2524.3</v>
      </c>
      <c r="J78" s="43">
        <v>0.02</v>
      </c>
    </row>
    <row r="79" spans="1:10" s="22" customFormat="1" ht="27.75" customHeight="1" hidden="1">
      <c r="A79" s="39"/>
      <c r="B79" s="40"/>
      <c r="C79" s="41"/>
      <c r="D79" s="42"/>
      <c r="E79" s="41"/>
      <c r="F79" s="43"/>
      <c r="G79" s="41"/>
      <c r="H79" s="41"/>
      <c r="I79" s="3">
        <v>2524.3</v>
      </c>
      <c r="J79" s="46"/>
    </row>
    <row r="80" spans="1:10" s="22" customFormat="1" ht="25.5" hidden="1">
      <c r="A80" s="39" t="s">
        <v>73</v>
      </c>
      <c r="B80" s="40" t="s">
        <v>12</v>
      </c>
      <c r="C80" s="41"/>
      <c r="D80" s="42">
        <f t="shared" si="1"/>
        <v>0</v>
      </c>
      <c r="E80" s="41"/>
      <c r="F80" s="43"/>
      <c r="G80" s="41">
        <f t="shared" si="2"/>
        <v>0</v>
      </c>
      <c r="H80" s="41">
        <v>0</v>
      </c>
      <c r="I80" s="3">
        <v>2524.3</v>
      </c>
      <c r="J80" s="4">
        <v>0</v>
      </c>
    </row>
    <row r="81" spans="1:10" s="22" customFormat="1" ht="25.5" hidden="1">
      <c r="A81" s="39" t="s">
        <v>68</v>
      </c>
      <c r="B81" s="40" t="s">
        <v>12</v>
      </c>
      <c r="C81" s="41"/>
      <c r="D81" s="42">
        <f t="shared" si="1"/>
        <v>0</v>
      </c>
      <c r="E81" s="41"/>
      <c r="F81" s="43"/>
      <c r="G81" s="41">
        <f t="shared" si="2"/>
        <v>0</v>
      </c>
      <c r="H81" s="41">
        <v>0</v>
      </c>
      <c r="I81" s="3">
        <v>2524.3</v>
      </c>
      <c r="J81" s="4">
        <v>0</v>
      </c>
    </row>
    <row r="82" spans="1:10" s="22" customFormat="1" ht="25.5" hidden="1">
      <c r="A82" s="39" t="s">
        <v>74</v>
      </c>
      <c r="B82" s="40" t="s">
        <v>12</v>
      </c>
      <c r="C82" s="41"/>
      <c r="D82" s="42">
        <f t="shared" si="1"/>
        <v>0</v>
      </c>
      <c r="E82" s="41"/>
      <c r="F82" s="43"/>
      <c r="G82" s="41">
        <f t="shared" si="2"/>
        <v>0</v>
      </c>
      <c r="H82" s="41">
        <v>0</v>
      </c>
      <c r="I82" s="3">
        <v>2524.3</v>
      </c>
      <c r="J82" s="4">
        <v>0</v>
      </c>
    </row>
    <row r="83" spans="1:10" s="22" customFormat="1" ht="25.5" hidden="1">
      <c r="A83" s="39" t="s">
        <v>72</v>
      </c>
      <c r="B83" s="40" t="s">
        <v>12</v>
      </c>
      <c r="C83" s="41"/>
      <c r="D83" s="42">
        <f t="shared" si="1"/>
        <v>0</v>
      </c>
      <c r="E83" s="41"/>
      <c r="F83" s="43"/>
      <c r="G83" s="41">
        <f t="shared" si="2"/>
        <v>0</v>
      </c>
      <c r="H83" s="41">
        <v>0</v>
      </c>
      <c r="I83" s="3">
        <v>2524.3</v>
      </c>
      <c r="J83" s="4">
        <v>0</v>
      </c>
    </row>
    <row r="84" spans="1:10" s="22" customFormat="1" ht="25.5">
      <c r="A84" s="39" t="s">
        <v>144</v>
      </c>
      <c r="B84" s="45" t="s">
        <v>143</v>
      </c>
      <c r="C84" s="41"/>
      <c r="D84" s="105">
        <v>4045.84</v>
      </c>
      <c r="E84" s="41"/>
      <c r="F84" s="43"/>
      <c r="G84" s="44"/>
      <c r="H84" s="44"/>
      <c r="I84" s="3">
        <v>2524.3</v>
      </c>
      <c r="J84" s="4"/>
    </row>
    <row r="85" spans="1:11" s="22" customFormat="1" ht="15">
      <c r="A85" s="32" t="s">
        <v>47</v>
      </c>
      <c r="B85" s="40"/>
      <c r="C85" s="41"/>
      <c r="D85" s="26">
        <f>D86</f>
        <v>1098.16</v>
      </c>
      <c r="E85" s="41"/>
      <c r="F85" s="43"/>
      <c r="G85" s="26">
        <f>D85/I85</f>
        <v>0.44</v>
      </c>
      <c r="H85" s="26">
        <f>G85/12</f>
        <v>0.04</v>
      </c>
      <c r="I85" s="3">
        <v>2524.3</v>
      </c>
      <c r="J85" s="4">
        <v>0.15</v>
      </c>
      <c r="K85" s="22">
        <v>0.0328</v>
      </c>
    </row>
    <row r="86" spans="1:10" s="22" customFormat="1" ht="15">
      <c r="A86" s="39" t="s">
        <v>43</v>
      </c>
      <c r="B86" s="40" t="s">
        <v>17</v>
      </c>
      <c r="C86" s="41"/>
      <c r="D86" s="42">
        <v>1098.16</v>
      </c>
      <c r="E86" s="41"/>
      <c r="F86" s="43"/>
      <c r="G86" s="41"/>
      <c r="H86" s="41"/>
      <c r="I86" s="3">
        <v>2524.3</v>
      </c>
      <c r="J86" s="43">
        <v>0.03</v>
      </c>
    </row>
    <row r="87" spans="1:12" s="3" customFormat="1" ht="15">
      <c r="A87" s="32" t="s">
        <v>56</v>
      </c>
      <c r="B87" s="25"/>
      <c r="C87" s="26"/>
      <c r="D87" s="26">
        <f>D88+D89</f>
        <v>24153</v>
      </c>
      <c r="E87" s="26"/>
      <c r="F87" s="33"/>
      <c r="G87" s="26">
        <f>D87/I87</f>
        <v>9.57</v>
      </c>
      <c r="H87" s="26">
        <f>G87/12</f>
        <v>0.8</v>
      </c>
      <c r="I87" s="3">
        <v>2524.3</v>
      </c>
      <c r="J87" s="4">
        <v>0.4</v>
      </c>
      <c r="K87" s="3">
        <v>0.705</v>
      </c>
      <c r="L87" s="3">
        <f>G87/12</f>
        <v>0.7975</v>
      </c>
    </row>
    <row r="88" spans="1:10" s="22" customFormat="1" ht="15">
      <c r="A88" s="39" t="s">
        <v>124</v>
      </c>
      <c r="B88" s="45" t="s">
        <v>125</v>
      </c>
      <c r="C88" s="41"/>
      <c r="D88" s="42">
        <v>10475.4</v>
      </c>
      <c r="E88" s="41"/>
      <c r="F88" s="43"/>
      <c r="G88" s="41"/>
      <c r="H88" s="41"/>
      <c r="I88" s="3">
        <v>2524.3</v>
      </c>
      <c r="J88" s="43">
        <v>0.04</v>
      </c>
    </row>
    <row r="89" spans="1:10" s="22" customFormat="1" ht="15">
      <c r="A89" s="39" t="s">
        <v>69</v>
      </c>
      <c r="B89" s="45" t="s">
        <v>22</v>
      </c>
      <c r="C89" s="41">
        <f>F89*12</f>
        <v>0</v>
      </c>
      <c r="D89" s="42">
        <v>13677.6</v>
      </c>
      <c r="E89" s="41">
        <f>H89*12</f>
        <v>0</v>
      </c>
      <c r="F89" s="43"/>
      <c r="G89" s="41"/>
      <c r="H89" s="41"/>
      <c r="I89" s="3">
        <v>2524.3</v>
      </c>
      <c r="J89" s="43">
        <v>0.35</v>
      </c>
    </row>
    <row r="90" spans="1:12" s="3" customFormat="1" ht="15">
      <c r="A90" s="32" t="s">
        <v>55</v>
      </c>
      <c r="B90" s="25"/>
      <c r="C90" s="26"/>
      <c r="D90" s="26">
        <f>D91+D92</f>
        <v>19255.61</v>
      </c>
      <c r="E90" s="26"/>
      <c r="F90" s="33"/>
      <c r="G90" s="26">
        <f>D90/I90</f>
        <v>7.63</v>
      </c>
      <c r="H90" s="26">
        <f>G90/12</f>
        <v>0.64</v>
      </c>
      <c r="I90" s="3">
        <v>2524.3</v>
      </c>
      <c r="J90" s="4">
        <v>0.5</v>
      </c>
      <c r="K90" s="3">
        <v>0.575</v>
      </c>
      <c r="L90" s="3">
        <f>G90/12</f>
        <v>0.635833333333333</v>
      </c>
    </row>
    <row r="91" spans="1:10" s="50" customFormat="1" ht="15">
      <c r="A91" s="39" t="s">
        <v>70</v>
      </c>
      <c r="B91" s="47" t="s">
        <v>62</v>
      </c>
      <c r="C91" s="48"/>
      <c r="D91" s="106">
        <v>17351.79</v>
      </c>
      <c r="E91" s="48"/>
      <c r="F91" s="49"/>
      <c r="G91" s="48"/>
      <c r="H91" s="48"/>
      <c r="I91" s="3">
        <v>2524.3</v>
      </c>
      <c r="J91" s="49">
        <v>0.45</v>
      </c>
    </row>
    <row r="92" spans="1:10" s="50" customFormat="1" ht="15.75" thickBot="1">
      <c r="A92" s="39" t="s">
        <v>100</v>
      </c>
      <c r="B92" s="47" t="s">
        <v>62</v>
      </c>
      <c r="C92" s="48"/>
      <c r="D92" s="106">
        <v>1903.82</v>
      </c>
      <c r="E92" s="48"/>
      <c r="F92" s="49"/>
      <c r="G92" s="48"/>
      <c r="H92" s="48"/>
      <c r="I92" s="3">
        <v>2524.3</v>
      </c>
      <c r="J92" s="49">
        <v>0.05</v>
      </c>
    </row>
    <row r="93" spans="1:10" s="50" customFormat="1" ht="25.5" customHeight="1" hidden="1" thickBot="1">
      <c r="A93" s="51" t="s">
        <v>71</v>
      </c>
      <c r="B93" s="52" t="s">
        <v>17</v>
      </c>
      <c r="C93" s="53"/>
      <c r="D93" s="54"/>
      <c r="E93" s="53"/>
      <c r="F93" s="55"/>
      <c r="G93" s="53"/>
      <c r="H93" s="53">
        <v>0</v>
      </c>
      <c r="I93" s="3">
        <v>2524.3</v>
      </c>
      <c r="J93" s="4">
        <v>0</v>
      </c>
    </row>
    <row r="94" spans="1:10" s="3" customFormat="1" ht="19.5" hidden="1" thickBot="1">
      <c r="A94" s="56"/>
      <c r="B94" s="45"/>
      <c r="C94" s="57"/>
      <c r="D94" s="57"/>
      <c r="E94" s="57"/>
      <c r="F94" s="58"/>
      <c r="G94" s="57"/>
      <c r="H94" s="57"/>
      <c r="J94" s="4"/>
    </row>
    <row r="95" spans="1:10" s="3" customFormat="1" ht="30.75" thickBot="1">
      <c r="A95" s="56" t="s">
        <v>108</v>
      </c>
      <c r="B95" s="14" t="s">
        <v>12</v>
      </c>
      <c r="C95" s="57">
        <f>F95*12</f>
        <v>0</v>
      </c>
      <c r="D95" s="57">
        <f>G95*I95</f>
        <v>11510.81</v>
      </c>
      <c r="E95" s="57">
        <f>H95*12</f>
        <v>4.56</v>
      </c>
      <c r="F95" s="58"/>
      <c r="G95" s="57">
        <f>H95*12</f>
        <v>4.56</v>
      </c>
      <c r="H95" s="57">
        <v>0.38</v>
      </c>
      <c r="I95" s="3">
        <v>2524.3</v>
      </c>
      <c r="J95" s="4">
        <v>0.3</v>
      </c>
    </row>
    <row r="96" spans="1:10" s="3" customFormat="1" ht="19.5" hidden="1" thickBot="1">
      <c r="A96" s="59" t="s">
        <v>82</v>
      </c>
      <c r="B96" s="60"/>
      <c r="C96" s="61"/>
      <c r="D96" s="62"/>
      <c r="E96" s="61"/>
      <c r="F96" s="63"/>
      <c r="G96" s="61"/>
      <c r="H96" s="61"/>
      <c r="I96" s="3">
        <v>2524.3</v>
      </c>
      <c r="J96" s="4"/>
    </row>
    <row r="97" spans="1:10" s="3" customFormat="1" ht="19.5" hidden="1" thickBot="1">
      <c r="A97" s="64" t="s">
        <v>33</v>
      </c>
      <c r="B97" s="36"/>
      <c r="C97" s="37">
        <f>F97*12</f>
        <v>0</v>
      </c>
      <c r="D97" s="37"/>
      <c r="E97" s="37"/>
      <c r="F97" s="38"/>
      <c r="G97" s="37"/>
      <c r="H97" s="37"/>
      <c r="I97" s="3">
        <v>2524.3</v>
      </c>
      <c r="J97" s="4"/>
    </row>
    <row r="98" spans="1:10" s="3" customFormat="1" ht="15.75" hidden="1" thickBot="1">
      <c r="A98" s="5" t="s">
        <v>78</v>
      </c>
      <c r="B98" s="1"/>
      <c r="C98" s="2"/>
      <c r="D98" s="65"/>
      <c r="E98" s="65"/>
      <c r="F98" s="66"/>
      <c r="G98" s="65"/>
      <c r="H98" s="65"/>
      <c r="I98" s="3">
        <v>2524.3</v>
      </c>
      <c r="J98" s="4"/>
    </row>
    <row r="99" spans="1:10" s="3" customFormat="1" ht="15.75" hidden="1" thickBot="1">
      <c r="A99" s="5" t="s">
        <v>101</v>
      </c>
      <c r="B99" s="1"/>
      <c r="C99" s="2"/>
      <c r="D99" s="65"/>
      <c r="E99" s="65"/>
      <c r="F99" s="66"/>
      <c r="G99" s="65"/>
      <c r="H99" s="65"/>
      <c r="I99" s="3">
        <v>2524.3</v>
      </c>
      <c r="J99" s="4"/>
    </row>
    <row r="100" spans="1:10" s="3" customFormat="1" ht="15.75" hidden="1" thickBot="1">
      <c r="A100" s="5" t="s">
        <v>102</v>
      </c>
      <c r="B100" s="1"/>
      <c r="C100" s="2"/>
      <c r="D100" s="65"/>
      <c r="E100" s="65"/>
      <c r="F100" s="66"/>
      <c r="G100" s="65"/>
      <c r="H100" s="65"/>
      <c r="I100" s="3">
        <v>2524.3</v>
      </c>
      <c r="J100" s="4"/>
    </row>
    <row r="101" spans="1:10" s="3" customFormat="1" ht="15.75" hidden="1" thickBot="1">
      <c r="A101" s="5" t="s">
        <v>104</v>
      </c>
      <c r="B101" s="1"/>
      <c r="C101" s="2"/>
      <c r="D101" s="65"/>
      <c r="E101" s="65"/>
      <c r="F101" s="66"/>
      <c r="G101" s="65"/>
      <c r="H101" s="65"/>
      <c r="I101" s="3">
        <v>2524.3</v>
      </c>
      <c r="J101" s="4"/>
    </row>
    <row r="102" spans="1:10" s="3" customFormat="1" ht="15.75" hidden="1" thickBot="1">
      <c r="A102" s="5" t="s">
        <v>103</v>
      </c>
      <c r="B102" s="1"/>
      <c r="C102" s="2"/>
      <c r="D102" s="65"/>
      <c r="E102" s="65"/>
      <c r="F102" s="66"/>
      <c r="G102" s="65"/>
      <c r="H102" s="65"/>
      <c r="I102" s="3">
        <v>2524.3</v>
      </c>
      <c r="J102" s="4"/>
    </row>
    <row r="103" spans="1:10" s="3" customFormat="1" ht="15.75" hidden="1" thickBot="1">
      <c r="A103" s="5" t="s">
        <v>79</v>
      </c>
      <c r="B103" s="1"/>
      <c r="C103" s="2"/>
      <c r="D103" s="65"/>
      <c r="E103" s="65"/>
      <c r="F103" s="66"/>
      <c r="G103" s="65"/>
      <c r="H103" s="65"/>
      <c r="I103" s="3">
        <v>2524.3</v>
      </c>
      <c r="J103" s="4"/>
    </row>
    <row r="104" spans="1:10" s="3" customFormat="1" ht="15.75" hidden="1" thickBot="1">
      <c r="A104" s="5" t="s">
        <v>80</v>
      </c>
      <c r="B104" s="1"/>
      <c r="C104" s="2"/>
      <c r="D104" s="65"/>
      <c r="E104" s="65"/>
      <c r="F104" s="66"/>
      <c r="G104" s="65"/>
      <c r="H104" s="65"/>
      <c r="I104" s="3">
        <v>2524.3</v>
      </c>
      <c r="J104" s="4"/>
    </row>
    <row r="105" spans="1:10" s="3" customFormat="1" ht="29.25" hidden="1" thickBot="1">
      <c r="A105" s="5" t="s">
        <v>81</v>
      </c>
      <c r="B105" s="1"/>
      <c r="C105" s="2"/>
      <c r="D105" s="2"/>
      <c r="E105" s="2"/>
      <c r="F105" s="2"/>
      <c r="G105" s="2"/>
      <c r="H105" s="2"/>
      <c r="I105" s="3">
        <v>2524.3</v>
      </c>
      <c r="J105" s="4"/>
    </row>
    <row r="106" spans="1:9" s="3" customFormat="1" ht="26.25" hidden="1" thickBot="1">
      <c r="A106" s="67" t="s">
        <v>82</v>
      </c>
      <c r="B106" s="45" t="s">
        <v>105</v>
      </c>
      <c r="C106" s="57"/>
      <c r="D106" s="68"/>
      <c r="E106" s="57"/>
      <c r="F106" s="69"/>
      <c r="G106" s="57">
        <f>H106*12</f>
        <v>0</v>
      </c>
      <c r="H106" s="69"/>
      <c r="I106" s="3">
        <v>2524.3</v>
      </c>
    </row>
    <row r="107" spans="1:9" s="3" customFormat="1" ht="19.5" thickBot="1">
      <c r="A107" s="56" t="s">
        <v>115</v>
      </c>
      <c r="B107" s="70" t="s">
        <v>11</v>
      </c>
      <c r="C107" s="61"/>
      <c r="D107" s="62">
        <f>G107*I107</f>
        <v>52404.47</v>
      </c>
      <c r="E107" s="96"/>
      <c r="F107" s="63"/>
      <c r="G107" s="96">
        <f>12*H107</f>
        <v>20.76</v>
      </c>
      <c r="H107" s="63">
        <v>1.73</v>
      </c>
      <c r="I107" s="3">
        <v>2524.3</v>
      </c>
    </row>
    <row r="108" spans="1:10" s="3" customFormat="1" ht="19.5" thickBot="1">
      <c r="A108" s="59" t="s">
        <v>34</v>
      </c>
      <c r="B108" s="25"/>
      <c r="C108" s="61">
        <f>F108*12</f>
        <v>0</v>
      </c>
      <c r="D108" s="63">
        <f>D107+D95+D90+D87+D85+D75+D73+D61++D45+D44+D43+D42+D41+D40+D37+D36+D35+D34+D33+D24+D14</f>
        <v>707629.42</v>
      </c>
      <c r="E108" s="63">
        <f>E107+E95+E90+E87+E85+E75+E73+E61++E45+E44+E43+E42+E41+E40+E37+E36+E35+E34+E33+E24+E14</f>
        <v>118.44</v>
      </c>
      <c r="F108" s="63">
        <f>F107+F95+F90+F87+F85+F75+F73+F61++F45+F44+F43+F42+F41+F40+F37+F36+F35+F34+F33+F24+F14</f>
        <v>0</v>
      </c>
      <c r="G108" s="63">
        <f>G107+G95+G90+G87+G85+G75+G73+G61++G45+G44+G43+G42+G41+G40+G37+G36+G35+G34+G33+G24+G14</f>
        <v>280.34</v>
      </c>
      <c r="H108" s="63">
        <f>H107+H95+H90+H87+H85+H75+H73+H61++H45+H44+H43+H42+H41+H40+H37+H36+H35+H34+H33+H24+H14</f>
        <v>23.37</v>
      </c>
      <c r="I108" s="3">
        <v>2524.3</v>
      </c>
      <c r="J108" s="63" t="e">
        <f>J14+J24+J33+J34+J35+J36+J37+J38+J39+#REF!+J41+J42+J43+J44+J45+J61+J73+J75+J85+J87+J90+J95+J97+J96</f>
        <v>#REF!</v>
      </c>
    </row>
    <row r="109" spans="1:10" s="3" customFormat="1" ht="19.5" hidden="1" thickBot="1">
      <c r="A109" s="59" t="s">
        <v>82</v>
      </c>
      <c r="B109" s="60"/>
      <c r="C109" s="61"/>
      <c r="D109" s="62"/>
      <c r="E109" s="61"/>
      <c r="F109" s="63"/>
      <c r="G109" s="61"/>
      <c r="H109" s="63"/>
      <c r="I109" s="3">
        <v>2524.3</v>
      </c>
      <c r="J109" s="4"/>
    </row>
    <row r="110" spans="1:10" s="3" customFormat="1" ht="19.5" hidden="1" thickBot="1">
      <c r="A110" s="59" t="s">
        <v>83</v>
      </c>
      <c r="B110" s="60"/>
      <c r="C110" s="61"/>
      <c r="D110" s="62"/>
      <c r="E110" s="61"/>
      <c r="F110" s="63"/>
      <c r="G110" s="62"/>
      <c r="H110" s="63"/>
      <c r="I110" s="3">
        <v>2524.3</v>
      </c>
      <c r="J110" s="4"/>
    </row>
    <row r="111" spans="1:10" s="73" customFormat="1" ht="20.25" hidden="1" thickBot="1">
      <c r="A111" s="56" t="s">
        <v>29</v>
      </c>
      <c r="B111" s="70" t="s">
        <v>11</v>
      </c>
      <c r="C111" s="70" t="s">
        <v>30</v>
      </c>
      <c r="D111" s="71"/>
      <c r="E111" s="70" t="s">
        <v>30</v>
      </c>
      <c r="F111" s="72"/>
      <c r="G111" s="70" t="s">
        <v>30</v>
      </c>
      <c r="H111" s="72"/>
      <c r="J111" s="74"/>
    </row>
    <row r="112" spans="1:10" s="76" customFormat="1" ht="12.75">
      <c r="A112" s="75"/>
      <c r="J112" s="77"/>
    </row>
    <row r="113" spans="1:10" s="76" customFormat="1" ht="12.75">
      <c r="A113" s="75"/>
      <c r="J113" s="77"/>
    </row>
    <row r="114" spans="1:10" s="3" customFormat="1" ht="19.5" hidden="1" thickBot="1">
      <c r="A114" s="56"/>
      <c r="B114" s="14"/>
      <c r="C114" s="57"/>
      <c r="D114" s="57"/>
      <c r="E114" s="57"/>
      <c r="F114" s="58"/>
      <c r="G114" s="57"/>
      <c r="H114" s="58"/>
      <c r="J114" s="4"/>
    </row>
    <row r="115" spans="1:10" s="3" customFormat="1" ht="18.75">
      <c r="A115" s="78"/>
      <c r="B115" s="79"/>
      <c r="C115" s="80"/>
      <c r="D115" s="80"/>
      <c r="E115" s="80"/>
      <c r="F115" s="80"/>
      <c r="G115" s="80"/>
      <c r="H115" s="80"/>
      <c r="J115" s="4"/>
    </row>
    <row r="116" spans="1:10" s="76" customFormat="1" ht="13.5" thickBot="1">
      <c r="A116" s="75"/>
      <c r="J116" s="77"/>
    </row>
    <row r="117" spans="1:12" s="3" customFormat="1" ht="30.75" thickBot="1">
      <c r="A117" s="67" t="s">
        <v>106</v>
      </c>
      <c r="B117" s="81"/>
      <c r="C117" s="82">
        <f>F117*12</f>
        <v>0</v>
      </c>
      <c r="D117" s="82">
        <f>D119+D124+D128+D130+D131+D132+D133+D134+D135+D136+D137+D138+D139+D140+D141+D142+D143+D144</f>
        <v>592619.47</v>
      </c>
      <c r="E117" s="82">
        <f>E119+E124+E128+E130+E131+E132+E133+E134+E135+E136+E137+E138+E139+E140+E141+E142+E143+E144</f>
        <v>0</v>
      </c>
      <c r="F117" s="82">
        <f>F119+F124+F128+F130+F131+F132+F133+F134+F135+F136+F137+F138+F139+F140+F141+F142+F143+F144</f>
        <v>0</v>
      </c>
      <c r="G117" s="82">
        <f>G119+G124+G128+G130+G131+G132+G133+G134+G135+G136+G137+G138+G139+G140+G141+G142+G143+G144</f>
        <v>234.77</v>
      </c>
      <c r="H117" s="82">
        <f>H119+H124+H128+H130+H131+H132+H133+H134+H135+H136+H137+H138+H139+H140+H141+H142+H143+H144</f>
        <v>19.57</v>
      </c>
      <c r="I117" s="3">
        <v>2524.3</v>
      </c>
      <c r="J117" s="4"/>
      <c r="L117" s="4"/>
    </row>
    <row r="118" spans="1:10" s="3" customFormat="1" ht="15" hidden="1">
      <c r="A118" s="5"/>
      <c r="B118" s="1"/>
      <c r="C118" s="2"/>
      <c r="D118" s="2"/>
      <c r="E118" s="2"/>
      <c r="F118" s="2"/>
      <c r="G118" s="2" t="e">
        <f aca="true" t="shared" si="3" ref="G118:G144">D118/I118</f>
        <v>#DIV/0!</v>
      </c>
      <c r="H118" s="2" t="e">
        <f aca="true" t="shared" si="4" ref="H118:H144">G118/12</f>
        <v>#DIV/0!</v>
      </c>
      <c r="J118" s="4"/>
    </row>
    <row r="119" spans="1:10" s="3" customFormat="1" ht="15">
      <c r="A119" s="98" t="s">
        <v>117</v>
      </c>
      <c r="B119" s="1"/>
      <c r="C119" s="2"/>
      <c r="D119" s="2">
        <v>13375.14</v>
      </c>
      <c r="E119" s="2"/>
      <c r="F119" s="2"/>
      <c r="G119" s="2">
        <f t="shared" si="3"/>
        <v>5.3</v>
      </c>
      <c r="H119" s="2">
        <f t="shared" si="4"/>
        <v>0.44</v>
      </c>
      <c r="I119" s="3">
        <v>2524.3</v>
      </c>
      <c r="J119" s="4"/>
    </row>
    <row r="120" spans="1:10" s="3" customFormat="1" ht="15" hidden="1">
      <c r="A120" s="98"/>
      <c r="B120" s="1"/>
      <c r="C120" s="2"/>
      <c r="D120" s="2"/>
      <c r="E120" s="2"/>
      <c r="F120" s="2"/>
      <c r="G120" s="2" t="e">
        <f t="shared" si="3"/>
        <v>#DIV/0!</v>
      </c>
      <c r="H120" s="2" t="e">
        <f t="shared" si="4"/>
        <v>#DIV/0!</v>
      </c>
      <c r="J120" s="4"/>
    </row>
    <row r="121" spans="1:10" s="3" customFormat="1" ht="15" hidden="1">
      <c r="A121" s="98"/>
      <c r="B121" s="1"/>
      <c r="C121" s="2"/>
      <c r="D121" s="2"/>
      <c r="E121" s="2"/>
      <c r="F121" s="2"/>
      <c r="G121" s="2" t="e">
        <f t="shared" si="3"/>
        <v>#DIV/0!</v>
      </c>
      <c r="H121" s="2" t="e">
        <f t="shared" si="4"/>
        <v>#DIV/0!</v>
      </c>
      <c r="J121" s="4"/>
    </row>
    <row r="122" spans="1:10" s="3" customFormat="1" ht="15" hidden="1">
      <c r="A122" s="99"/>
      <c r="B122" s="1"/>
      <c r="C122" s="2"/>
      <c r="D122" s="2"/>
      <c r="E122" s="2"/>
      <c r="F122" s="2"/>
      <c r="G122" s="2" t="e">
        <f t="shared" si="3"/>
        <v>#DIV/0!</v>
      </c>
      <c r="H122" s="2" t="e">
        <f t="shared" si="4"/>
        <v>#DIV/0!</v>
      </c>
      <c r="J122" s="4"/>
    </row>
    <row r="123" spans="1:10" s="3" customFormat="1" ht="15" hidden="1">
      <c r="A123" s="98"/>
      <c r="B123" s="1"/>
      <c r="C123" s="2"/>
      <c r="D123" s="2"/>
      <c r="E123" s="2"/>
      <c r="F123" s="2"/>
      <c r="G123" s="2" t="e">
        <f t="shared" si="3"/>
        <v>#DIV/0!</v>
      </c>
      <c r="H123" s="2" t="e">
        <f t="shared" si="4"/>
        <v>#DIV/0!</v>
      </c>
      <c r="J123" s="4"/>
    </row>
    <row r="124" spans="1:10" s="3" customFormat="1" ht="15">
      <c r="A124" s="98" t="s">
        <v>130</v>
      </c>
      <c r="B124" s="1"/>
      <c r="C124" s="2"/>
      <c r="D124" s="2">
        <v>57909.05</v>
      </c>
      <c r="E124" s="2"/>
      <c r="F124" s="2"/>
      <c r="G124" s="2">
        <f t="shared" si="3"/>
        <v>22.94</v>
      </c>
      <c r="H124" s="2">
        <f t="shared" si="4"/>
        <v>1.91</v>
      </c>
      <c r="I124" s="3">
        <v>2524.3</v>
      </c>
      <c r="J124" s="4"/>
    </row>
    <row r="125" spans="1:10" s="3" customFormat="1" ht="15" hidden="1">
      <c r="A125" s="98"/>
      <c r="B125" s="1"/>
      <c r="C125" s="2"/>
      <c r="D125" s="2"/>
      <c r="E125" s="2"/>
      <c r="F125" s="2"/>
      <c r="G125" s="2" t="e">
        <f t="shared" si="3"/>
        <v>#DIV/0!</v>
      </c>
      <c r="H125" s="2" t="e">
        <f t="shared" si="4"/>
        <v>#DIV/0!</v>
      </c>
      <c r="J125" s="4"/>
    </row>
    <row r="126" spans="1:10" s="3" customFormat="1" ht="15" hidden="1">
      <c r="A126" s="98"/>
      <c r="B126" s="1"/>
      <c r="C126" s="2"/>
      <c r="D126" s="2"/>
      <c r="E126" s="2"/>
      <c r="F126" s="2"/>
      <c r="G126" s="2" t="e">
        <f t="shared" si="3"/>
        <v>#DIV/0!</v>
      </c>
      <c r="H126" s="2" t="e">
        <f t="shared" si="4"/>
        <v>#DIV/0!</v>
      </c>
      <c r="J126" s="4"/>
    </row>
    <row r="127" spans="1:10" s="3" customFormat="1" ht="15" hidden="1">
      <c r="A127" s="98"/>
      <c r="B127" s="1"/>
      <c r="C127" s="2"/>
      <c r="D127" s="2"/>
      <c r="E127" s="2"/>
      <c r="F127" s="2"/>
      <c r="G127" s="2" t="e">
        <f t="shared" si="3"/>
        <v>#DIV/0!</v>
      </c>
      <c r="H127" s="2" t="e">
        <f t="shared" si="4"/>
        <v>#DIV/0!</v>
      </c>
      <c r="J127" s="4"/>
    </row>
    <row r="128" spans="1:10" s="3" customFormat="1" ht="15">
      <c r="A128" s="98" t="s">
        <v>118</v>
      </c>
      <c r="B128" s="1"/>
      <c r="C128" s="2"/>
      <c r="D128" s="2">
        <v>140374.65</v>
      </c>
      <c r="E128" s="2"/>
      <c r="F128" s="2"/>
      <c r="G128" s="2">
        <f t="shared" si="3"/>
        <v>55.61</v>
      </c>
      <c r="H128" s="2">
        <f t="shared" si="4"/>
        <v>4.63</v>
      </c>
      <c r="I128" s="3">
        <v>2524.3</v>
      </c>
      <c r="J128" s="4"/>
    </row>
    <row r="129" spans="1:10" s="3" customFormat="1" ht="15" hidden="1">
      <c r="A129" s="98"/>
      <c r="B129" s="1"/>
      <c r="C129" s="2"/>
      <c r="D129" s="1"/>
      <c r="E129" s="1"/>
      <c r="F129" s="1"/>
      <c r="G129" s="2">
        <f t="shared" si="3"/>
        <v>0</v>
      </c>
      <c r="H129" s="2">
        <f t="shared" si="4"/>
        <v>0</v>
      </c>
      <c r="I129" s="3">
        <v>2524.3</v>
      </c>
      <c r="J129" s="4"/>
    </row>
    <row r="130" spans="1:10" s="3" customFormat="1" ht="15">
      <c r="A130" s="100" t="s">
        <v>119</v>
      </c>
      <c r="B130" s="1"/>
      <c r="C130" s="2"/>
      <c r="D130" s="1">
        <v>11058.7</v>
      </c>
      <c r="E130" s="1"/>
      <c r="F130" s="1"/>
      <c r="G130" s="2">
        <f t="shared" si="3"/>
        <v>4.38</v>
      </c>
      <c r="H130" s="2">
        <f t="shared" si="4"/>
        <v>0.37</v>
      </c>
      <c r="I130" s="3">
        <v>2524.3</v>
      </c>
      <c r="J130" s="4"/>
    </row>
    <row r="131" spans="1:10" s="3" customFormat="1" ht="15">
      <c r="A131" s="100" t="s">
        <v>120</v>
      </c>
      <c r="B131" s="1"/>
      <c r="C131" s="2"/>
      <c r="D131" s="1">
        <v>43817.52</v>
      </c>
      <c r="E131" s="1"/>
      <c r="F131" s="1"/>
      <c r="G131" s="2">
        <f t="shared" si="3"/>
        <v>17.36</v>
      </c>
      <c r="H131" s="2">
        <f t="shared" si="4"/>
        <v>1.45</v>
      </c>
      <c r="I131" s="3">
        <v>2524.3</v>
      </c>
      <c r="J131" s="4"/>
    </row>
    <row r="132" spans="1:10" s="3" customFormat="1" ht="15">
      <c r="A132" s="101" t="s">
        <v>131</v>
      </c>
      <c r="B132" s="1"/>
      <c r="C132" s="2"/>
      <c r="D132" s="1">
        <v>20007.93</v>
      </c>
      <c r="E132" s="1"/>
      <c r="F132" s="1"/>
      <c r="G132" s="2">
        <f t="shared" si="3"/>
        <v>7.93</v>
      </c>
      <c r="H132" s="2">
        <f t="shared" si="4"/>
        <v>0.66</v>
      </c>
      <c r="I132" s="3">
        <v>2524.3</v>
      </c>
      <c r="J132" s="4"/>
    </row>
    <row r="133" spans="1:10" s="3" customFormat="1" ht="15">
      <c r="A133" s="101" t="s">
        <v>110</v>
      </c>
      <c r="B133" s="1"/>
      <c r="C133" s="2"/>
      <c r="D133" s="1">
        <v>47936.44</v>
      </c>
      <c r="E133" s="1"/>
      <c r="F133" s="1"/>
      <c r="G133" s="2">
        <f t="shared" si="3"/>
        <v>18.99</v>
      </c>
      <c r="H133" s="2">
        <f t="shared" si="4"/>
        <v>1.58</v>
      </c>
      <c r="I133" s="3">
        <v>2524.3</v>
      </c>
      <c r="J133" s="4"/>
    </row>
    <row r="134" spans="1:10" s="3" customFormat="1" ht="15">
      <c r="A134" s="91" t="s">
        <v>132</v>
      </c>
      <c r="B134" s="92"/>
      <c r="C134" s="92"/>
      <c r="D134" s="92">
        <v>6228.68</v>
      </c>
      <c r="E134" s="1"/>
      <c r="F134" s="1"/>
      <c r="G134" s="2">
        <f t="shared" si="3"/>
        <v>2.47</v>
      </c>
      <c r="H134" s="2">
        <f t="shared" si="4"/>
        <v>0.21</v>
      </c>
      <c r="I134" s="3">
        <v>2524.3</v>
      </c>
      <c r="J134" s="4"/>
    </row>
    <row r="135" spans="1:10" s="3" customFormat="1" ht="15">
      <c r="A135" s="91" t="s">
        <v>133</v>
      </c>
      <c r="B135" s="92"/>
      <c r="C135" s="92"/>
      <c r="D135" s="92">
        <v>13685.83</v>
      </c>
      <c r="E135" s="1"/>
      <c r="F135" s="1"/>
      <c r="G135" s="2">
        <f>D135/I135</f>
        <v>5.42</v>
      </c>
      <c r="H135" s="2">
        <f>G135/12</f>
        <v>0.45</v>
      </c>
      <c r="I135" s="3">
        <v>2524.3</v>
      </c>
      <c r="J135" s="4"/>
    </row>
    <row r="136" spans="1:10" s="3" customFormat="1" ht="15">
      <c r="A136" s="91" t="s">
        <v>134</v>
      </c>
      <c r="B136" s="92"/>
      <c r="C136" s="92"/>
      <c r="D136" s="92">
        <v>5606</v>
      </c>
      <c r="E136" s="1"/>
      <c r="F136" s="1"/>
      <c r="G136" s="2">
        <f>D136/I136</f>
        <v>2.22</v>
      </c>
      <c r="H136" s="2">
        <f>G136/12</f>
        <v>0.19</v>
      </c>
      <c r="I136" s="3">
        <v>2524.3</v>
      </c>
      <c r="J136" s="4"/>
    </row>
    <row r="137" spans="1:10" s="76" customFormat="1" ht="15">
      <c r="A137" s="91" t="s">
        <v>111</v>
      </c>
      <c r="B137" s="92"/>
      <c r="C137" s="92"/>
      <c r="D137" s="92">
        <v>8263.83</v>
      </c>
      <c r="E137" s="92"/>
      <c r="F137" s="92"/>
      <c r="G137" s="2">
        <f t="shared" si="3"/>
        <v>3.27</v>
      </c>
      <c r="H137" s="2">
        <f t="shared" si="4"/>
        <v>0.27</v>
      </c>
      <c r="I137" s="3">
        <v>2524.3</v>
      </c>
      <c r="J137" s="77"/>
    </row>
    <row r="138" spans="1:10" s="76" customFormat="1" ht="15">
      <c r="A138" s="91" t="s">
        <v>135</v>
      </c>
      <c r="B138" s="92"/>
      <c r="C138" s="92"/>
      <c r="D138" s="92">
        <v>2268.69</v>
      </c>
      <c r="E138" s="92"/>
      <c r="F138" s="92"/>
      <c r="G138" s="2">
        <f t="shared" si="3"/>
        <v>0.9</v>
      </c>
      <c r="H138" s="2">
        <f t="shared" si="4"/>
        <v>0.08</v>
      </c>
      <c r="I138" s="3">
        <v>2524.3</v>
      </c>
      <c r="J138" s="77"/>
    </row>
    <row r="139" spans="1:10" s="76" customFormat="1" ht="15">
      <c r="A139" s="91" t="s">
        <v>136</v>
      </c>
      <c r="B139" s="92"/>
      <c r="C139" s="92"/>
      <c r="D139" s="92">
        <v>1033.75</v>
      </c>
      <c r="E139" s="92"/>
      <c r="F139" s="92"/>
      <c r="G139" s="2">
        <f t="shared" si="3"/>
        <v>0.41</v>
      </c>
      <c r="H139" s="2">
        <f t="shared" si="4"/>
        <v>0.03</v>
      </c>
      <c r="I139" s="3">
        <v>2524.3</v>
      </c>
      <c r="J139" s="77"/>
    </row>
    <row r="140" spans="1:10" s="76" customFormat="1" ht="15">
      <c r="A140" s="91" t="s">
        <v>137</v>
      </c>
      <c r="B140" s="92"/>
      <c r="C140" s="92"/>
      <c r="D140" s="92">
        <v>4565.14</v>
      </c>
      <c r="E140" s="92"/>
      <c r="F140" s="92"/>
      <c r="G140" s="2">
        <f t="shared" si="3"/>
        <v>1.81</v>
      </c>
      <c r="H140" s="2">
        <f t="shared" si="4"/>
        <v>0.15</v>
      </c>
      <c r="I140" s="3">
        <v>2524.3</v>
      </c>
      <c r="J140" s="77"/>
    </row>
    <row r="141" spans="1:10" s="76" customFormat="1" ht="15">
      <c r="A141" s="91" t="s">
        <v>112</v>
      </c>
      <c r="B141" s="92"/>
      <c r="C141" s="92"/>
      <c r="D141" s="92">
        <v>96286.37</v>
      </c>
      <c r="E141" s="92"/>
      <c r="F141" s="92"/>
      <c r="G141" s="2">
        <f t="shared" si="3"/>
        <v>38.14</v>
      </c>
      <c r="H141" s="2">
        <f t="shared" si="4"/>
        <v>3.18</v>
      </c>
      <c r="I141" s="3">
        <v>2524.3</v>
      </c>
      <c r="J141" s="77"/>
    </row>
    <row r="142" spans="1:10" s="76" customFormat="1" ht="15">
      <c r="A142" s="91" t="s">
        <v>138</v>
      </c>
      <c r="B142" s="92"/>
      <c r="C142" s="92"/>
      <c r="D142" s="92">
        <v>722.42</v>
      </c>
      <c r="E142" s="92"/>
      <c r="F142" s="92"/>
      <c r="G142" s="2">
        <f t="shared" si="3"/>
        <v>0.29</v>
      </c>
      <c r="H142" s="2">
        <f t="shared" si="4"/>
        <v>0.02</v>
      </c>
      <c r="I142" s="3">
        <v>2524.3</v>
      </c>
      <c r="J142" s="77"/>
    </row>
    <row r="143" spans="1:10" s="76" customFormat="1" ht="15">
      <c r="A143" s="91" t="s">
        <v>139</v>
      </c>
      <c r="B143" s="92"/>
      <c r="C143" s="92"/>
      <c r="D143" s="102">
        <v>8071.33</v>
      </c>
      <c r="E143" s="92"/>
      <c r="F143" s="92"/>
      <c r="G143" s="2">
        <f t="shared" si="3"/>
        <v>3.2</v>
      </c>
      <c r="H143" s="2">
        <f t="shared" si="4"/>
        <v>0.27</v>
      </c>
      <c r="I143" s="3">
        <v>2524.3</v>
      </c>
      <c r="J143" s="77"/>
    </row>
    <row r="144" spans="1:10" s="76" customFormat="1" ht="15">
      <c r="A144" s="91" t="s">
        <v>116</v>
      </c>
      <c r="B144" s="92"/>
      <c r="C144" s="92"/>
      <c r="D144" s="102">
        <v>111408</v>
      </c>
      <c r="E144" s="92"/>
      <c r="F144" s="92"/>
      <c r="G144" s="2">
        <f t="shared" si="3"/>
        <v>44.13</v>
      </c>
      <c r="H144" s="2">
        <f t="shared" si="4"/>
        <v>3.68</v>
      </c>
      <c r="I144" s="3">
        <v>2524.3</v>
      </c>
      <c r="J144" s="77"/>
    </row>
    <row r="145" spans="1:10" s="76" customFormat="1" ht="21" customHeight="1">
      <c r="A145" s="95"/>
      <c r="B145" s="94"/>
      <c r="C145" s="94"/>
      <c r="D145" s="94"/>
      <c r="E145" s="94"/>
      <c r="F145" s="94"/>
      <c r="G145" s="94"/>
      <c r="H145" s="94"/>
      <c r="J145" s="77"/>
    </row>
    <row r="146" spans="1:10" s="76" customFormat="1" ht="13.5" thickBot="1">
      <c r="A146" s="75"/>
      <c r="J146" s="77"/>
    </row>
    <row r="147" spans="1:10" s="86" customFormat="1" ht="15.75" thickBot="1">
      <c r="A147" s="83" t="s">
        <v>83</v>
      </c>
      <c r="B147" s="84"/>
      <c r="C147" s="84"/>
      <c r="D147" s="85">
        <f>D108+D117</f>
        <v>1300248.89</v>
      </c>
      <c r="E147" s="85">
        <f>E108+E117</f>
        <v>118.44</v>
      </c>
      <c r="F147" s="85">
        <f>F108+F117</f>
        <v>0</v>
      </c>
      <c r="G147" s="85">
        <f>G108+G117</f>
        <v>515.11</v>
      </c>
      <c r="H147" s="85">
        <f>H108+H117</f>
        <v>42.94</v>
      </c>
      <c r="J147" s="87"/>
    </row>
    <row r="148" spans="1:10" s="76" customFormat="1" ht="12.75">
      <c r="A148" s="75"/>
      <c r="J148" s="77"/>
    </row>
    <row r="149" spans="1:10" s="76" customFormat="1" ht="12.75">
      <c r="A149" s="75"/>
      <c r="J149" s="77"/>
    </row>
    <row r="150" spans="1:10" s="76" customFormat="1" ht="12.75">
      <c r="A150" s="75"/>
      <c r="J150" s="77"/>
    </row>
    <row r="151" spans="1:10" s="76" customFormat="1" ht="12.75">
      <c r="A151" s="75"/>
      <c r="J151" s="77"/>
    </row>
    <row r="152" spans="1:10" s="76" customFormat="1" ht="12.75">
      <c r="A152" s="75"/>
      <c r="J152" s="77"/>
    </row>
    <row r="153" spans="1:10" s="76" customFormat="1" ht="12.75">
      <c r="A153" s="75"/>
      <c r="J153" s="77"/>
    </row>
    <row r="154" spans="1:10" s="73" customFormat="1" ht="19.5">
      <c r="A154" s="88"/>
      <c r="B154" s="89"/>
      <c r="C154" s="90"/>
      <c r="D154" s="90"/>
      <c r="E154" s="90"/>
      <c r="F154" s="90"/>
      <c r="G154" s="90"/>
      <c r="H154" s="90"/>
      <c r="J154" s="74"/>
    </row>
    <row r="155" spans="1:10" s="76" customFormat="1" ht="14.25">
      <c r="A155" s="117" t="s">
        <v>31</v>
      </c>
      <c r="B155" s="117"/>
      <c r="C155" s="117"/>
      <c r="D155" s="117"/>
      <c r="E155" s="117"/>
      <c r="F155" s="117"/>
      <c r="J155" s="77"/>
    </row>
    <row r="156" s="76" customFormat="1" ht="12.75">
      <c r="J156" s="77"/>
    </row>
    <row r="157" spans="1:10" s="76" customFormat="1" ht="12.75">
      <c r="A157" s="75" t="s">
        <v>32</v>
      </c>
      <c r="J157" s="77"/>
    </row>
    <row r="158" s="76" customFormat="1" ht="12.75">
      <c r="J158" s="77"/>
    </row>
    <row r="159" s="76" customFormat="1" ht="12.75">
      <c r="J159" s="77"/>
    </row>
    <row r="160" s="76" customFormat="1" ht="12.75">
      <c r="J160" s="77"/>
    </row>
    <row r="161" s="76" customFormat="1" ht="12.75">
      <c r="J161" s="77"/>
    </row>
    <row r="162" s="76" customFormat="1" ht="12.75">
      <c r="J162" s="77"/>
    </row>
    <row r="163" s="76" customFormat="1" ht="12.75">
      <c r="J163" s="77"/>
    </row>
    <row r="164" s="76" customFormat="1" ht="12.75">
      <c r="J164" s="77"/>
    </row>
    <row r="165" s="76" customFormat="1" ht="12.75">
      <c r="J165" s="77"/>
    </row>
    <row r="166" s="76" customFormat="1" ht="12.75">
      <c r="J166" s="77"/>
    </row>
    <row r="167" s="76" customFormat="1" ht="12.75">
      <c r="J167" s="77"/>
    </row>
    <row r="168" s="76" customFormat="1" ht="12.75">
      <c r="J168" s="77"/>
    </row>
    <row r="169" s="76" customFormat="1" ht="12.75">
      <c r="J169" s="77"/>
    </row>
    <row r="170" s="76" customFormat="1" ht="12.75">
      <c r="J170" s="77"/>
    </row>
    <row r="171" s="76" customFormat="1" ht="12.75">
      <c r="J171" s="77"/>
    </row>
    <row r="172" s="76" customFormat="1" ht="12.75">
      <c r="J172" s="77"/>
    </row>
    <row r="173" s="76" customFormat="1" ht="12.75">
      <c r="J173" s="77"/>
    </row>
    <row r="174" s="76" customFormat="1" ht="12.75">
      <c r="J174" s="77"/>
    </row>
    <row r="175" s="76" customFormat="1" ht="12.75">
      <c r="J175" s="7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55:F155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="75" zoomScaleNormal="75" zoomScalePageLayoutView="0" workbookViewId="0" topLeftCell="A62">
      <selection activeCell="A1" sqref="A1:H143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7" hidden="1" customWidth="1"/>
    <col min="11" max="14" width="15.375" style="6" customWidth="1"/>
    <col min="15" max="16384" width="9.125" style="6" customWidth="1"/>
  </cols>
  <sheetData>
    <row r="1" spans="1:8" ht="16.5" customHeight="1">
      <c r="A1" s="118" t="s">
        <v>0</v>
      </c>
      <c r="B1" s="119"/>
      <c r="C1" s="119"/>
      <c r="D1" s="119"/>
      <c r="E1" s="119"/>
      <c r="F1" s="119"/>
      <c r="G1" s="119"/>
      <c r="H1" s="119"/>
    </row>
    <row r="2" spans="2:8" ht="12.75" customHeight="1">
      <c r="B2" s="120" t="s">
        <v>1</v>
      </c>
      <c r="C2" s="120"/>
      <c r="D2" s="120"/>
      <c r="E2" s="120"/>
      <c r="F2" s="120"/>
      <c r="G2" s="119"/>
      <c r="H2" s="119"/>
    </row>
    <row r="3" spans="2:8" ht="14.25" customHeight="1">
      <c r="B3" s="120" t="s">
        <v>2</v>
      </c>
      <c r="C3" s="120"/>
      <c r="D3" s="120"/>
      <c r="E3" s="120"/>
      <c r="F3" s="120"/>
      <c r="G3" s="119"/>
      <c r="H3" s="119"/>
    </row>
    <row r="4" spans="1:8" ht="20.25" customHeight="1">
      <c r="A4" s="93" t="s">
        <v>140</v>
      </c>
      <c r="B4" s="120" t="s">
        <v>35</v>
      </c>
      <c r="C4" s="120"/>
      <c r="D4" s="120"/>
      <c r="E4" s="120"/>
      <c r="F4" s="120"/>
      <c r="G4" s="119"/>
      <c r="H4" s="119"/>
    </row>
    <row r="5" spans="1:10" ht="33" customHeight="1">
      <c r="A5" s="121"/>
      <c r="B5" s="121"/>
      <c r="C5" s="121"/>
      <c r="D5" s="121"/>
      <c r="E5" s="121"/>
      <c r="F5" s="121"/>
      <c r="G5" s="121"/>
      <c r="H5" s="121"/>
      <c r="J5" s="6"/>
    </row>
    <row r="6" spans="1:10" ht="21.75" customHeight="1">
      <c r="A6" s="121" t="s">
        <v>141</v>
      </c>
      <c r="B6" s="121"/>
      <c r="C6" s="121"/>
      <c r="D6" s="121"/>
      <c r="E6" s="121"/>
      <c r="F6" s="121"/>
      <c r="G6" s="121"/>
      <c r="H6" s="121"/>
      <c r="J6" s="6"/>
    </row>
    <row r="7" spans="1:10" s="8" customFormat="1" ht="22.5" customHeight="1">
      <c r="A7" s="107" t="s">
        <v>3</v>
      </c>
      <c r="B7" s="107"/>
      <c r="C7" s="107"/>
      <c r="D7" s="107"/>
      <c r="E7" s="108"/>
      <c r="F7" s="108"/>
      <c r="G7" s="108"/>
      <c r="H7" s="108"/>
      <c r="J7" s="9"/>
    </row>
    <row r="8" spans="1:8" s="10" customFormat="1" ht="18.75" customHeight="1">
      <c r="A8" s="107" t="s">
        <v>148</v>
      </c>
      <c r="B8" s="107"/>
      <c r="C8" s="107"/>
      <c r="D8" s="107"/>
      <c r="E8" s="108"/>
      <c r="F8" s="108"/>
      <c r="G8" s="108"/>
      <c r="H8" s="108"/>
    </row>
    <row r="9" spans="1:8" s="11" customFormat="1" ht="17.25" customHeight="1">
      <c r="A9" s="109" t="s">
        <v>76</v>
      </c>
      <c r="B9" s="109"/>
      <c r="C9" s="109"/>
      <c r="D9" s="109"/>
      <c r="E9" s="110"/>
      <c r="F9" s="110"/>
      <c r="G9" s="110"/>
      <c r="H9" s="110"/>
    </row>
    <row r="10" spans="1:8" s="10" customFormat="1" ht="30" customHeight="1" thickBot="1">
      <c r="A10" s="111" t="s">
        <v>89</v>
      </c>
      <c r="B10" s="111"/>
      <c r="C10" s="111"/>
      <c r="D10" s="111"/>
      <c r="E10" s="112"/>
      <c r="F10" s="112"/>
      <c r="G10" s="112"/>
      <c r="H10" s="112"/>
    </row>
    <row r="11" spans="1:10" s="3" customFormat="1" ht="139.5" customHeight="1" thickBot="1">
      <c r="A11" s="12" t="s">
        <v>4</v>
      </c>
      <c r="B11" s="13" t="s">
        <v>5</v>
      </c>
      <c r="C11" s="14" t="s">
        <v>6</v>
      </c>
      <c r="D11" s="14" t="s">
        <v>36</v>
      </c>
      <c r="E11" s="14" t="s">
        <v>6</v>
      </c>
      <c r="F11" s="15" t="s">
        <v>7</v>
      </c>
      <c r="G11" s="14" t="s">
        <v>6</v>
      </c>
      <c r="H11" s="15" t="s">
        <v>7</v>
      </c>
      <c r="J11" s="4"/>
    </row>
    <row r="12" spans="1:10" s="22" customFormat="1" ht="12.75">
      <c r="A12" s="16">
        <v>1</v>
      </c>
      <c r="B12" s="17">
        <v>2</v>
      </c>
      <c r="C12" s="17">
        <v>3</v>
      </c>
      <c r="D12" s="18"/>
      <c r="E12" s="17">
        <v>3</v>
      </c>
      <c r="F12" s="19">
        <v>4</v>
      </c>
      <c r="G12" s="20">
        <v>3</v>
      </c>
      <c r="H12" s="21">
        <v>4</v>
      </c>
      <c r="J12" s="23"/>
    </row>
    <row r="13" spans="1:10" s="22" customFormat="1" ht="49.5" customHeight="1">
      <c r="A13" s="113" t="s">
        <v>8</v>
      </c>
      <c r="B13" s="114"/>
      <c r="C13" s="114"/>
      <c r="D13" s="114"/>
      <c r="E13" s="114"/>
      <c r="F13" s="114"/>
      <c r="G13" s="115"/>
      <c r="H13" s="116"/>
      <c r="J13" s="23"/>
    </row>
    <row r="14" spans="1:10" s="3" customFormat="1" ht="15">
      <c r="A14" s="24" t="s">
        <v>126</v>
      </c>
      <c r="B14" s="25"/>
      <c r="C14" s="26">
        <f>F14*12</f>
        <v>0</v>
      </c>
      <c r="D14" s="27">
        <f>G14*I14</f>
        <v>96327.29</v>
      </c>
      <c r="E14" s="26">
        <f>H14*12</f>
        <v>38.16</v>
      </c>
      <c r="F14" s="28"/>
      <c r="G14" s="26">
        <f>H14*12</f>
        <v>38.16</v>
      </c>
      <c r="H14" s="26">
        <f>H19+H23</f>
        <v>3.18</v>
      </c>
      <c r="I14" s="3">
        <v>2524.3</v>
      </c>
      <c r="J14" s="4">
        <v>2.24</v>
      </c>
    </row>
    <row r="15" spans="1:10" s="3" customFormat="1" ht="27.75" customHeight="1">
      <c r="A15" s="29" t="s">
        <v>90</v>
      </c>
      <c r="B15" s="30" t="s">
        <v>91</v>
      </c>
      <c r="C15" s="26"/>
      <c r="D15" s="27"/>
      <c r="E15" s="26"/>
      <c r="F15" s="28"/>
      <c r="G15" s="26"/>
      <c r="H15" s="26"/>
      <c r="J15" s="4"/>
    </row>
    <row r="16" spans="1:10" s="3" customFormat="1" ht="15">
      <c r="A16" s="29" t="s">
        <v>92</v>
      </c>
      <c r="B16" s="30" t="s">
        <v>91</v>
      </c>
      <c r="C16" s="26"/>
      <c r="D16" s="27"/>
      <c r="E16" s="26"/>
      <c r="F16" s="28"/>
      <c r="G16" s="26"/>
      <c r="H16" s="26"/>
      <c r="J16" s="4"/>
    </row>
    <row r="17" spans="1:10" s="3" customFormat="1" ht="15">
      <c r="A17" s="29" t="s">
        <v>93</v>
      </c>
      <c r="B17" s="30" t="s">
        <v>94</v>
      </c>
      <c r="C17" s="26"/>
      <c r="D17" s="27"/>
      <c r="E17" s="26"/>
      <c r="F17" s="28"/>
      <c r="G17" s="26"/>
      <c r="H17" s="26"/>
      <c r="J17" s="4"/>
    </row>
    <row r="18" spans="1:10" s="3" customFormat="1" ht="15">
      <c r="A18" s="29" t="s">
        <v>95</v>
      </c>
      <c r="B18" s="30" t="s">
        <v>91</v>
      </c>
      <c r="C18" s="26"/>
      <c r="D18" s="27"/>
      <c r="E18" s="26"/>
      <c r="F18" s="28"/>
      <c r="G18" s="26"/>
      <c r="H18" s="26"/>
      <c r="J18" s="4"/>
    </row>
    <row r="19" spans="1:10" s="3" customFormat="1" ht="15">
      <c r="A19" s="97" t="s">
        <v>127</v>
      </c>
      <c r="B19" s="30"/>
      <c r="C19" s="26"/>
      <c r="D19" s="27"/>
      <c r="E19" s="26"/>
      <c r="F19" s="28"/>
      <c r="G19" s="26"/>
      <c r="H19" s="26">
        <v>2.83</v>
      </c>
      <c r="J19" s="4"/>
    </row>
    <row r="20" spans="1:10" s="3" customFormat="1" ht="15">
      <c r="A20" s="29" t="s">
        <v>121</v>
      </c>
      <c r="B20" s="30" t="s">
        <v>91</v>
      </c>
      <c r="C20" s="26"/>
      <c r="D20" s="27"/>
      <c r="E20" s="26"/>
      <c r="F20" s="28"/>
      <c r="G20" s="26"/>
      <c r="H20" s="104">
        <v>0.12</v>
      </c>
      <c r="J20" s="4"/>
    </row>
    <row r="21" spans="1:10" s="3" customFormat="1" ht="15">
      <c r="A21" s="29" t="s">
        <v>122</v>
      </c>
      <c r="B21" s="30" t="s">
        <v>91</v>
      </c>
      <c r="C21" s="26"/>
      <c r="D21" s="27"/>
      <c r="E21" s="26"/>
      <c r="F21" s="28"/>
      <c r="G21" s="26"/>
      <c r="H21" s="104">
        <v>0.11</v>
      </c>
      <c r="J21" s="4"/>
    </row>
    <row r="22" spans="1:10" s="3" customFormat="1" ht="15">
      <c r="A22" s="29" t="s">
        <v>142</v>
      </c>
      <c r="B22" s="30" t="s">
        <v>91</v>
      </c>
      <c r="C22" s="26"/>
      <c r="D22" s="27"/>
      <c r="E22" s="26"/>
      <c r="F22" s="28"/>
      <c r="G22" s="26"/>
      <c r="H22" s="104">
        <v>0.12</v>
      </c>
      <c r="J22" s="4"/>
    </row>
    <row r="23" spans="1:10" s="3" customFormat="1" ht="15">
      <c r="A23" s="97" t="s">
        <v>127</v>
      </c>
      <c r="B23" s="30"/>
      <c r="C23" s="26"/>
      <c r="D23" s="27"/>
      <c r="E23" s="26"/>
      <c r="F23" s="28"/>
      <c r="G23" s="26"/>
      <c r="H23" s="26">
        <f>H20+H21+H22</f>
        <v>0.35</v>
      </c>
      <c r="J23" s="4"/>
    </row>
    <row r="24" spans="1:10" s="3" customFormat="1" ht="30">
      <c r="A24" s="24" t="s">
        <v>10</v>
      </c>
      <c r="B24" s="31"/>
      <c r="C24" s="26">
        <f>F24*12</f>
        <v>0</v>
      </c>
      <c r="D24" s="27">
        <f>G24*I24</f>
        <v>83301.9</v>
      </c>
      <c r="E24" s="26">
        <f>H24*12</f>
        <v>33</v>
      </c>
      <c r="F24" s="28"/>
      <c r="G24" s="26">
        <f>H24*12</f>
        <v>33</v>
      </c>
      <c r="H24" s="26">
        <v>2.75</v>
      </c>
      <c r="I24" s="3">
        <v>2524.3</v>
      </c>
      <c r="J24" s="4">
        <v>2.18</v>
      </c>
    </row>
    <row r="25" spans="1:10" s="3" customFormat="1" ht="15">
      <c r="A25" s="29" t="s">
        <v>84</v>
      </c>
      <c r="B25" s="30" t="s">
        <v>11</v>
      </c>
      <c r="C25" s="26"/>
      <c r="D25" s="27"/>
      <c r="E25" s="26"/>
      <c r="F25" s="28"/>
      <c r="G25" s="26"/>
      <c r="H25" s="26"/>
      <c r="J25" s="4"/>
    </row>
    <row r="26" spans="1:10" s="3" customFormat="1" ht="15">
      <c r="A26" s="29" t="s">
        <v>85</v>
      </c>
      <c r="B26" s="30" t="s">
        <v>11</v>
      </c>
      <c r="C26" s="26"/>
      <c r="D26" s="27"/>
      <c r="E26" s="26"/>
      <c r="F26" s="28"/>
      <c r="G26" s="26"/>
      <c r="H26" s="26"/>
      <c r="J26" s="4"/>
    </row>
    <row r="27" spans="1:10" s="3" customFormat="1" ht="15">
      <c r="A27" s="29" t="s">
        <v>113</v>
      </c>
      <c r="B27" s="30" t="s">
        <v>114</v>
      </c>
      <c r="C27" s="26"/>
      <c r="D27" s="27"/>
      <c r="E27" s="26"/>
      <c r="F27" s="28"/>
      <c r="G27" s="26"/>
      <c r="H27" s="26"/>
      <c r="J27" s="4"/>
    </row>
    <row r="28" spans="1:10" s="3" customFormat="1" ht="15">
      <c r="A28" s="29" t="s">
        <v>86</v>
      </c>
      <c r="B28" s="30" t="s">
        <v>11</v>
      </c>
      <c r="C28" s="26"/>
      <c r="D28" s="27"/>
      <c r="E28" s="26"/>
      <c r="F28" s="28"/>
      <c r="G28" s="26"/>
      <c r="H28" s="26"/>
      <c r="J28" s="4"/>
    </row>
    <row r="29" spans="1:10" s="3" customFormat="1" ht="25.5">
      <c r="A29" s="29" t="s">
        <v>87</v>
      </c>
      <c r="B29" s="30" t="s">
        <v>12</v>
      </c>
      <c r="C29" s="26"/>
      <c r="D29" s="27"/>
      <c r="E29" s="26"/>
      <c r="F29" s="28"/>
      <c r="G29" s="26"/>
      <c r="H29" s="26"/>
      <c r="J29" s="4"/>
    </row>
    <row r="30" spans="1:10" s="3" customFormat="1" ht="15">
      <c r="A30" s="29" t="s">
        <v>96</v>
      </c>
      <c r="B30" s="30" t="s">
        <v>11</v>
      </c>
      <c r="C30" s="26"/>
      <c r="D30" s="27"/>
      <c r="E30" s="26"/>
      <c r="F30" s="28"/>
      <c r="G30" s="26"/>
      <c r="H30" s="26"/>
      <c r="J30" s="4"/>
    </row>
    <row r="31" spans="1:10" s="3" customFormat="1" ht="15">
      <c r="A31" s="29" t="s">
        <v>97</v>
      </c>
      <c r="B31" s="30" t="s">
        <v>11</v>
      </c>
      <c r="C31" s="26"/>
      <c r="D31" s="27"/>
      <c r="E31" s="26"/>
      <c r="F31" s="28"/>
      <c r="G31" s="26"/>
      <c r="H31" s="26"/>
      <c r="J31" s="4"/>
    </row>
    <row r="32" spans="1:10" s="3" customFormat="1" ht="25.5">
      <c r="A32" s="29" t="s">
        <v>98</v>
      </c>
      <c r="B32" s="30" t="s">
        <v>88</v>
      </c>
      <c r="C32" s="26"/>
      <c r="D32" s="27"/>
      <c r="E32" s="26"/>
      <c r="F32" s="28"/>
      <c r="G32" s="26"/>
      <c r="H32" s="26"/>
      <c r="J32" s="4"/>
    </row>
    <row r="33" spans="1:10" s="34" customFormat="1" ht="15">
      <c r="A33" s="32" t="s">
        <v>13</v>
      </c>
      <c r="B33" s="25" t="s">
        <v>14</v>
      </c>
      <c r="C33" s="26">
        <f>F33*12</f>
        <v>0</v>
      </c>
      <c r="D33" s="27">
        <f>G33*I33</f>
        <v>22718.7</v>
      </c>
      <c r="E33" s="26">
        <f>H33*12</f>
        <v>9</v>
      </c>
      <c r="F33" s="33"/>
      <c r="G33" s="26">
        <f>H33*12</f>
        <v>9</v>
      </c>
      <c r="H33" s="26">
        <v>0.75</v>
      </c>
      <c r="I33" s="3">
        <v>2524.3</v>
      </c>
      <c r="J33" s="4">
        <v>0.6</v>
      </c>
    </row>
    <row r="34" spans="1:10" s="3" customFormat="1" ht="15">
      <c r="A34" s="32" t="s">
        <v>15</v>
      </c>
      <c r="B34" s="25" t="s">
        <v>16</v>
      </c>
      <c r="C34" s="26">
        <f>F34*12</f>
        <v>0</v>
      </c>
      <c r="D34" s="27">
        <f>G34*I34</f>
        <v>74214.42</v>
      </c>
      <c r="E34" s="26">
        <f>H34*12</f>
        <v>29.4</v>
      </c>
      <c r="F34" s="33"/>
      <c r="G34" s="26">
        <f>H34*12</f>
        <v>29.4</v>
      </c>
      <c r="H34" s="26">
        <v>2.45</v>
      </c>
      <c r="I34" s="3">
        <v>2524.3</v>
      </c>
      <c r="J34" s="4">
        <v>1.94</v>
      </c>
    </row>
    <row r="35" spans="1:10" s="22" customFormat="1" ht="30">
      <c r="A35" s="32" t="s">
        <v>51</v>
      </c>
      <c r="B35" s="25" t="s">
        <v>9</v>
      </c>
      <c r="C35" s="35"/>
      <c r="D35" s="27">
        <v>2042.21</v>
      </c>
      <c r="E35" s="35"/>
      <c r="F35" s="33"/>
      <c r="G35" s="26">
        <f aca="true" t="shared" si="0" ref="G35:G40">D35/I35</f>
        <v>0.81</v>
      </c>
      <c r="H35" s="26">
        <f>G35/12</f>
        <v>0.07</v>
      </c>
      <c r="I35" s="3">
        <v>2524.3</v>
      </c>
      <c r="J35" s="4">
        <v>0.05</v>
      </c>
    </row>
    <row r="36" spans="1:10" s="22" customFormat="1" ht="30.75" customHeight="1">
      <c r="A36" s="32" t="s">
        <v>75</v>
      </c>
      <c r="B36" s="25" t="s">
        <v>9</v>
      </c>
      <c r="C36" s="35"/>
      <c r="D36" s="27">
        <v>2042.21</v>
      </c>
      <c r="E36" s="35"/>
      <c r="F36" s="33"/>
      <c r="G36" s="26">
        <f t="shared" si="0"/>
        <v>0.81</v>
      </c>
      <c r="H36" s="26">
        <f>G36/12</f>
        <v>0.07</v>
      </c>
      <c r="I36" s="3">
        <v>2524.3</v>
      </c>
      <c r="J36" s="4">
        <v>0.05</v>
      </c>
    </row>
    <row r="37" spans="1:11" s="22" customFormat="1" ht="21.75" customHeight="1">
      <c r="A37" s="32" t="s">
        <v>52</v>
      </c>
      <c r="B37" s="25" t="s">
        <v>9</v>
      </c>
      <c r="C37" s="35"/>
      <c r="D37" s="27">
        <v>12896.1</v>
      </c>
      <c r="E37" s="35"/>
      <c r="F37" s="33"/>
      <c r="G37" s="26">
        <f t="shared" si="0"/>
        <v>5.11</v>
      </c>
      <c r="H37" s="26">
        <v>0.42</v>
      </c>
      <c r="I37" s="3">
        <v>2524.3</v>
      </c>
      <c r="J37" s="4">
        <v>0.34</v>
      </c>
      <c r="K37" s="22">
        <v>0.385</v>
      </c>
    </row>
    <row r="38" spans="1:10" s="22" customFormat="1" ht="30" hidden="1">
      <c r="A38" s="32" t="s">
        <v>53</v>
      </c>
      <c r="B38" s="25" t="s">
        <v>12</v>
      </c>
      <c r="C38" s="35"/>
      <c r="D38" s="27">
        <f>G38*I38</f>
        <v>0</v>
      </c>
      <c r="E38" s="35"/>
      <c r="F38" s="33"/>
      <c r="G38" s="26">
        <f t="shared" si="0"/>
        <v>4.34</v>
      </c>
      <c r="H38" s="26">
        <f>G38/12</f>
        <v>0.36</v>
      </c>
      <c r="I38" s="3">
        <v>2524.3</v>
      </c>
      <c r="J38" s="4">
        <v>0</v>
      </c>
    </row>
    <row r="39" spans="1:10" s="22" customFormat="1" ht="30" hidden="1">
      <c r="A39" s="32" t="s">
        <v>54</v>
      </c>
      <c r="B39" s="25" t="s">
        <v>12</v>
      </c>
      <c r="C39" s="35"/>
      <c r="D39" s="27">
        <f>G39*I39</f>
        <v>0</v>
      </c>
      <c r="E39" s="35"/>
      <c r="F39" s="33"/>
      <c r="G39" s="26">
        <f t="shared" si="0"/>
        <v>4.34</v>
      </c>
      <c r="H39" s="26">
        <f>G39/12</f>
        <v>0.36</v>
      </c>
      <c r="I39" s="3">
        <v>2524.3</v>
      </c>
      <c r="J39" s="4">
        <v>0</v>
      </c>
    </row>
    <row r="40" spans="1:11" s="22" customFormat="1" ht="30">
      <c r="A40" s="32" t="s">
        <v>145</v>
      </c>
      <c r="B40" s="25" t="s">
        <v>12</v>
      </c>
      <c r="C40" s="35"/>
      <c r="D40" s="27">
        <v>130150</v>
      </c>
      <c r="E40" s="35"/>
      <c r="F40" s="33"/>
      <c r="G40" s="26">
        <f t="shared" si="0"/>
        <v>51.56</v>
      </c>
      <c r="H40" s="26">
        <f>G40/12</f>
        <v>4.3</v>
      </c>
      <c r="I40" s="3">
        <v>2524.3</v>
      </c>
      <c r="J40" s="4"/>
      <c r="K40" s="22">
        <v>0.109</v>
      </c>
    </row>
    <row r="41" spans="1:10" s="22" customFormat="1" ht="30">
      <c r="A41" s="32" t="s">
        <v>23</v>
      </c>
      <c r="B41" s="25"/>
      <c r="C41" s="35">
        <f>F41*12</f>
        <v>0</v>
      </c>
      <c r="D41" s="27">
        <f>G41*I41</f>
        <v>6361.24</v>
      </c>
      <c r="E41" s="35">
        <f>H41*12</f>
        <v>2.52</v>
      </c>
      <c r="F41" s="33"/>
      <c r="G41" s="26">
        <f>H41*12</f>
        <v>2.52</v>
      </c>
      <c r="H41" s="26">
        <v>0.21</v>
      </c>
      <c r="I41" s="3">
        <v>2524.3</v>
      </c>
      <c r="J41" s="4">
        <v>0.14</v>
      </c>
    </row>
    <row r="42" spans="1:10" s="3" customFormat="1" ht="15">
      <c r="A42" s="32" t="s">
        <v>25</v>
      </c>
      <c r="B42" s="25" t="s">
        <v>26</v>
      </c>
      <c r="C42" s="35">
        <f>F42*12</f>
        <v>0</v>
      </c>
      <c r="D42" s="27">
        <f>G42*I42</f>
        <v>1817.5</v>
      </c>
      <c r="E42" s="35">
        <f>H42*12</f>
        <v>0.72</v>
      </c>
      <c r="F42" s="33"/>
      <c r="G42" s="26">
        <f>12*H42</f>
        <v>0.72</v>
      </c>
      <c r="H42" s="26">
        <v>0.06</v>
      </c>
      <c r="I42" s="3">
        <v>2524.3</v>
      </c>
      <c r="J42" s="4">
        <v>0.03</v>
      </c>
    </row>
    <row r="43" spans="1:10" s="3" customFormat="1" ht="15">
      <c r="A43" s="32" t="s">
        <v>27</v>
      </c>
      <c r="B43" s="36" t="s">
        <v>28</v>
      </c>
      <c r="C43" s="37">
        <f>F43*12</f>
        <v>0</v>
      </c>
      <c r="D43" s="27">
        <f>G43*I43</f>
        <v>1211.66</v>
      </c>
      <c r="E43" s="37">
        <f>H43*12</f>
        <v>0.48</v>
      </c>
      <c r="F43" s="38"/>
      <c r="G43" s="26">
        <f>12*H43</f>
        <v>0.48</v>
      </c>
      <c r="H43" s="26">
        <v>0.04</v>
      </c>
      <c r="I43" s="3">
        <v>2524.3</v>
      </c>
      <c r="J43" s="4">
        <v>0.02</v>
      </c>
    </row>
    <row r="44" spans="1:10" s="34" customFormat="1" ht="30">
      <c r="A44" s="32" t="s">
        <v>24</v>
      </c>
      <c r="B44" s="25" t="s">
        <v>99</v>
      </c>
      <c r="C44" s="35">
        <f>F44*12</f>
        <v>0</v>
      </c>
      <c r="D44" s="27">
        <f>G44*I44</f>
        <v>1514.58</v>
      </c>
      <c r="E44" s="35">
        <f>H44*12</f>
        <v>0.6</v>
      </c>
      <c r="F44" s="33"/>
      <c r="G44" s="26">
        <f>12*H44</f>
        <v>0.6</v>
      </c>
      <c r="H44" s="26">
        <v>0.05</v>
      </c>
      <c r="I44" s="3">
        <v>2524.3</v>
      </c>
      <c r="J44" s="4">
        <v>0.03</v>
      </c>
    </row>
    <row r="45" spans="1:12" s="34" customFormat="1" ht="15">
      <c r="A45" s="32" t="s">
        <v>37</v>
      </c>
      <c r="B45" s="25"/>
      <c r="C45" s="26"/>
      <c r="D45" s="26">
        <f>D47+D48+D49+D50+D51+D52+D53+D54+D55+D56+D59</f>
        <v>15972.39</v>
      </c>
      <c r="E45" s="26"/>
      <c r="F45" s="33"/>
      <c r="G45" s="26">
        <f>D45/I45</f>
        <v>6.33</v>
      </c>
      <c r="H45" s="26">
        <f>G45/12</f>
        <v>0.53</v>
      </c>
      <c r="I45" s="3">
        <v>2524.3</v>
      </c>
      <c r="J45" s="4">
        <v>0.73</v>
      </c>
      <c r="K45" s="34">
        <v>0.545</v>
      </c>
      <c r="L45" s="34">
        <f>G45/12</f>
        <v>0.5275</v>
      </c>
    </row>
    <row r="46" spans="1:10" s="22" customFormat="1" ht="15" hidden="1">
      <c r="A46" s="39"/>
      <c r="B46" s="40"/>
      <c r="C46" s="41"/>
      <c r="D46" s="42"/>
      <c r="E46" s="41"/>
      <c r="F46" s="43"/>
      <c r="G46" s="41"/>
      <c r="H46" s="41"/>
      <c r="I46" s="3"/>
      <c r="J46" s="43"/>
    </row>
    <row r="47" spans="1:10" s="22" customFormat="1" ht="25.5">
      <c r="A47" s="39" t="s">
        <v>146</v>
      </c>
      <c r="B47" s="40" t="s">
        <v>17</v>
      </c>
      <c r="C47" s="41"/>
      <c r="D47" s="42">
        <v>622.74</v>
      </c>
      <c r="E47" s="41"/>
      <c r="F47" s="43"/>
      <c r="G47" s="41"/>
      <c r="H47" s="41"/>
      <c r="I47" s="3">
        <v>2524.3</v>
      </c>
      <c r="J47" s="43">
        <v>0.01</v>
      </c>
    </row>
    <row r="48" spans="1:10" s="22" customFormat="1" ht="15">
      <c r="A48" s="39" t="s">
        <v>18</v>
      </c>
      <c r="B48" s="40" t="s">
        <v>22</v>
      </c>
      <c r="C48" s="41">
        <f>F48*12</f>
        <v>0</v>
      </c>
      <c r="D48" s="42">
        <v>459.48</v>
      </c>
      <c r="E48" s="41">
        <f>H48*12</f>
        <v>0</v>
      </c>
      <c r="F48" s="43"/>
      <c r="G48" s="41"/>
      <c r="H48" s="41"/>
      <c r="I48" s="3">
        <v>2524.3</v>
      </c>
      <c r="J48" s="43">
        <v>0.01</v>
      </c>
    </row>
    <row r="49" spans="1:10" s="22" customFormat="1" ht="15">
      <c r="A49" s="39" t="s">
        <v>128</v>
      </c>
      <c r="B49" s="45" t="s">
        <v>17</v>
      </c>
      <c r="C49" s="41"/>
      <c r="D49" s="42">
        <v>818.74</v>
      </c>
      <c r="E49" s="41"/>
      <c r="F49" s="43"/>
      <c r="G49" s="41"/>
      <c r="H49" s="41"/>
      <c r="I49" s="3">
        <v>2524.3</v>
      </c>
      <c r="J49" s="43"/>
    </row>
    <row r="50" spans="1:10" s="22" customFormat="1" ht="15">
      <c r="A50" s="39" t="s">
        <v>61</v>
      </c>
      <c r="B50" s="40" t="s">
        <v>17</v>
      </c>
      <c r="C50" s="41">
        <f>F50*12</f>
        <v>0</v>
      </c>
      <c r="D50" s="42">
        <v>875.61</v>
      </c>
      <c r="E50" s="41">
        <f>H50*12</f>
        <v>0</v>
      </c>
      <c r="F50" s="43"/>
      <c r="G50" s="41"/>
      <c r="H50" s="41"/>
      <c r="I50" s="3">
        <v>2524.3</v>
      </c>
      <c r="J50" s="43">
        <v>0.02</v>
      </c>
    </row>
    <row r="51" spans="1:10" s="22" customFormat="1" ht="15">
      <c r="A51" s="39" t="s">
        <v>19</v>
      </c>
      <c r="B51" s="40" t="s">
        <v>17</v>
      </c>
      <c r="C51" s="41">
        <f>F51*12</f>
        <v>0</v>
      </c>
      <c r="D51" s="42">
        <v>3903.72</v>
      </c>
      <c r="E51" s="41">
        <f>H51*12</f>
        <v>0</v>
      </c>
      <c r="F51" s="43"/>
      <c r="G51" s="41"/>
      <c r="H51" s="41"/>
      <c r="I51" s="3">
        <v>2524.3</v>
      </c>
      <c r="J51" s="43">
        <v>0.11</v>
      </c>
    </row>
    <row r="52" spans="1:10" s="22" customFormat="1" ht="15">
      <c r="A52" s="39" t="s">
        <v>20</v>
      </c>
      <c r="B52" s="40" t="s">
        <v>17</v>
      </c>
      <c r="C52" s="41">
        <f>F52*12</f>
        <v>0</v>
      </c>
      <c r="D52" s="42">
        <v>918.95</v>
      </c>
      <c r="E52" s="41">
        <f>H52*12</f>
        <v>0</v>
      </c>
      <c r="F52" s="43"/>
      <c r="G52" s="41"/>
      <c r="H52" s="41"/>
      <c r="I52" s="3">
        <v>2524.3</v>
      </c>
      <c r="J52" s="43">
        <v>0.02</v>
      </c>
    </row>
    <row r="53" spans="1:10" s="22" customFormat="1" ht="15">
      <c r="A53" s="39" t="s">
        <v>57</v>
      </c>
      <c r="B53" s="40" t="s">
        <v>17</v>
      </c>
      <c r="C53" s="41"/>
      <c r="D53" s="42">
        <v>437.79</v>
      </c>
      <c r="E53" s="41"/>
      <c r="F53" s="43"/>
      <c r="G53" s="41"/>
      <c r="H53" s="41"/>
      <c r="I53" s="3">
        <v>2524.3</v>
      </c>
      <c r="J53" s="43">
        <v>0.01</v>
      </c>
    </row>
    <row r="54" spans="1:10" s="22" customFormat="1" ht="15">
      <c r="A54" s="39" t="s">
        <v>58</v>
      </c>
      <c r="B54" s="40" t="s">
        <v>22</v>
      </c>
      <c r="C54" s="41"/>
      <c r="D54" s="42">
        <v>1751.23</v>
      </c>
      <c r="E54" s="41"/>
      <c r="F54" s="43"/>
      <c r="G54" s="41"/>
      <c r="H54" s="41"/>
      <c r="I54" s="3">
        <v>2524.3</v>
      </c>
      <c r="J54" s="43">
        <v>0.04</v>
      </c>
    </row>
    <row r="55" spans="1:10" s="22" customFormat="1" ht="25.5">
      <c r="A55" s="39" t="s">
        <v>21</v>
      </c>
      <c r="B55" s="40" t="s">
        <v>17</v>
      </c>
      <c r="C55" s="41">
        <f>F55*12</f>
        <v>0</v>
      </c>
      <c r="D55" s="42">
        <v>2317.32</v>
      </c>
      <c r="E55" s="41">
        <f>H55*12</f>
        <v>0</v>
      </c>
      <c r="F55" s="43"/>
      <c r="G55" s="41"/>
      <c r="H55" s="41"/>
      <c r="I55" s="3">
        <v>2524.3</v>
      </c>
      <c r="J55" s="43">
        <v>0.06</v>
      </c>
    </row>
    <row r="56" spans="1:10" s="22" customFormat="1" ht="25.5">
      <c r="A56" s="39" t="s">
        <v>147</v>
      </c>
      <c r="B56" s="40" t="s">
        <v>17</v>
      </c>
      <c r="C56" s="41"/>
      <c r="D56" s="42">
        <v>3488.61</v>
      </c>
      <c r="E56" s="41"/>
      <c r="F56" s="43"/>
      <c r="G56" s="41"/>
      <c r="H56" s="41"/>
      <c r="I56" s="3">
        <v>2524.3</v>
      </c>
      <c r="J56" s="43">
        <v>0.01</v>
      </c>
    </row>
    <row r="57" spans="1:10" s="22" customFormat="1" ht="15" hidden="1">
      <c r="A57" s="39"/>
      <c r="B57" s="40"/>
      <c r="C57" s="44"/>
      <c r="D57" s="42"/>
      <c r="E57" s="44"/>
      <c r="F57" s="43"/>
      <c r="G57" s="41"/>
      <c r="H57" s="41"/>
      <c r="I57" s="3"/>
      <c r="J57" s="43"/>
    </row>
    <row r="58" spans="1:10" s="22" customFormat="1" ht="15" hidden="1">
      <c r="A58" s="39"/>
      <c r="B58" s="40"/>
      <c r="C58" s="41"/>
      <c r="D58" s="42"/>
      <c r="E58" s="41"/>
      <c r="F58" s="43"/>
      <c r="G58" s="41"/>
      <c r="H58" s="41"/>
      <c r="I58" s="3"/>
      <c r="J58" s="43"/>
    </row>
    <row r="59" spans="1:10" s="22" customFormat="1" ht="25.5">
      <c r="A59" s="39" t="s">
        <v>129</v>
      </c>
      <c r="B59" s="45" t="s">
        <v>12</v>
      </c>
      <c r="C59" s="41"/>
      <c r="D59" s="42">
        <v>378.2</v>
      </c>
      <c r="E59" s="41"/>
      <c r="F59" s="43"/>
      <c r="G59" s="41"/>
      <c r="H59" s="41"/>
      <c r="I59" s="3">
        <v>2524.3</v>
      </c>
      <c r="J59" s="43">
        <v>0.04</v>
      </c>
    </row>
    <row r="60" spans="1:12" s="34" customFormat="1" ht="30">
      <c r="A60" s="32" t="s">
        <v>44</v>
      </c>
      <c r="B60" s="25"/>
      <c r="C60" s="26"/>
      <c r="D60" s="26">
        <f>D61+D62+D63+D64+D69+D70</f>
        <v>26399.59</v>
      </c>
      <c r="E60" s="26"/>
      <c r="F60" s="33"/>
      <c r="G60" s="26">
        <f>D60/I60</f>
        <v>10.46</v>
      </c>
      <c r="H60" s="26">
        <f>G60/12</f>
        <v>0.87</v>
      </c>
      <c r="I60" s="3">
        <v>2524.3</v>
      </c>
      <c r="J60" s="4">
        <v>0.82</v>
      </c>
      <c r="K60" s="34">
        <v>1.423</v>
      </c>
      <c r="L60" s="34">
        <f>G60/12</f>
        <v>0.871666666666667</v>
      </c>
    </row>
    <row r="61" spans="1:10" s="22" customFormat="1" ht="15">
      <c r="A61" s="39" t="s">
        <v>38</v>
      </c>
      <c r="B61" s="40" t="s">
        <v>62</v>
      </c>
      <c r="C61" s="41"/>
      <c r="D61" s="42">
        <v>2626.83</v>
      </c>
      <c r="E61" s="41"/>
      <c r="F61" s="43"/>
      <c r="G61" s="41"/>
      <c r="H61" s="41"/>
      <c r="I61" s="3">
        <v>2524.3</v>
      </c>
      <c r="J61" s="43">
        <v>0.06</v>
      </c>
    </row>
    <row r="62" spans="1:10" s="22" customFormat="1" ht="25.5">
      <c r="A62" s="39" t="s">
        <v>39</v>
      </c>
      <c r="B62" s="45" t="s">
        <v>17</v>
      </c>
      <c r="C62" s="41"/>
      <c r="D62" s="42">
        <v>1751.23</v>
      </c>
      <c r="E62" s="41"/>
      <c r="F62" s="43"/>
      <c r="G62" s="41"/>
      <c r="H62" s="41"/>
      <c r="I62" s="3">
        <v>2524.3</v>
      </c>
      <c r="J62" s="43">
        <v>0.04</v>
      </c>
    </row>
    <row r="63" spans="1:10" s="22" customFormat="1" ht="15">
      <c r="A63" s="39" t="s">
        <v>67</v>
      </c>
      <c r="B63" s="40" t="s">
        <v>66</v>
      </c>
      <c r="C63" s="41"/>
      <c r="D63" s="42">
        <v>1837.85</v>
      </c>
      <c r="E63" s="41"/>
      <c r="F63" s="43"/>
      <c r="G63" s="41"/>
      <c r="H63" s="41"/>
      <c r="I63" s="3">
        <v>2524.3</v>
      </c>
      <c r="J63" s="43">
        <v>0.04</v>
      </c>
    </row>
    <row r="64" spans="1:10" s="22" customFormat="1" ht="25.5">
      <c r="A64" s="39" t="s">
        <v>63</v>
      </c>
      <c r="B64" s="40" t="s">
        <v>64</v>
      </c>
      <c r="C64" s="41"/>
      <c r="D64" s="42">
        <v>1751.2</v>
      </c>
      <c r="E64" s="41"/>
      <c r="F64" s="43"/>
      <c r="G64" s="41"/>
      <c r="H64" s="41"/>
      <c r="I64" s="3">
        <v>2524.3</v>
      </c>
      <c r="J64" s="43">
        <v>0.04</v>
      </c>
    </row>
    <row r="65" spans="1:10" s="22" customFormat="1" ht="15" hidden="1">
      <c r="A65" s="39" t="s">
        <v>40</v>
      </c>
      <c r="B65" s="40" t="s">
        <v>65</v>
      </c>
      <c r="C65" s="41"/>
      <c r="D65" s="42">
        <f>G65*I65</f>
        <v>0</v>
      </c>
      <c r="E65" s="41"/>
      <c r="F65" s="43"/>
      <c r="G65" s="41"/>
      <c r="H65" s="41"/>
      <c r="I65" s="3">
        <v>2524.3</v>
      </c>
      <c r="J65" s="43">
        <v>0</v>
      </c>
    </row>
    <row r="66" spans="1:10" s="22" customFormat="1" ht="15" hidden="1">
      <c r="A66" s="39" t="s">
        <v>49</v>
      </c>
      <c r="B66" s="40" t="s">
        <v>66</v>
      </c>
      <c r="C66" s="41"/>
      <c r="D66" s="42"/>
      <c r="E66" s="41"/>
      <c r="F66" s="43"/>
      <c r="G66" s="41"/>
      <c r="H66" s="41"/>
      <c r="I66" s="3">
        <v>2524.3</v>
      </c>
      <c r="J66" s="43">
        <v>0</v>
      </c>
    </row>
    <row r="67" spans="1:10" s="22" customFormat="1" ht="15" hidden="1">
      <c r="A67" s="39" t="s">
        <v>50</v>
      </c>
      <c r="B67" s="40" t="s">
        <v>17</v>
      </c>
      <c r="C67" s="41"/>
      <c r="D67" s="42"/>
      <c r="E67" s="41"/>
      <c r="F67" s="43"/>
      <c r="G67" s="41"/>
      <c r="H67" s="41"/>
      <c r="I67" s="3">
        <v>2524.3</v>
      </c>
      <c r="J67" s="43">
        <v>0</v>
      </c>
    </row>
    <row r="68" spans="1:10" s="22" customFormat="1" ht="25.5" hidden="1">
      <c r="A68" s="39" t="s">
        <v>48</v>
      </c>
      <c r="B68" s="40" t="s">
        <v>17</v>
      </c>
      <c r="C68" s="41"/>
      <c r="D68" s="42"/>
      <c r="E68" s="41"/>
      <c r="F68" s="43"/>
      <c r="G68" s="41"/>
      <c r="H68" s="41"/>
      <c r="I68" s="3">
        <v>2524.3</v>
      </c>
      <c r="J68" s="43">
        <v>0</v>
      </c>
    </row>
    <row r="69" spans="1:10" s="22" customFormat="1" ht="25.5">
      <c r="A69" s="39" t="s">
        <v>107</v>
      </c>
      <c r="B69" s="40" t="s">
        <v>12</v>
      </c>
      <c r="C69" s="41"/>
      <c r="D69" s="42">
        <v>12204</v>
      </c>
      <c r="E69" s="41"/>
      <c r="F69" s="43"/>
      <c r="G69" s="41"/>
      <c r="H69" s="41"/>
      <c r="I69" s="3">
        <v>2524.3</v>
      </c>
      <c r="J69" s="46">
        <v>0</v>
      </c>
    </row>
    <row r="70" spans="1:10" s="22" customFormat="1" ht="15">
      <c r="A70" s="39" t="s">
        <v>59</v>
      </c>
      <c r="B70" s="40" t="s">
        <v>9</v>
      </c>
      <c r="C70" s="44"/>
      <c r="D70" s="42">
        <v>6228.48</v>
      </c>
      <c r="E70" s="44"/>
      <c r="F70" s="43"/>
      <c r="G70" s="41"/>
      <c r="H70" s="41"/>
      <c r="I70" s="3">
        <v>2524.3</v>
      </c>
      <c r="J70" s="43">
        <v>0.16</v>
      </c>
    </row>
    <row r="71" spans="1:10" s="22" customFormat="1" ht="30">
      <c r="A71" s="32" t="s">
        <v>45</v>
      </c>
      <c r="B71" s="40"/>
      <c r="C71" s="41"/>
      <c r="D71" s="26">
        <v>0</v>
      </c>
      <c r="E71" s="41"/>
      <c r="F71" s="43"/>
      <c r="G71" s="26">
        <f>D71/I71</f>
        <v>0</v>
      </c>
      <c r="H71" s="26">
        <f>G71/12</f>
        <v>0</v>
      </c>
      <c r="I71" s="3">
        <v>2524.3</v>
      </c>
      <c r="J71" s="4">
        <v>0.09</v>
      </c>
    </row>
    <row r="72" spans="1:10" s="22" customFormat="1" ht="15" hidden="1">
      <c r="A72" s="39" t="s">
        <v>60</v>
      </c>
      <c r="B72" s="40" t="s">
        <v>9</v>
      </c>
      <c r="C72" s="41"/>
      <c r="D72" s="42">
        <f>G72*I72</f>
        <v>0</v>
      </c>
      <c r="E72" s="41"/>
      <c r="F72" s="43"/>
      <c r="G72" s="41">
        <f>H72*12</f>
        <v>0</v>
      </c>
      <c r="H72" s="41">
        <v>0</v>
      </c>
      <c r="I72" s="3">
        <v>2524.3</v>
      </c>
      <c r="J72" s="4">
        <v>0</v>
      </c>
    </row>
    <row r="73" spans="1:12" s="22" customFormat="1" ht="15">
      <c r="A73" s="32" t="s">
        <v>46</v>
      </c>
      <c r="B73" s="40"/>
      <c r="C73" s="41"/>
      <c r="D73" s="26">
        <f>D75+D76+D82</f>
        <v>14561.68</v>
      </c>
      <c r="E73" s="41"/>
      <c r="F73" s="43"/>
      <c r="G73" s="26">
        <f>D73/I73</f>
        <v>5.77</v>
      </c>
      <c r="H73" s="26">
        <f>G73/12</f>
        <v>0.48</v>
      </c>
      <c r="I73" s="3">
        <v>2524.3</v>
      </c>
      <c r="J73" s="4">
        <v>0.39</v>
      </c>
      <c r="K73" s="22">
        <v>0.314</v>
      </c>
      <c r="L73" s="22">
        <f>G73/12</f>
        <v>0.480833333333333</v>
      </c>
    </row>
    <row r="74" spans="1:10" s="22" customFormat="1" ht="15" hidden="1">
      <c r="A74" s="39" t="s">
        <v>41</v>
      </c>
      <c r="B74" s="40" t="s">
        <v>9</v>
      </c>
      <c r="C74" s="41"/>
      <c r="D74" s="42">
        <f aca="true" t="shared" si="1" ref="D74:D81">G74*I74</f>
        <v>0</v>
      </c>
      <c r="E74" s="41"/>
      <c r="F74" s="43"/>
      <c r="G74" s="41">
        <f aca="true" t="shared" si="2" ref="G74:G81">H74*12</f>
        <v>0</v>
      </c>
      <c r="H74" s="41">
        <v>0</v>
      </c>
      <c r="I74" s="3">
        <v>2524.3</v>
      </c>
      <c r="J74" s="4">
        <v>0</v>
      </c>
    </row>
    <row r="75" spans="1:10" s="22" customFormat="1" ht="15">
      <c r="A75" s="39" t="s">
        <v>77</v>
      </c>
      <c r="B75" s="40" t="s">
        <v>17</v>
      </c>
      <c r="C75" s="41"/>
      <c r="D75" s="42">
        <v>9600.56</v>
      </c>
      <c r="E75" s="41"/>
      <c r="F75" s="43"/>
      <c r="G75" s="41"/>
      <c r="H75" s="41"/>
      <c r="I75" s="3">
        <v>2524.3</v>
      </c>
      <c r="J75" s="43">
        <v>0.26</v>
      </c>
    </row>
    <row r="76" spans="1:10" s="22" customFormat="1" ht="15">
      <c r="A76" s="39" t="s">
        <v>42</v>
      </c>
      <c r="B76" s="40" t="s">
        <v>17</v>
      </c>
      <c r="C76" s="41"/>
      <c r="D76" s="42">
        <v>915.28</v>
      </c>
      <c r="E76" s="41"/>
      <c r="F76" s="43"/>
      <c r="G76" s="41"/>
      <c r="H76" s="41"/>
      <c r="I76" s="3">
        <v>2524.3</v>
      </c>
      <c r="J76" s="43">
        <v>0.02</v>
      </c>
    </row>
    <row r="77" spans="1:10" s="22" customFormat="1" ht="27.75" customHeight="1" hidden="1">
      <c r="A77" s="39"/>
      <c r="B77" s="40"/>
      <c r="C77" s="41"/>
      <c r="D77" s="42"/>
      <c r="E77" s="41"/>
      <c r="F77" s="43"/>
      <c r="G77" s="41"/>
      <c r="H77" s="41"/>
      <c r="I77" s="3">
        <v>2524.3</v>
      </c>
      <c r="J77" s="46"/>
    </row>
    <row r="78" spans="1:10" s="22" customFormat="1" ht="25.5" hidden="1">
      <c r="A78" s="39" t="s">
        <v>73</v>
      </c>
      <c r="B78" s="40" t="s">
        <v>12</v>
      </c>
      <c r="C78" s="41"/>
      <c r="D78" s="42">
        <f t="shared" si="1"/>
        <v>0</v>
      </c>
      <c r="E78" s="41"/>
      <c r="F78" s="43"/>
      <c r="G78" s="41">
        <f t="shared" si="2"/>
        <v>0</v>
      </c>
      <c r="H78" s="41">
        <v>0</v>
      </c>
      <c r="I78" s="3">
        <v>2524.3</v>
      </c>
      <c r="J78" s="4">
        <v>0</v>
      </c>
    </row>
    <row r="79" spans="1:10" s="22" customFormat="1" ht="25.5" hidden="1">
      <c r="A79" s="39" t="s">
        <v>68</v>
      </c>
      <c r="B79" s="40" t="s">
        <v>12</v>
      </c>
      <c r="C79" s="41"/>
      <c r="D79" s="42">
        <f t="shared" si="1"/>
        <v>0</v>
      </c>
      <c r="E79" s="41"/>
      <c r="F79" s="43"/>
      <c r="G79" s="41">
        <f t="shared" si="2"/>
        <v>0</v>
      </c>
      <c r="H79" s="41">
        <v>0</v>
      </c>
      <c r="I79" s="3">
        <v>2524.3</v>
      </c>
      <c r="J79" s="4">
        <v>0</v>
      </c>
    </row>
    <row r="80" spans="1:10" s="22" customFormat="1" ht="25.5" hidden="1">
      <c r="A80" s="39" t="s">
        <v>74</v>
      </c>
      <c r="B80" s="40" t="s">
        <v>12</v>
      </c>
      <c r="C80" s="41"/>
      <c r="D80" s="42">
        <f t="shared" si="1"/>
        <v>0</v>
      </c>
      <c r="E80" s="41"/>
      <c r="F80" s="43"/>
      <c r="G80" s="41">
        <f t="shared" si="2"/>
        <v>0</v>
      </c>
      <c r="H80" s="41">
        <v>0</v>
      </c>
      <c r="I80" s="3">
        <v>2524.3</v>
      </c>
      <c r="J80" s="4">
        <v>0</v>
      </c>
    </row>
    <row r="81" spans="1:10" s="22" customFormat="1" ht="25.5" hidden="1">
      <c r="A81" s="39" t="s">
        <v>72</v>
      </c>
      <c r="B81" s="40" t="s">
        <v>12</v>
      </c>
      <c r="C81" s="41"/>
      <c r="D81" s="42">
        <f t="shared" si="1"/>
        <v>0</v>
      </c>
      <c r="E81" s="41"/>
      <c r="F81" s="43"/>
      <c r="G81" s="41">
        <f t="shared" si="2"/>
        <v>0</v>
      </c>
      <c r="H81" s="41">
        <v>0</v>
      </c>
      <c r="I81" s="3">
        <v>2524.3</v>
      </c>
      <c r="J81" s="4">
        <v>0</v>
      </c>
    </row>
    <row r="82" spans="1:10" s="22" customFormat="1" ht="25.5">
      <c r="A82" s="39" t="s">
        <v>144</v>
      </c>
      <c r="B82" s="45" t="s">
        <v>143</v>
      </c>
      <c r="C82" s="41"/>
      <c r="D82" s="105">
        <v>4045.84</v>
      </c>
      <c r="E82" s="41"/>
      <c r="F82" s="43"/>
      <c r="G82" s="44"/>
      <c r="H82" s="44"/>
      <c r="I82" s="3">
        <v>2524.3</v>
      </c>
      <c r="J82" s="4"/>
    </row>
    <row r="83" spans="1:11" s="22" customFormat="1" ht="15">
      <c r="A83" s="32" t="s">
        <v>47</v>
      </c>
      <c r="B83" s="40"/>
      <c r="C83" s="41"/>
      <c r="D83" s="26">
        <f>D84</f>
        <v>1098.16</v>
      </c>
      <c r="E83" s="41"/>
      <c r="F83" s="43"/>
      <c r="G83" s="26">
        <f>D83/I83</f>
        <v>0.44</v>
      </c>
      <c r="H83" s="26">
        <f>G83/12</f>
        <v>0.04</v>
      </c>
      <c r="I83" s="3">
        <v>2524.3</v>
      </c>
      <c r="J83" s="4">
        <v>0.15</v>
      </c>
      <c r="K83" s="22">
        <v>0.0328</v>
      </c>
    </row>
    <row r="84" spans="1:10" s="22" customFormat="1" ht="15">
      <c r="A84" s="39" t="s">
        <v>43</v>
      </c>
      <c r="B84" s="40" t="s">
        <v>17</v>
      </c>
      <c r="C84" s="41"/>
      <c r="D84" s="42">
        <v>1098.16</v>
      </c>
      <c r="E84" s="41"/>
      <c r="F84" s="43"/>
      <c r="G84" s="41"/>
      <c r="H84" s="41"/>
      <c r="I84" s="3">
        <v>2524.3</v>
      </c>
      <c r="J84" s="43">
        <v>0.03</v>
      </c>
    </row>
    <row r="85" spans="1:12" s="3" customFormat="1" ht="15">
      <c r="A85" s="32" t="s">
        <v>56</v>
      </c>
      <c r="B85" s="25"/>
      <c r="C85" s="26"/>
      <c r="D85" s="26">
        <f>D86+D87</f>
        <v>24153</v>
      </c>
      <c r="E85" s="26"/>
      <c r="F85" s="33"/>
      <c r="G85" s="26">
        <f>D85/I85</f>
        <v>9.57</v>
      </c>
      <c r="H85" s="26">
        <f>G85/12</f>
        <v>0.8</v>
      </c>
      <c r="I85" s="3">
        <v>2524.3</v>
      </c>
      <c r="J85" s="4">
        <v>0.4</v>
      </c>
      <c r="K85" s="3">
        <v>0.705</v>
      </c>
      <c r="L85" s="3">
        <f>G85/12</f>
        <v>0.7975</v>
      </c>
    </row>
    <row r="86" spans="1:10" s="22" customFormat="1" ht="15">
      <c r="A86" s="39" t="s">
        <v>124</v>
      </c>
      <c r="B86" s="45" t="s">
        <v>125</v>
      </c>
      <c r="C86" s="41"/>
      <c r="D86" s="42">
        <v>10475.4</v>
      </c>
      <c r="E86" s="41"/>
      <c r="F86" s="43"/>
      <c r="G86" s="41"/>
      <c r="H86" s="41"/>
      <c r="I86" s="3">
        <v>2524.3</v>
      </c>
      <c r="J86" s="43">
        <v>0.04</v>
      </c>
    </row>
    <row r="87" spans="1:10" s="22" customFormat="1" ht="15">
      <c r="A87" s="39" t="s">
        <v>69</v>
      </c>
      <c r="B87" s="45" t="s">
        <v>22</v>
      </c>
      <c r="C87" s="41">
        <f>F87*12</f>
        <v>0</v>
      </c>
      <c r="D87" s="42">
        <v>13677.6</v>
      </c>
      <c r="E87" s="41">
        <f>H87*12</f>
        <v>0</v>
      </c>
      <c r="F87" s="43"/>
      <c r="G87" s="41"/>
      <c r="H87" s="41"/>
      <c r="I87" s="3">
        <v>2524.3</v>
      </c>
      <c r="J87" s="43">
        <v>0.35</v>
      </c>
    </row>
    <row r="88" spans="1:12" s="3" customFormat="1" ht="15">
      <c r="A88" s="32" t="s">
        <v>55</v>
      </c>
      <c r="B88" s="25"/>
      <c r="C88" s="26"/>
      <c r="D88" s="26">
        <f>D89+D90</f>
        <v>19255.61</v>
      </c>
      <c r="E88" s="26"/>
      <c r="F88" s="33"/>
      <c r="G88" s="26">
        <f>D88/I88</f>
        <v>7.63</v>
      </c>
      <c r="H88" s="26">
        <f>G88/12</f>
        <v>0.64</v>
      </c>
      <c r="I88" s="3">
        <v>2524.3</v>
      </c>
      <c r="J88" s="4">
        <v>0.5</v>
      </c>
      <c r="K88" s="3">
        <v>0.575</v>
      </c>
      <c r="L88" s="3">
        <f>G88/12</f>
        <v>0.635833333333333</v>
      </c>
    </row>
    <row r="89" spans="1:10" s="50" customFormat="1" ht="15">
      <c r="A89" s="39" t="s">
        <v>70</v>
      </c>
      <c r="B89" s="47" t="s">
        <v>62</v>
      </c>
      <c r="C89" s="48"/>
      <c r="D89" s="106">
        <v>17351.79</v>
      </c>
      <c r="E89" s="48"/>
      <c r="F89" s="49"/>
      <c r="G89" s="48"/>
      <c r="H89" s="48"/>
      <c r="I89" s="3">
        <v>2524.3</v>
      </c>
      <c r="J89" s="49">
        <v>0.45</v>
      </c>
    </row>
    <row r="90" spans="1:10" s="50" customFormat="1" ht="15.75" thickBot="1">
      <c r="A90" s="39" t="s">
        <v>100</v>
      </c>
      <c r="B90" s="47" t="s">
        <v>62</v>
      </c>
      <c r="C90" s="48"/>
      <c r="D90" s="106">
        <v>1903.82</v>
      </c>
      <c r="E90" s="48"/>
      <c r="F90" s="49"/>
      <c r="G90" s="48"/>
      <c r="H90" s="48"/>
      <c r="I90" s="3">
        <v>2524.3</v>
      </c>
      <c r="J90" s="49">
        <v>0.05</v>
      </c>
    </row>
    <row r="91" spans="1:10" s="50" customFormat="1" ht="25.5" customHeight="1" hidden="1" thickBot="1">
      <c r="A91" s="51" t="s">
        <v>71</v>
      </c>
      <c r="B91" s="52" t="s">
        <v>17</v>
      </c>
      <c r="C91" s="53"/>
      <c r="D91" s="54"/>
      <c r="E91" s="53"/>
      <c r="F91" s="55"/>
      <c r="G91" s="53"/>
      <c r="H91" s="53">
        <v>0</v>
      </c>
      <c r="I91" s="3">
        <v>2524.3</v>
      </c>
      <c r="J91" s="4">
        <v>0</v>
      </c>
    </row>
    <row r="92" spans="1:10" s="3" customFormat="1" ht="19.5" hidden="1" thickBot="1">
      <c r="A92" s="56"/>
      <c r="B92" s="45"/>
      <c r="C92" s="57"/>
      <c r="D92" s="57"/>
      <c r="E92" s="57"/>
      <c r="F92" s="58"/>
      <c r="G92" s="57"/>
      <c r="H92" s="57"/>
      <c r="J92" s="4"/>
    </row>
    <row r="93" spans="1:10" s="3" customFormat="1" ht="30.75" thickBot="1">
      <c r="A93" s="56" t="s">
        <v>108</v>
      </c>
      <c r="B93" s="14" t="s">
        <v>12</v>
      </c>
      <c r="C93" s="57">
        <f>F93*12</f>
        <v>0</v>
      </c>
      <c r="D93" s="57">
        <f>G93*I93</f>
        <v>11510.81</v>
      </c>
      <c r="E93" s="57">
        <f>H93*12</f>
        <v>4.56</v>
      </c>
      <c r="F93" s="58"/>
      <c r="G93" s="57">
        <f>H93*12</f>
        <v>4.56</v>
      </c>
      <c r="H93" s="57">
        <v>0.38</v>
      </c>
      <c r="I93" s="3">
        <v>2524.3</v>
      </c>
      <c r="J93" s="4">
        <v>0.3</v>
      </c>
    </row>
    <row r="94" spans="1:10" s="3" customFormat="1" ht="19.5" hidden="1" thickBot="1">
      <c r="A94" s="59" t="s">
        <v>82</v>
      </c>
      <c r="B94" s="60"/>
      <c r="C94" s="61"/>
      <c r="D94" s="62"/>
      <c r="E94" s="61"/>
      <c r="F94" s="63"/>
      <c r="G94" s="61"/>
      <c r="H94" s="61"/>
      <c r="I94" s="3">
        <v>2524.3</v>
      </c>
      <c r="J94" s="4"/>
    </row>
    <row r="95" spans="1:10" s="3" customFormat="1" ht="19.5" hidden="1" thickBot="1">
      <c r="A95" s="64" t="s">
        <v>33</v>
      </c>
      <c r="B95" s="36"/>
      <c r="C95" s="37">
        <f>F95*12</f>
        <v>0</v>
      </c>
      <c r="D95" s="37"/>
      <c r="E95" s="37"/>
      <c r="F95" s="38"/>
      <c r="G95" s="37"/>
      <c r="H95" s="37"/>
      <c r="I95" s="3">
        <v>2524.3</v>
      </c>
      <c r="J95" s="4"/>
    </row>
    <row r="96" spans="1:10" s="3" customFormat="1" ht="15.75" hidden="1" thickBot="1">
      <c r="A96" s="5" t="s">
        <v>78</v>
      </c>
      <c r="B96" s="1"/>
      <c r="C96" s="2"/>
      <c r="D96" s="65"/>
      <c r="E96" s="65"/>
      <c r="F96" s="66"/>
      <c r="G96" s="65"/>
      <c r="H96" s="65"/>
      <c r="I96" s="3">
        <v>2524.3</v>
      </c>
      <c r="J96" s="4"/>
    </row>
    <row r="97" spans="1:10" s="3" customFormat="1" ht="15.75" hidden="1" thickBot="1">
      <c r="A97" s="5" t="s">
        <v>101</v>
      </c>
      <c r="B97" s="1"/>
      <c r="C97" s="2"/>
      <c r="D97" s="65"/>
      <c r="E97" s="65"/>
      <c r="F97" s="66"/>
      <c r="G97" s="65"/>
      <c r="H97" s="65"/>
      <c r="I97" s="3">
        <v>2524.3</v>
      </c>
      <c r="J97" s="4"/>
    </row>
    <row r="98" spans="1:10" s="3" customFormat="1" ht="15.75" hidden="1" thickBot="1">
      <c r="A98" s="5" t="s">
        <v>102</v>
      </c>
      <c r="B98" s="1"/>
      <c r="C98" s="2"/>
      <c r="D98" s="65"/>
      <c r="E98" s="65"/>
      <c r="F98" s="66"/>
      <c r="G98" s="65"/>
      <c r="H98" s="65"/>
      <c r="I98" s="3">
        <v>2524.3</v>
      </c>
      <c r="J98" s="4"/>
    </row>
    <row r="99" spans="1:10" s="3" customFormat="1" ht="15.75" hidden="1" thickBot="1">
      <c r="A99" s="5" t="s">
        <v>104</v>
      </c>
      <c r="B99" s="1"/>
      <c r="C99" s="2"/>
      <c r="D99" s="65"/>
      <c r="E99" s="65"/>
      <c r="F99" s="66"/>
      <c r="G99" s="65"/>
      <c r="H99" s="65"/>
      <c r="I99" s="3">
        <v>2524.3</v>
      </c>
      <c r="J99" s="4"/>
    </row>
    <row r="100" spans="1:10" s="3" customFormat="1" ht="15.75" hidden="1" thickBot="1">
      <c r="A100" s="5" t="s">
        <v>103</v>
      </c>
      <c r="B100" s="1"/>
      <c r="C100" s="2"/>
      <c r="D100" s="65"/>
      <c r="E100" s="65"/>
      <c r="F100" s="66"/>
      <c r="G100" s="65"/>
      <c r="H100" s="65"/>
      <c r="I100" s="3">
        <v>2524.3</v>
      </c>
      <c r="J100" s="4"/>
    </row>
    <row r="101" spans="1:10" s="3" customFormat="1" ht="15.75" hidden="1" thickBot="1">
      <c r="A101" s="5" t="s">
        <v>79</v>
      </c>
      <c r="B101" s="1"/>
      <c r="C101" s="2"/>
      <c r="D101" s="65"/>
      <c r="E101" s="65"/>
      <c r="F101" s="66"/>
      <c r="G101" s="65"/>
      <c r="H101" s="65"/>
      <c r="I101" s="3">
        <v>2524.3</v>
      </c>
      <c r="J101" s="4"/>
    </row>
    <row r="102" spans="1:10" s="3" customFormat="1" ht="15.75" hidden="1" thickBot="1">
      <c r="A102" s="5" t="s">
        <v>80</v>
      </c>
      <c r="B102" s="1"/>
      <c r="C102" s="2"/>
      <c r="D102" s="65"/>
      <c r="E102" s="65"/>
      <c r="F102" s="66"/>
      <c r="G102" s="65"/>
      <c r="H102" s="65"/>
      <c r="I102" s="3">
        <v>2524.3</v>
      </c>
      <c r="J102" s="4"/>
    </row>
    <row r="103" spans="1:10" s="3" customFormat="1" ht="29.25" hidden="1" thickBot="1">
      <c r="A103" s="5" t="s">
        <v>81</v>
      </c>
      <c r="B103" s="1"/>
      <c r="C103" s="2"/>
      <c r="D103" s="2"/>
      <c r="E103" s="2"/>
      <c r="F103" s="2"/>
      <c r="G103" s="2"/>
      <c r="H103" s="2"/>
      <c r="I103" s="3">
        <v>2524.3</v>
      </c>
      <c r="J103" s="4"/>
    </row>
    <row r="104" spans="1:9" s="3" customFormat="1" ht="26.25" hidden="1" thickBot="1">
      <c r="A104" s="67" t="s">
        <v>82</v>
      </c>
      <c r="B104" s="45" t="s">
        <v>105</v>
      </c>
      <c r="C104" s="57"/>
      <c r="D104" s="68"/>
      <c r="E104" s="57"/>
      <c r="F104" s="69"/>
      <c r="G104" s="57">
        <f>H104*12</f>
        <v>0</v>
      </c>
      <c r="H104" s="69"/>
      <c r="I104" s="3">
        <v>2524.3</v>
      </c>
    </row>
    <row r="105" spans="1:9" s="3" customFormat="1" ht="19.5" thickBot="1">
      <c r="A105" s="56" t="s">
        <v>115</v>
      </c>
      <c r="B105" s="70" t="s">
        <v>11</v>
      </c>
      <c r="C105" s="61"/>
      <c r="D105" s="62">
        <f>G105*I105</f>
        <v>52404.47</v>
      </c>
      <c r="E105" s="96"/>
      <c r="F105" s="63"/>
      <c r="G105" s="96">
        <f>12*H105</f>
        <v>20.76</v>
      </c>
      <c r="H105" s="63">
        <v>1.73</v>
      </c>
      <c r="I105" s="3">
        <v>2524.3</v>
      </c>
    </row>
    <row r="106" spans="1:10" s="3" customFormat="1" ht="19.5" thickBot="1">
      <c r="A106" s="59" t="s">
        <v>34</v>
      </c>
      <c r="B106" s="25"/>
      <c r="C106" s="61">
        <f>F106*12</f>
        <v>0</v>
      </c>
      <c r="D106" s="63">
        <f>D105+D93+D88+D85+D83+D73+D71+D60++D45+D44+D43+D42+D41+D40+D37+D36+D35+D34+D33+D24+D14</f>
        <v>599953.52</v>
      </c>
      <c r="E106" s="63">
        <f>E105+E93+E88+E85+E83+E73+E71+E60++E45+E44+E43+E42+E41+E40+E37+E36+E35+E34+E33+E24+E14</f>
        <v>118.44</v>
      </c>
      <c r="F106" s="63">
        <f>F105+F93+F88+F85+F83+F73+F71+F60++F45+F44+F43+F42+F41+F40+F37+F36+F35+F34+F33+F24+F14</f>
        <v>0</v>
      </c>
      <c r="G106" s="63">
        <f>G105+G93+G88+G85+G83+G73+G71+G60++G45+G44+G43+G42+G41+G40+G37+G36+G35+G34+G33+G24+G14</f>
        <v>237.69</v>
      </c>
      <c r="H106" s="63">
        <f>H105+H93+H88+H85+H83+H73+H71+H60++H45+H44+H43+H42+H41+H40+H37+H36+H35+H34+H33+H24+H14</f>
        <v>19.82</v>
      </c>
      <c r="I106" s="3">
        <v>2524.3</v>
      </c>
      <c r="J106" s="63" t="e">
        <f>J14+J24+J33+J34+J35+J36+J37+J38+J39+#REF!+J41+J42+J43+J44+J45+J60+J71+J73+J83+J85+J88+J93+J95+J94</f>
        <v>#REF!</v>
      </c>
    </row>
    <row r="107" spans="1:10" s="3" customFormat="1" ht="19.5" hidden="1" thickBot="1">
      <c r="A107" s="59" t="s">
        <v>82</v>
      </c>
      <c r="B107" s="60"/>
      <c r="C107" s="61"/>
      <c r="D107" s="62"/>
      <c r="E107" s="61"/>
      <c r="F107" s="63"/>
      <c r="G107" s="61"/>
      <c r="H107" s="63"/>
      <c r="I107" s="3">
        <v>2524.3</v>
      </c>
      <c r="J107" s="4"/>
    </row>
    <row r="108" spans="1:10" s="3" customFormat="1" ht="19.5" hidden="1" thickBot="1">
      <c r="A108" s="59" t="s">
        <v>83</v>
      </c>
      <c r="B108" s="60"/>
      <c r="C108" s="61"/>
      <c r="D108" s="62"/>
      <c r="E108" s="61"/>
      <c r="F108" s="63"/>
      <c r="G108" s="62"/>
      <c r="H108" s="63"/>
      <c r="I108" s="3">
        <v>2524.3</v>
      </c>
      <c r="J108" s="4"/>
    </row>
    <row r="109" spans="1:10" s="73" customFormat="1" ht="20.25" hidden="1" thickBot="1">
      <c r="A109" s="56" t="s">
        <v>29</v>
      </c>
      <c r="B109" s="70" t="s">
        <v>11</v>
      </c>
      <c r="C109" s="70" t="s">
        <v>30</v>
      </c>
      <c r="D109" s="71"/>
      <c r="E109" s="70" t="s">
        <v>30</v>
      </c>
      <c r="F109" s="72"/>
      <c r="G109" s="70" t="s">
        <v>30</v>
      </c>
      <c r="H109" s="72"/>
      <c r="J109" s="74"/>
    </row>
    <row r="110" spans="1:10" s="76" customFormat="1" ht="12.75">
      <c r="A110" s="75"/>
      <c r="J110" s="77"/>
    </row>
    <row r="111" spans="1:10" s="76" customFormat="1" ht="12.75">
      <c r="A111" s="75"/>
      <c r="J111" s="77"/>
    </row>
    <row r="112" spans="1:10" s="3" customFormat="1" ht="19.5" hidden="1" thickBot="1">
      <c r="A112" s="56"/>
      <c r="B112" s="14"/>
      <c r="C112" s="57"/>
      <c r="D112" s="57"/>
      <c r="E112" s="57"/>
      <c r="F112" s="58"/>
      <c r="G112" s="57"/>
      <c r="H112" s="58"/>
      <c r="J112" s="4"/>
    </row>
    <row r="113" spans="1:10" s="3" customFormat="1" ht="18.75">
      <c r="A113" s="78"/>
      <c r="B113" s="79"/>
      <c r="C113" s="80"/>
      <c r="D113" s="80"/>
      <c r="E113" s="80"/>
      <c r="F113" s="80"/>
      <c r="G113" s="80"/>
      <c r="H113" s="80"/>
      <c r="J113" s="4"/>
    </row>
    <row r="114" spans="1:10" s="76" customFormat="1" ht="13.5" thickBot="1">
      <c r="A114" s="75"/>
      <c r="J114" s="77"/>
    </row>
    <row r="115" spans="1:12" s="3" customFormat="1" ht="30.75" thickBot="1">
      <c r="A115" s="67" t="s">
        <v>106</v>
      </c>
      <c r="B115" s="81"/>
      <c r="C115" s="82">
        <f>F115*12</f>
        <v>0</v>
      </c>
      <c r="D115" s="82">
        <f>D121+D126+D127+D128+D129</f>
        <v>148693.19</v>
      </c>
      <c r="E115" s="82">
        <f>E121+E126+E127+E128+E129</f>
        <v>0</v>
      </c>
      <c r="F115" s="82">
        <f>F121+F126+F127+F128+F129</f>
        <v>0</v>
      </c>
      <c r="G115" s="82">
        <f>G121+G126+G127+G128+G129</f>
        <v>58.91</v>
      </c>
      <c r="H115" s="82">
        <f>H121+H126+H127+H128+H129</f>
        <v>4.9</v>
      </c>
      <c r="I115" s="3">
        <v>2524.3</v>
      </c>
      <c r="J115" s="4"/>
      <c r="L115" s="4"/>
    </row>
    <row r="116" spans="1:10" s="3" customFormat="1" ht="15" hidden="1">
      <c r="A116" s="5"/>
      <c r="B116" s="1"/>
      <c r="C116" s="2"/>
      <c r="D116" s="2"/>
      <c r="E116" s="2"/>
      <c r="F116" s="2"/>
      <c r="G116" s="2" t="e">
        <f aca="true" t="shared" si="3" ref="G116:G129">D116/I116</f>
        <v>#DIV/0!</v>
      </c>
      <c r="H116" s="2" t="e">
        <f aca="true" t="shared" si="4" ref="H116:H129">G116/12</f>
        <v>#DIV/0!</v>
      </c>
      <c r="J116" s="4"/>
    </row>
    <row r="117" spans="1:10" s="3" customFormat="1" ht="15" hidden="1">
      <c r="A117" s="98"/>
      <c r="B117" s="1"/>
      <c r="C117" s="2"/>
      <c r="D117" s="2"/>
      <c r="E117" s="2"/>
      <c r="F117" s="2"/>
      <c r="G117" s="2" t="e">
        <f t="shared" si="3"/>
        <v>#DIV/0!</v>
      </c>
      <c r="H117" s="2" t="e">
        <f t="shared" si="4"/>
        <v>#DIV/0!</v>
      </c>
      <c r="J117" s="4"/>
    </row>
    <row r="118" spans="1:10" s="3" customFormat="1" ht="15" hidden="1">
      <c r="A118" s="98"/>
      <c r="B118" s="1"/>
      <c r="C118" s="2"/>
      <c r="D118" s="2"/>
      <c r="E118" s="2"/>
      <c r="F118" s="2"/>
      <c r="G118" s="2" t="e">
        <f t="shared" si="3"/>
        <v>#DIV/0!</v>
      </c>
      <c r="H118" s="2" t="e">
        <f t="shared" si="4"/>
        <v>#DIV/0!</v>
      </c>
      <c r="J118" s="4"/>
    </row>
    <row r="119" spans="1:10" s="3" customFormat="1" ht="15" hidden="1">
      <c r="A119" s="99"/>
      <c r="B119" s="1"/>
      <c r="C119" s="2"/>
      <c r="D119" s="2"/>
      <c r="E119" s="2"/>
      <c r="F119" s="2"/>
      <c r="G119" s="2" t="e">
        <f t="shared" si="3"/>
        <v>#DIV/0!</v>
      </c>
      <c r="H119" s="2" t="e">
        <f t="shared" si="4"/>
        <v>#DIV/0!</v>
      </c>
      <c r="J119" s="4"/>
    </row>
    <row r="120" spans="1:10" s="3" customFormat="1" ht="15" hidden="1">
      <c r="A120" s="98"/>
      <c r="B120" s="1"/>
      <c r="C120" s="2"/>
      <c r="D120" s="2"/>
      <c r="E120" s="2"/>
      <c r="F120" s="2"/>
      <c r="G120" s="2" t="e">
        <f t="shared" si="3"/>
        <v>#DIV/0!</v>
      </c>
      <c r="H120" s="2" t="e">
        <f t="shared" si="4"/>
        <v>#DIV/0!</v>
      </c>
      <c r="J120" s="4"/>
    </row>
    <row r="121" spans="1:10" s="3" customFormat="1" ht="15">
      <c r="A121" s="98" t="s">
        <v>130</v>
      </c>
      <c r="B121" s="1"/>
      <c r="C121" s="2"/>
      <c r="D121" s="2">
        <v>57909.05</v>
      </c>
      <c r="E121" s="2"/>
      <c r="F121" s="2"/>
      <c r="G121" s="2">
        <f t="shared" si="3"/>
        <v>22.94</v>
      </c>
      <c r="H121" s="2">
        <f t="shared" si="4"/>
        <v>1.91</v>
      </c>
      <c r="I121" s="3">
        <v>2524.3</v>
      </c>
      <c r="J121" s="4"/>
    </row>
    <row r="122" spans="1:10" s="3" customFormat="1" ht="15" hidden="1">
      <c r="A122" s="98"/>
      <c r="B122" s="1"/>
      <c r="C122" s="2"/>
      <c r="D122" s="2"/>
      <c r="E122" s="2"/>
      <c r="F122" s="2"/>
      <c r="G122" s="2" t="e">
        <f t="shared" si="3"/>
        <v>#DIV/0!</v>
      </c>
      <c r="H122" s="2" t="e">
        <f t="shared" si="4"/>
        <v>#DIV/0!</v>
      </c>
      <c r="J122" s="4"/>
    </row>
    <row r="123" spans="1:10" s="3" customFormat="1" ht="15" hidden="1">
      <c r="A123" s="98"/>
      <c r="B123" s="1"/>
      <c r="C123" s="2"/>
      <c r="D123" s="2"/>
      <c r="E123" s="2"/>
      <c r="F123" s="2"/>
      <c r="G123" s="2" t="e">
        <f t="shared" si="3"/>
        <v>#DIV/0!</v>
      </c>
      <c r="H123" s="2" t="e">
        <f t="shared" si="4"/>
        <v>#DIV/0!</v>
      </c>
      <c r="J123" s="4"/>
    </row>
    <row r="124" spans="1:10" s="3" customFormat="1" ht="15" hidden="1">
      <c r="A124" s="98"/>
      <c r="B124" s="1"/>
      <c r="C124" s="2"/>
      <c r="D124" s="2"/>
      <c r="E124" s="2"/>
      <c r="F124" s="2"/>
      <c r="G124" s="2" t="e">
        <f t="shared" si="3"/>
        <v>#DIV/0!</v>
      </c>
      <c r="H124" s="2" t="e">
        <f t="shared" si="4"/>
        <v>#DIV/0!</v>
      </c>
      <c r="J124" s="4"/>
    </row>
    <row r="125" spans="1:10" s="3" customFormat="1" ht="15" hidden="1">
      <c r="A125" s="98"/>
      <c r="B125" s="1"/>
      <c r="C125" s="2"/>
      <c r="D125" s="1"/>
      <c r="E125" s="1"/>
      <c r="F125" s="1"/>
      <c r="G125" s="2">
        <f t="shared" si="3"/>
        <v>0</v>
      </c>
      <c r="H125" s="2">
        <f t="shared" si="4"/>
        <v>0</v>
      </c>
      <c r="I125" s="3">
        <v>2524.3</v>
      </c>
      <c r="J125" s="4"/>
    </row>
    <row r="126" spans="1:10" s="3" customFormat="1" ht="15">
      <c r="A126" s="100" t="s">
        <v>150</v>
      </c>
      <c r="B126" s="1"/>
      <c r="C126" s="2"/>
      <c r="D126" s="1">
        <v>22117.35</v>
      </c>
      <c r="E126" s="1"/>
      <c r="F126" s="1"/>
      <c r="G126" s="2">
        <f t="shared" si="3"/>
        <v>8.76</v>
      </c>
      <c r="H126" s="2">
        <f t="shared" si="4"/>
        <v>0.73</v>
      </c>
      <c r="I126" s="3">
        <v>2524.3</v>
      </c>
      <c r="J126" s="4"/>
    </row>
    <row r="127" spans="1:10" s="3" customFormat="1" ht="15">
      <c r="A127" s="101" t="s">
        <v>131</v>
      </c>
      <c r="B127" s="1"/>
      <c r="C127" s="2"/>
      <c r="D127" s="1">
        <v>20007.93</v>
      </c>
      <c r="E127" s="1"/>
      <c r="F127" s="1"/>
      <c r="G127" s="2">
        <f t="shared" si="3"/>
        <v>7.93</v>
      </c>
      <c r="H127" s="2">
        <f t="shared" si="4"/>
        <v>0.66</v>
      </c>
      <c r="I127" s="3">
        <v>2524.3</v>
      </c>
      <c r="J127" s="4"/>
    </row>
    <row r="128" spans="1:10" s="3" customFormat="1" ht="15">
      <c r="A128" s="101" t="s">
        <v>110</v>
      </c>
      <c r="B128" s="1"/>
      <c r="C128" s="2"/>
      <c r="D128" s="1">
        <v>47936.44</v>
      </c>
      <c r="E128" s="1"/>
      <c r="F128" s="1"/>
      <c r="G128" s="2">
        <f t="shared" si="3"/>
        <v>18.99</v>
      </c>
      <c r="H128" s="2">
        <f t="shared" si="4"/>
        <v>1.58</v>
      </c>
      <c r="I128" s="3">
        <v>2524.3</v>
      </c>
      <c r="J128" s="4"/>
    </row>
    <row r="129" spans="1:11" s="76" customFormat="1" ht="15">
      <c r="A129" s="91" t="s">
        <v>138</v>
      </c>
      <c r="B129" s="92"/>
      <c r="C129" s="92"/>
      <c r="D129" s="92">
        <v>722.42</v>
      </c>
      <c r="E129" s="92"/>
      <c r="F129" s="92"/>
      <c r="G129" s="2">
        <f t="shared" si="3"/>
        <v>0.29</v>
      </c>
      <c r="H129" s="2">
        <f t="shared" si="4"/>
        <v>0.02</v>
      </c>
      <c r="I129" s="3">
        <v>2524.3</v>
      </c>
      <c r="J129" s="77"/>
      <c r="K129" s="3"/>
    </row>
    <row r="130" spans="1:10" s="76" customFormat="1" ht="21" customHeight="1">
      <c r="A130" s="95"/>
      <c r="B130" s="94"/>
      <c r="C130" s="94"/>
      <c r="D130" s="94"/>
      <c r="E130" s="94"/>
      <c r="F130" s="94"/>
      <c r="G130" s="94"/>
      <c r="H130" s="94"/>
      <c r="J130" s="77"/>
    </row>
    <row r="131" spans="1:10" s="76" customFormat="1" ht="13.5" thickBot="1">
      <c r="A131" s="75"/>
      <c r="J131" s="77"/>
    </row>
    <row r="132" spans="1:10" s="86" customFormat="1" ht="15.75" thickBot="1">
      <c r="A132" s="83" t="s">
        <v>83</v>
      </c>
      <c r="B132" s="84"/>
      <c r="C132" s="84"/>
      <c r="D132" s="85">
        <f>D106+D115</f>
        <v>748646.71</v>
      </c>
      <c r="E132" s="85">
        <f>E106+E115</f>
        <v>118.44</v>
      </c>
      <c r="F132" s="85">
        <f>F106+F115</f>
        <v>0</v>
      </c>
      <c r="G132" s="85">
        <f>G106+G115</f>
        <v>296.6</v>
      </c>
      <c r="H132" s="85">
        <f>H106+H115</f>
        <v>24.72</v>
      </c>
      <c r="J132" s="87"/>
    </row>
    <row r="133" spans="1:10" s="76" customFormat="1" ht="12.75">
      <c r="A133" s="75"/>
      <c r="J133" s="77"/>
    </row>
    <row r="134" spans="1:10" s="76" customFormat="1" ht="12.75">
      <c r="A134" s="75"/>
      <c r="J134" s="77"/>
    </row>
    <row r="135" spans="1:10" s="76" customFormat="1" ht="12.75">
      <c r="A135" s="75"/>
      <c r="J135" s="77"/>
    </row>
    <row r="136" spans="1:10" s="76" customFormat="1" ht="12.75">
      <c r="A136" s="75"/>
      <c r="J136" s="77"/>
    </row>
    <row r="137" spans="1:10" s="76" customFormat="1" ht="12.75">
      <c r="A137" s="75"/>
      <c r="J137" s="77"/>
    </row>
    <row r="138" spans="1:10" s="76" customFormat="1" ht="12.75">
      <c r="A138" s="75"/>
      <c r="J138" s="77"/>
    </row>
    <row r="139" spans="1:10" s="73" customFormat="1" ht="19.5">
      <c r="A139" s="88"/>
      <c r="B139" s="89"/>
      <c r="C139" s="90"/>
      <c r="D139" s="90"/>
      <c r="E139" s="90"/>
      <c r="F139" s="90"/>
      <c r="G139" s="90"/>
      <c r="H139" s="90"/>
      <c r="J139" s="74"/>
    </row>
    <row r="140" spans="1:10" s="76" customFormat="1" ht="14.25">
      <c r="A140" s="117" t="s">
        <v>31</v>
      </c>
      <c r="B140" s="117"/>
      <c r="C140" s="117"/>
      <c r="D140" s="117"/>
      <c r="E140" s="117"/>
      <c r="F140" s="117"/>
      <c r="J140" s="77"/>
    </row>
    <row r="141" s="76" customFormat="1" ht="12.75">
      <c r="J141" s="77"/>
    </row>
    <row r="142" spans="1:10" s="76" customFormat="1" ht="12.75">
      <c r="A142" s="75" t="s">
        <v>32</v>
      </c>
      <c r="J142" s="77"/>
    </row>
    <row r="143" s="76" customFormat="1" ht="12.75">
      <c r="J143" s="77"/>
    </row>
    <row r="144" s="76" customFormat="1" ht="12.75">
      <c r="J144" s="77"/>
    </row>
    <row r="145" s="76" customFormat="1" ht="12.75">
      <c r="J145" s="77"/>
    </row>
    <row r="146" s="76" customFormat="1" ht="12.75">
      <c r="J146" s="77"/>
    </row>
    <row r="147" s="76" customFormat="1" ht="12.75">
      <c r="J147" s="77"/>
    </row>
    <row r="148" s="76" customFormat="1" ht="12.75">
      <c r="J148" s="77"/>
    </row>
    <row r="149" s="76" customFormat="1" ht="12.75">
      <c r="J149" s="77"/>
    </row>
    <row r="150" s="76" customFormat="1" ht="12.75">
      <c r="J150" s="77"/>
    </row>
    <row r="151" s="76" customFormat="1" ht="12.75">
      <c r="J151" s="77"/>
    </row>
    <row r="152" s="76" customFormat="1" ht="12.75">
      <c r="J152" s="77"/>
    </row>
    <row r="153" s="76" customFormat="1" ht="12.75">
      <c r="J153" s="77"/>
    </row>
    <row r="154" s="76" customFormat="1" ht="12.75">
      <c r="J154" s="77"/>
    </row>
    <row r="155" s="76" customFormat="1" ht="12.75">
      <c r="J155" s="77"/>
    </row>
    <row r="156" s="76" customFormat="1" ht="12.75">
      <c r="J156" s="77"/>
    </row>
    <row r="157" s="76" customFormat="1" ht="12.75">
      <c r="J157" s="77"/>
    </row>
    <row r="158" s="76" customFormat="1" ht="12.75">
      <c r="J158" s="77"/>
    </row>
    <row r="159" s="76" customFormat="1" ht="12.75">
      <c r="J159" s="77"/>
    </row>
    <row r="160" s="76" customFormat="1" ht="12.75">
      <c r="J160" s="7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40:F140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8"/>
  <sheetViews>
    <sheetView tabSelected="1" zoomScale="75" zoomScaleNormal="75" zoomScalePageLayoutView="0" workbookViewId="0" topLeftCell="A45">
      <selection activeCell="A1" sqref="A1:H14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3.875" style="6" hidden="1" customWidth="1"/>
    <col min="4" max="4" width="14.875" style="6" customWidth="1"/>
    <col min="5" max="5" width="13.875" style="6" hidden="1" customWidth="1"/>
    <col min="6" max="6" width="20.875" style="6" hidden="1" customWidth="1"/>
    <col min="7" max="7" width="13.875" style="6" customWidth="1"/>
    <col min="8" max="8" width="20.875" style="6" customWidth="1"/>
    <col min="9" max="9" width="15.375" style="6" customWidth="1"/>
    <col min="10" max="10" width="15.375" style="7" hidden="1" customWidth="1"/>
    <col min="11" max="14" width="15.375" style="6" customWidth="1"/>
    <col min="15" max="16384" width="9.125" style="6" customWidth="1"/>
  </cols>
  <sheetData>
    <row r="1" spans="1:8" ht="16.5" customHeight="1">
      <c r="A1" s="118" t="s">
        <v>0</v>
      </c>
      <c r="B1" s="119"/>
      <c r="C1" s="119"/>
      <c r="D1" s="119"/>
      <c r="E1" s="119"/>
      <c r="F1" s="119"/>
      <c r="G1" s="119"/>
      <c r="H1" s="119"/>
    </row>
    <row r="2" spans="2:8" ht="12.75" customHeight="1">
      <c r="B2" s="120" t="s">
        <v>1</v>
      </c>
      <c r="C2" s="120"/>
      <c r="D2" s="120"/>
      <c r="E2" s="120"/>
      <c r="F2" s="120"/>
      <c r="G2" s="119"/>
      <c r="H2" s="119"/>
    </row>
    <row r="3" spans="2:8" ht="14.25" customHeight="1">
      <c r="B3" s="120" t="s">
        <v>2</v>
      </c>
      <c r="C3" s="120"/>
      <c r="D3" s="120"/>
      <c r="E3" s="120"/>
      <c r="F3" s="120"/>
      <c r="G3" s="119"/>
      <c r="H3" s="119"/>
    </row>
    <row r="4" spans="1:8" ht="20.25" customHeight="1">
      <c r="A4" s="93" t="s">
        <v>140</v>
      </c>
      <c r="B4" s="120" t="s">
        <v>35</v>
      </c>
      <c r="C4" s="120"/>
      <c r="D4" s="120"/>
      <c r="E4" s="120"/>
      <c r="F4" s="120"/>
      <c r="G4" s="119"/>
      <c r="H4" s="119"/>
    </row>
    <row r="5" spans="1:10" ht="33" customHeight="1">
      <c r="A5" s="121"/>
      <c r="B5" s="121"/>
      <c r="C5" s="121"/>
      <c r="D5" s="121"/>
      <c r="E5" s="121"/>
      <c r="F5" s="121"/>
      <c r="G5" s="121"/>
      <c r="H5" s="121"/>
      <c r="J5" s="6"/>
    </row>
    <row r="6" spans="1:10" ht="21.75" customHeight="1">
      <c r="A6" s="121" t="s">
        <v>141</v>
      </c>
      <c r="B6" s="121"/>
      <c r="C6" s="121"/>
      <c r="D6" s="121"/>
      <c r="E6" s="121"/>
      <c r="F6" s="121"/>
      <c r="G6" s="121"/>
      <c r="H6" s="121"/>
      <c r="J6" s="6"/>
    </row>
    <row r="7" spans="1:10" s="8" customFormat="1" ht="22.5" customHeight="1">
      <c r="A7" s="107" t="s">
        <v>3</v>
      </c>
      <c r="B7" s="107"/>
      <c r="C7" s="107"/>
      <c r="D7" s="107"/>
      <c r="E7" s="108"/>
      <c r="F7" s="108"/>
      <c r="G7" s="108"/>
      <c r="H7" s="108"/>
      <c r="J7" s="9"/>
    </row>
    <row r="8" spans="1:8" s="10" customFormat="1" ht="18.75" customHeight="1">
      <c r="A8" s="107" t="s">
        <v>148</v>
      </c>
      <c r="B8" s="107"/>
      <c r="C8" s="107"/>
      <c r="D8" s="107"/>
      <c r="E8" s="108"/>
      <c r="F8" s="108"/>
      <c r="G8" s="108"/>
      <c r="H8" s="108"/>
    </row>
    <row r="9" spans="1:8" s="11" customFormat="1" ht="17.25" customHeight="1">
      <c r="A9" s="109" t="s">
        <v>76</v>
      </c>
      <c r="B9" s="109"/>
      <c r="C9" s="109"/>
      <c r="D9" s="109"/>
      <c r="E9" s="110"/>
      <c r="F9" s="110"/>
      <c r="G9" s="110"/>
      <c r="H9" s="110"/>
    </row>
    <row r="10" spans="1:8" s="10" customFormat="1" ht="30" customHeight="1" thickBot="1">
      <c r="A10" s="111" t="s">
        <v>89</v>
      </c>
      <c r="B10" s="111"/>
      <c r="C10" s="111"/>
      <c r="D10" s="111"/>
      <c r="E10" s="112"/>
      <c r="F10" s="112"/>
      <c r="G10" s="112"/>
      <c r="H10" s="112"/>
    </row>
    <row r="11" spans="1:10" s="3" customFormat="1" ht="139.5" customHeight="1" thickBot="1">
      <c r="A11" s="12" t="s">
        <v>4</v>
      </c>
      <c r="B11" s="13" t="s">
        <v>5</v>
      </c>
      <c r="C11" s="14" t="s">
        <v>6</v>
      </c>
      <c r="D11" s="14" t="s">
        <v>36</v>
      </c>
      <c r="E11" s="14" t="s">
        <v>6</v>
      </c>
      <c r="F11" s="15" t="s">
        <v>7</v>
      </c>
      <c r="G11" s="14" t="s">
        <v>6</v>
      </c>
      <c r="H11" s="15" t="s">
        <v>7</v>
      </c>
      <c r="J11" s="4"/>
    </row>
    <row r="12" spans="1:10" s="22" customFormat="1" ht="12.75">
      <c r="A12" s="16">
        <v>1</v>
      </c>
      <c r="B12" s="17">
        <v>2</v>
      </c>
      <c r="C12" s="17">
        <v>3</v>
      </c>
      <c r="D12" s="18"/>
      <c r="E12" s="17">
        <v>3</v>
      </c>
      <c r="F12" s="19">
        <v>4</v>
      </c>
      <c r="G12" s="20">
        <v>3</v>
      </c>
      <c r="H12" s="21">
        <v>4</v>
      </c>
      <c r="J12" s="23"/>
    </row>
    <row r="13" spans="1:10" s="22" customFormat="1" ht="49.5" customHeight="1">
      <c r="A13" s="113" t="s">
        <v>8</v>
      </c>
      <c r="B13" s="114"/>
      <c r="C13" s="114"/>
      <c r="D13" s="114"/>
      <c r="E13" s="114"/>
      <c r="F13" s="114"/>
      <c r="G13" s="115"/>
      <c r="H13" s="116"/>
      <c r="J13" s="23"/>
    </row>
    <row r="14" spans="1:10" s="3" customFormat="1" ht="15">
      <c r="A14" s="24" t="s">
        <v>126</v>
      </c>
      <c r="B14" s="25"/>
      <c r="C14" s="26">
        <f>F14*12</f>
        <v>0</v>
      </c>
      <c r="D14" s="27">
        <f>G14*I14</f>
        <v>89360.22</v>
      </c>
      <c r="E14" s="26">
        <f>H14*12</f>
        <v>35.4</v>
      </c>
      <c r="F14" s="28"/>
      <c r="G14" s="26">
        <f>H14*12</f>
        <v>35.4</v>
      </c>
      <c r="H14" s="26">
        <f>H19+H21</f>
        <v>2.95</v>
      </c>
      <c r="I14" s="3">
        <v>2524.3</v>
      </c>
      <c r="J14" s="4">
        <v>2.24</v>
      </c>
    </row>
    <row r="15" spans="1:10" s="3" customFormat="1" ht="27.75" customHeight="1">
      <c r="A15" s="29" t="s">
        <v>90</v>
      </c>
      <c r="B15" s="30" t="s">
        <v>91</v>
      </c>
      <c r="C15" s="26"/>
      <c r="D15" s="27"/>
      <c r="E15" s="26"/>
      <c r="F15" s="28"/>
      <c r="G15" s="26"/>
      <c r="H15" s="26"/>
      <c r="J15" s="4"/>
    </row>
    <row r="16" spans="1:10" s="3" customFormat="1" ht="15">
      <c r="A16" s="29" t="s">
        <v>92</v>
      </c>
      <c r="B16" s="30" t="s">
        <v>91</v>
      </c>
      <c r="C16" s="26"/>
      <c r="D16" s="27"/>
      <c r="E16" s="26"/>
      <c r="F16" s="28"/>
      <c r="G16" s="26"/>
      <c r="H16" s="26"/>
      <c r="J16" s="4"/>
    </row>
    <row r="17" spans="1:10" s="3" customFormat="1" ht="15">
      <c r="A17" s="29" t="s">
        <v>93</v>
      </c>
      <c r="B17" s="30" t="s">
        <v>94</v>
      </c>
      <c r="C17" s="26"/>
      <c r="D17" s="27"/>
      <c r="E17" s="26"/>
      <c r="F17" s="28"/>
      <c r="G17" s="26"/>
      <c r="H17" s="26"/>
      <c r="J17" s="4"/>
    </row>
    <row r="18" spans="1:10" s="3" customFormat="1" ht="15">
      <c r="A18" s="29" t="s">
        <v>95</v>
      </c>
      <c r="B18" s="30" t="s">
        <v>91</v>
      </c>
      <c r="C18" s="26"/>
      <c r="D18" s="27"/>
      <c r="E18" s="26"/>
      <c r="F18" s="28"/>
      <c r="G18" s="26"/>
      <c r="H18" s="26"/>
      <c r="J18" s="4"/>
    </row>
    <row r="19" spans="1:10" s="3" customFormat="1" ht="15">
      <c r="A19" s="97" t="s">
        <v>127</v>
      </c>
      <c r="B19" s="30"/>
      <c r="C19" s="26"/>
      <c r="D19" s="27"/>
      <c r="E19" s="26"/>
      <c r="F19" s="28"/>
      <c r="G19" s="26"/>
      <c r="H19" s="26">
        <v>2.83</v>
      </c>
      <c r="J19" s="4"/>
    </row>
    <row r="20" spans="1:10" s="3" customFormat="1" ht="15">
      <c r="A20" s="29" t="s">
        <v>121</v>
      </c>
      <c r="B20" s="30" t="s">
        <v>91</v>
      </c>
      <c r="C20" s="26"/>
      <c r="D20" s="27"/>
      <c r="E20" s="26"/>
      <c r="F20" s="28"/>
      <c r="G20" s="26"/>
      <c r="H20" s="104">
        <v>0.12</v>
      </c>
      <c r="J20" s="4"/>
    </row>
    <row r="21" spans="1:10" s="3" customFormat="1" ht="15">
      <c r="A21" s="97" t="s">
        <v>127</v>
      </c>
      <c r="B21" s="30"/>
      <c r="C21" s="26"/>
      <c r="D21" s="27"/>
      <c r="E21" s="26"/>
      <c r="F21" s="28"/>
      <c r="G21" s="26"/>
      <c r="H21" s="26">
        <f>H20</f>
        <v>0.12</v>
      </c>
      <c r="J21" s="4"/>
    </row>
    <row r="22" spans="1:10" s="3" customFormat="1" ht="30">
      <c r="A22" s="24" t="s">
        <v>10</v>
      </c>
      <c r="B22" s="31"/>
      <c r="C22" s="26">
        <f>F22*12</f>
        <v>0</v>
      </c>
      <c r="D22" s="27">
        <f>G22*I22</f>
        <v>83301.9</v>
      </c>
      <c r="E22" s="26">
        <f>H22*12</f>
        <v>33</v>
      </c>
      <c r="F22" s="28"/>
      <c r="G22" s="26">
        <f>H22*12</f>
        <v>33</v>
      </c>
      <c r="H22" s="26">
        <v>2.75</v>
      </c>
      <c r="I22" s="3">
        <v>2524.3</v>
      </c>
      <c r="J22" s="4">
        <v>2.18</v>
      </c>
    </row>
    <row r="23" spans="1:10" s="3" customFormat="1" ht="15">
      <c r="A23" s="29" t="s">
        <v>84</v>
      </c>
      <c r="B23" s="30" t="s">
        <v>11</v>
      </c>
      <c r="C23" s="26"/>
      <c r="D23" s="27"/>
      <c r="E23" s="26"/>
      <c r="F23" s="28"/>
      <c r="G23" s="26"/>
      <c r="H23" s="26"/>
      <c r="J23" s="4"/>
    </row>
    <row r="24" spans="1:10" s="3" customFormat="1" ht="15">
      <c r="A24" s="29" t="s">
        <v>85</v>
      </c>
      <c r="B24" s="30" t="s">
        <v>11</v>
      </c>
      <c r="C24" s="26"/>
      <c r="D24" s="27"/>
      <c r="E24" s="26"/>
      <c r="F24" s="28"/>
      <c r="G24" s="26"/>
      <c r="H24" s="26"/>
      <c r="J24" s="4"/>
    </row>
    <row r="25" spans="1:10" s="3" customFormat="1" ht="15">
      <c r="A25" s="29" t="s">
        <v>113</v>
      </c>
      <c r="B25" s="30" t="s">
        <v>114</v>
      </c>
      <c r="C25" s="26"/>
      <c r="D25" s="27"/>
      <c r="E25" s="26"/>
      <c r="F25" s="28"/>
      <c r="G25" s="26"/>
      <c r="H25" s="26"/>
      <c r="J25" s="4"/>
    </row>
    <row r="26" spans="1:10" s="3" customFormat="1" ht="15">
      <c r="A26" s="29" t="s">
        <v>86</v>
      </c>
      <c r="B26" s="30" t="s">
        <v>11</v>
      </c>
      <c r="C26" s="26"/>
      <c r="D26" s="27"/>
      <c r="E26" s="26"/>
      <c r="F26" s="28"/>
      <c r="G26" s="26"/>
      <c r="H26" s="26"/>
      <c r="J26" s="4"/>
    </row>
    <row r="27" spans="1:10" s="3" customFormat="1" ht="25.5">
      <c r="A27" s="29" t="s">
        <v>87</v>
      </c>
      <c r="B27" s="30" t="s">
        <v>12</v>
      </c>
      <c r="C27" s="26"/>
      <c r="D27" s="27"/>
      <c r="E27" s="26"/>
      <c r="F27" s="28"/>
      <c r="G27" s="26"/>
      <c r="H27" s="26"/>
      <c r="J27" s="4"/>
    </row>
    <row r="28" spans="1:10" s="3" customFormat="1" ht="15">
      <c r="A28" s="29" t="s">
        <v>96</v>
      </c>
      <c r="B28" s="30" t="s">
        <v>11</v>
      </c>
      <c r="C28" s="26"/>
      <c r="D28" s="27"/>
      <c r="E28" s="26"/>
      <c r="F28" s="28"/>
      <c r="G28" s="26"/>
      <c r="H28" s="26"/>
      <c r="J28" s="4"/>
    </row>
    <row r="29" spans="1:10" s="3" customFormat="1" ht="15">
      <c r="A29" s="29" t="s">
        <v>97</v>
      </c>
      <c r="B29" s="30" t="s">
        <v>11</v>
      </c>
      <c r="C29" s="26"/>
      <c r="D29" s="27"/>
      <c r="E29" s="26"/>
      <c r="F29" s="28"/>
      <c r="G29" s="26"/>
      <c r="H29" s="26"/>
      <c r="J29" s="4"/>
    </row>
    <row r="30" spans="1:10" s="3" customFormat="1" ht="25.5">
      <c r="A30" s="29" t="s">
        <v>98</v>
      </c>
      <c r="B30" s="30" t="s">
        <v>88</v>
      </c>
      <c r="C30" s="26"/>
      <c r="D30" s="27"/>
      <c r="E30" s="26"/>
      <c r="F30" s="28"/>
      <c r="G30" s="26"/>
      <c r="H30" s="26"/>
      <c r="J30" s="4"/>
    </row>
    <row r="31" spans="1:10" s="34" customFormat="1" ht="15">
      <c r="A31" s="32" t="s">
        <v>13</v>
      </c>
      <c r="B31" s="25" t="s">
        <v>14</v>
      </c>
      <c r="C31" s="26">
        <f>F31*12</f>
        <v>0</v>
      </c>
      <c r="D31" s="27">
        <f>G31*I31</f>
        <v>22718.7</v>
      </c>
      <c r="E31" s="26">
        <f>H31*12</f>
        <v>9</v>
      </c>
      <c r="F31" s="33"/>
      <c r="G31" s="26">
        <f>H31*12</f>
        <v>9</v>
      </c>
      <c r="H31" s="26">
        <v>0.75</v>
      </c>
      <c r="I31" s="3">
        <v>2524.3</v>
      </c>
      <c r="J31" s="4">
        <v>0.6</v>
      </c>
    </row>
    <row r="32" spans="1:10" s="3" customFormat="1" ht="15">
      <c r="A32" s="32" t="s">
        <v>15</v>
      </c>
      <c r="B32" s="25" t="s">
        <v>16</v>
      </c>
      <c r="C32" s="26">
        <f>F32*12</f>
        <v>0</v>
      </c>
      <c r="D32" s="27">
        <f>G32*I32</f>
        <v>74214.42</v>
      </c>
      <c r="E32" s="26">
        <f>H32*12</f>
        <v>29.4</v>
      </c>
      <c r="F32" s="33"/>
      <c r="G32" s="26">
        <f>H32*12</f>
        <v>29.4</v>
      </c>
      <c r="H32" s="26">
        <v>2.45</v>
      </c>
      <c r="I32" s="3">
        <v>2524.3</v>
      </c>
      <c r="J32" s="4">
        <v>1.94</v>
      </c>
    </row>
    <row r="33" spans="1:10" s="22" customFormat="1" ht="30">
      <c r="A33" s="32" t="s">
        <v>51</v>
      </c>
      <c r="B33" s="25" t="s">
        <v>9</v>
      </c>
      <c r="C33" s="35"/>
      <c r="D33" s="27">
        <v>2042.21</v>
      </c>
      <c r="E33" s="35"/>
      <c r="F33" s="33"/>
      <c r="G33" s="26">
        <f aca="true" t="shared" si="0" ref="G33:G38">D33/I33</f>
        <v>0.81</v>
      </c>
      <c r="H33" s="26">
        <f>G33/12</f>
        <v>0.07</v>
      </c>
      <c r="I33" s="3">
        <v>2524.3</v>
      </c>
      <c r="J33" s="4">
        <v>0.05</v>
      </c>
    </row>
    <row r="34" spans="1:10" s="22" customFormat="1" ht="30.75" customHeight="1">
      <c r="A34" s="32" t="s">
        <v>75</v>
      </c>
      <c r="B34" s="25" t="s">
        <v>9</v>
      </c>
      <c r="C34" s="35"/>
      <c r="D34" s="27">
        <v>2042.21</v>
      </c>
      <c r="E34" s="35"/>
      <c r="F34" s="33"/>
      <c r="G34" s="26">
        <f t="shared" si="0"/>
        <v>0.81</v>
      </c>
      <c r="H34" s="26">
        <f>G34/12</f>
        <v>0.07</v>
      </c>
      <c r="I34" s="3">
        <v>2524.3</v>
      </c>
      <c r="J34" s="4">
        <v>0.05</v>
      </c>
    </row>
    <row r="35" spans="1:11" s="22" customFormat="1" ht="21.75" customHeight="1">
      <c r="A35" s="32" t="s">
        <v>52</v>
      </c>
      <c r="B35" s="25" t="s">
        <v>9</v>
      </c>
      <c r="C35" s="35"/>
      <c r="D35" s="27">
        <v>12896.1</v>
      </c>
      <c r="E35" s="35"/>
      <c r="F35" s="33"/>
      <c r="G35" s="26">
        <f t="shared" si="0"/>
        <v>5.11</v>
      </c>
      <c r="H35" s="26">
        <v>0.42</v>
      </c>
      <c r="I35" s="3">
        <v>2524.3</v>
      </c>
      <c r="J35" s="4">
        <v>0.34</v>
      </c>
      <c r="K35" s="22">
        <v>0.385</v>
      </c>
    </row>
    <row r="36" spans="1:10" s="22" customFormat="1" ht="30" hidden="1">
      <c r="A36" s="32" t="s">
        <v>53</v>
      </c>
      <c r="B36" s="25" t="s">
        <v>12</v>
      </c>
      <c r="C36" s="35"/>
      <c r="D36" s="27">
        <f>G36*I36</f>
        <v>0</v>
      </c>
      <c r="E36" s="35"/>
      <c r="F36" s="33"/>
      <c r="G36" s="26">
        <f t="shared" si="0"/>
        <v>4.34</v>
      </c>
      <c r="H36" s="26">
        <f>G36/12</f>
        <v>0.36</v>
      </c>
      <c r="I36" s="3">
        <v>2524.3</v>
      </c>
      <c r="J36" s="4">
        <v>0</v>
      </c>
    </row>
    <row r="37" spans="1:10" s="22" customFormat="1" ht="30" hidden="1">
      <c r="A37" s="32" t="s">
        <v>54</v>
      </c>
      <c r="B37" s="25" t="s">
        <v>12</v>
      </c>
      <c r="C37" s="35"/>
      <c r="D37" s="27">
        <f>G37*I37</f>
        <v>0</v>
      </c>
      <c r="E37" s="35"/>
      <c r="F37" s="33"/>
      <c r="G37" s="26">
        <f t="shared" si="0"/>
        <v>4.34</v>
      </c>
      <c r="H37" s="26">
        <f>G37/12</f>
        <v>0.36</v>
      </c>
      <c r="I37" s="3">
        <v>2524.3</v>
      </c>
      <c r="J37" s="4">
        <v>0</v>
      </c>
    </row>
    <row r="38" spans="1:11" s="22" customFormat="1" ht="30">
      <c r="A38" s="32" t="s">
        <v>145</v>
      </c>
      <c r="B38" s="25" t="s">
        <v>12</v>
      </c>
      <c r="C38" s="35"/>
      <c r="D38" s="27">
        <v>130150</v>
      </c>
      <c r="E38" s="35"/>
      <c r="F38" s="33"/>
      <c r="G38" s="26">
        <f t="shared" si="0"/>
        <v>51.56</v>
      </c>
      <c r="H38" s="26">
        <f>G38/12</f>
        <v>4.3</v>
      </c>
      <c r="I38" s="3">
        <v>2524.3</v>
      </c>
      <c r="J38" s="4"/>
      <c r="K38" s="22">
        <v>0.109</v>
      </c>
    </row>
    <row r="39" spans="1:10" s="22" customFormat="1" ht="30">
      <c r="A39" s="32" t="s">
        <v>23</v>
      </c>
      <c r="B39" s="25"/>
      <c r="C39" s="35">
        <f>F39*12</f>
        <v>0</v>
      </c>
      <c r="D39" s="27">
        <f>G39*I39</f>
        <v>6361.24</v>
      </c>
      <c r="E39" s="35">
        <f>H39*12</f>
        <v>2.52</v>
      </c>
      <c r="F39" s="33"/>
      <c r="G39" s="26">
        <f>H39*12</f>
        <v>2.52</v>
      </c>
      <c r="H39" s="26">
        <v>0.21</v>
      </c>
      <c r="I39" s="3">
        <v>2524.3</v>
      </c>
      <c r="J39" s="4">
        <v>0.14</v>
      </c>
    </row>
    <row r="40" spans="1:10" s="3" customFormat="1" ht="15">
      <c r="A40" s="32" t="s">
        <v>25</v>
      </c>
      <c r="B40" s="25" t="s">
        <v>26</v>
      </c>
      <c r="C40" s="35">
        <f>F40*12</f>
        <v>0</v>
      </c>
      <c r="D40" s="27">
        <f>G40*I40</f>
        <v>1817.5</v>
      </c>
      <c r="E40" s="35">
        <f>H40*12</f>
        <v>0.72</v>
      </c>
      <c r="F40" s="33"/>
      <c r="G40" s="26">
        <f>12*H40</f>
        <v>0.72</v>
      </c>
      <c r="H40" s="26">
        <v>0.06</v>
      </c>
      <c r="I40" s="3">
        <v>2524.3</v>
      </c>
      <c r="J40" s="4">
        <v>0.03</v>
      </c>
    </row>
    <row r="41" spans="1:10" s="3" customFormat="1" ht="15">
      <c r="A41" s="32" t="s">
        <v>27</v>
      </c>
      <c r="B41" s="36" t="s">
        <v>28</v>
      </c>
      <c r="C41" s="37">
        <f>F41*12</f>
        <v>0</v>
      </c>
      <c r="D41" s="27">
        <f>G41*I41</f>
        <v>1211.66</v>
      </c>
      <c r="E41" s="37">
        <f>H41*12</f>
        <v>0.48</v>
      </c>
      <c r="F41" s="38"/>
      <c r="G41" s="26">
        <f>12*H41</f>
        <v>0.48</v>
      </c>
      <c r="H41" s="26">
        <v>0.04</v>
      </c>
      <c r="I41" s="3">
        <v>2524.3</v>
      </c>
      <c r="J41" s="4">
        <v>0.02</v>
      </c>
    </row>
    <row r="42" spans="1:10" s="34" customFormat="1" ht="30">
      <c r="A42" s="32" t="s">
        <v>24</v>
      </c>
      <c r="B42" s="25" t="s">
        <v>99</v>
      </c>
      <c r="C42" s="35">
        <f>F42*12</f>
        <v>0</v>
      </c>
      <c r="D42" s="27">
        <f>G42*I42</f>
        <v>1514.58</v>
      </c>
      <c r="E42" s="35">
        <f>H42*12</f>
        <v>0.6</v>
      </c>
      <c r="F42" s="33"/>
      <c r="G42" s="26">
        <f>12*H42</f>
        <v>0.6</v>
      </c>
      <c r="H42" s="26">
        <v>0.05</v>
      </c>
      <c r="I42" s="3">
        <v>2524.3</v>
      </c>
      <c r="J42" s="4">
        <v>0.03</v>
      </c>
    </row>
    <row r="43" spans="1:12" s="34" customFormat="1" ht="15">
      <c r="A43" s="32" t="s">
        <v>37</v>
      </c>
      <c r="B43" s="25"/>
      <c r="C43" s="26"/>
      <c r="D43" s="26">
        <f>D45+D46+D47+D48+D49+D50+D51+D52+D53+D54+D57</f>
        <v>15972.39</v>
      </c>
      <c r="E43" s="26"/>
      <c r="F43" s="33"/>
      <c r="G43" s="26">
        <f>D43/I43</f>
        <v>6.33</v>
      </c>
      <c r="H43" s="26">
        <f>G43/12</f>
        <v>0.53</v>
      </c>
      <c r="I43" s="3">
        <v>2524.3</v>
      </c>
      <c r="J43" s="4">
        <v>0.73</v>
      </c>
      <c r="K43" s="34">
        <v>0.545</v>
      </c>
      <c r="L43" s="34">
        <f>G43/12</f>
        <v>0.5275</v>
      </c>
    </row>
    <row r="44" spans="1:10" s="22" customFormat="1" ht="15" hidden="1">
      <c r="A44" s="39"/>
      <c r="B44" s="40"/>
      <c r="C44" s="41"/>
      <c r="D44" s="42"/>
      <c r="E44" s="41"/>
      <c r="F44" s="43"/>
      <c r="G44" s="41"/>
      <c r="H44" s="41"/>
      <c r="I44" s="3"/>
      <c r="J44" s="43"/>
    </row>
    <row r="45" spans="1:10" s="22" customFormat="1" ht="25.5">
      <c r="A45" s="39" t="s">
        <v>146</v>
      </c>
      <c r="B45" s="40" t="s">
        <v>17</v>
      </c>
      <c r="C45" s="41"/>
      <c r="D45" s="42">
        <v>622.74</v>
      </c>
      <c r="E45" s="41"/>
      <c r="F45" s="43"/>
      <c r="G45" s="41"/>
      <c r="H45" s="41"/>
      <c r="I45" s="3">
        <v>2524.3</v>
      </c>
      <c r="J45" s="43">
        <v>0.01</v>
      </c>
    </row>
    <row r="46" spans="1:10" s="22" customFormat="1" ht="15">
      <c r="A46" s="39" t="s">
        <v>18</v>
      </c>
      <c r="B46" s="40" t="s">
        <v>22</v>
      </c>
      <c r="C46" s="41">
        <f>F46*12</f>
        <v>0</v>
      </c>
      <c r="D46" s="42">
        <v>459.48</v>
      </c>
      <c r="E46" s="41">
        <f>H46*12</f>
        <v>0</v>
      </c>
      <c r="F46" s="43"/>
      <c r="G46" s="41"/>
      <c r="H46" s="41"/>
      <c r="I46" s="3">
        <v>2524.3</v>
      </c>
      <c r="J46" s="43">
        <v>0.01</v>
      </c>
    </row>
    <row r="47" spans="1:10" s="22" customFormat="1" ht="15">
      <c r="A47" s="39" t="s">
        <v>128</v>
      </c>
      <c r="B47" s="45" t="s">
        <v>17</v>
      </c>
      <c r="C47" s="41"/>
      <c r="D47" s="42">
        <v>818.74</v>
      </c>
      <c r="E47" s="41"/>
      <c r="F47" s="43"/>
      <c r="G47" s="41"/>
      <c r="H47" s="41"/>
      <c r="I47" s="3">
        <v>2524.3</v>
      </c>
      <c r="J47" s="43"/>
    </row>
    <row r="48" spans="1:10" s="22" customFormat="1" ht="15">
      <c r="A48" s="39" t="s">
        <v>61</v>
      </c>
      <c r="B48" s="40" t="s">
        <v>17</v>
      </c>
      <c r="C48" s="41">
        <f>F48*12</f>
        <v>0</v>
      </c>
      <c r="D48" s="42">
        <v>875.61</v>
      </c>
      <c r="E48" s="41">
        <f>H48*12</f>
        <v>0</v>
      </c>
      <c r="F48" s="43"/>
      <c r="G48" s="41"/>
      <c r="H48" s="41"/>
      <c r="I48" s="3">
        <v>2524.3</v>
      </c>
      <c r="J48" s="43">
        <v>0.02</v>
      </c>
    </row>
    <row r="49" spans="1:10" s="22" customFormat="1" ht="15">
      <c r="A49" s="39" t="s">
        <v>19</v>
      </c>
      <c r="B49" s="40" t="s">
        <v>17</v>
      </c>
      <c r="C49" s="41">
        <f>F49*12</f>
        <v>0</v>
      </c>
      <c r="D49" s="42">
        <v>3903.72</v>
      </c>
      <c r="E49" s="41">
        <f>H49*12</f>
        <v>0</v>
      </c>
      <c r="F49" s="43"/>
      <c r="G49" s="41"/>
      <c r="H49" s="41"/>
      <c r="I49" s="3">
        <v>2524.3</v>
      </c>
      <c r="J49" s="43">
        <v>0.11</v>
      </c>
    </row>
    <row r="50" spans="1:10" s="22" customFormat="1" ht="15">
      <c r="A50" s="39" t="s">
        <v>20</v>
      </c>
      <c r="B50" s="40" t="s">
        <v>17</v>
      </c>
      <c r="C50" s="41">
        <f>F50*12</f>
        <v>0</v>
      </c>
      <c r="D50" s="42">
        <v>918.95</v>
      </c>
      <c r="E50" s="41">
        <f>H50*12</f>
        <v>0</v>
      </c>
      <c r="F50" s="43"/>
      <c r="G50" s="41"/>
      <c r="H50" s="41"/>
      <c r="I50" s="3">
        <v>2524.3</v>
      </c>
      <c r="J50" s="43">
        <v>0.02</v>
      </c>
    </row>
    <row r="51" spans="1:10" s="22" customFormat="1" ht="15">
      <c r="A51" s="39" t="s">
        <v>57</v>
      </c>
      <c r="B51" s="40" t="s">
        <v>17</v>
      </c>
      <c r="C51" s="41"/>
      <c r="D51" s="42">
        <v>437.79</v>
      </c>
      <c r="E51" s="41"/>
      <c r="F51" s="43"/>
      <c r="G51" s="41"/>
      <c r="H51" s="41"/>
      <c r="I51" s="3">
        <v>2524.3</v>
      </c>
      <c r="J51" s="43">
        <v>0.01</v>
      </c>
    </row>
    <row r="52" spans="1:10" s="22" customFormat="1" ht="15">
      <c r="A52" s="39" t="s">
        <v>58</v>
      </c>
      <c r="B52" s="40" t="s">
        <v>22</v>
      </c>
      <c r="C52" s="41"/>
      <c r="D52" s="42">
        <v>1751.23</v>
      </c>
      <c r="E52" s="41"/>
      <c r="F52" s="43"/>
      <c r="G52" s="41"/>
      <c r="H52" s="41"/>
      <c r="I52" s="3">
        <v>2524.3</v>
      </c>
      <c r="J52" s="43">
        <v>0.04</v>
      </c>
    </row>
    <row r="53" spans="1:10" s="22" customFormat="1" ht="25.5">
      <c r="A53" s="39" t="s">
        <v>21</v>
      </c>
      <c r="B53" s="40" t="s">
        <v>17</v>
      </c>
      <c r="C53" s="41">
        <f>F53*12</f>
        <v>0</v>
      </c>
      <c r="D53" s="42">
        <v>2317.32</v>
      </c>
      <c r="E53" s="41">
        <f>H53*12</f>
        <v>0</v>
      </c>
      <c r="F53" s="43"/>
      <c r="G53" s="41"/>
      <c r="H53" s="41"/>
      <c r="I53" s="3">
        <v>2524.3</v>
      </c>
      <c r="J53" s="43">
        <v>0.06</v>
      </c>
    </row>
    <row r="54" spans="1:10" s="22" customFormat="1" ht="25.5">
      <c r="A54" s="39" t="s">
        <v>147</v>
      </c>
      <c r="B54" s="40" t="s">
        <v>17</v>
      </c>
      <c r="C54" s="41"/>
      <c r="D54" s="42">
        <v>3488.61</v>
      </c>
      <c r="E54" s="41"/>
      <c r="F54" s="43"/>
      <c r="G54" s="41"/>
      <c r="H54" s="41"/>
      <c r="I54" s="3">
        <v>2524.3</v>
      </c>
      <c r="J54" s="43">
        <v>0.01</v>
      </c>
    </row>
    <row r="55" spans="1:10" s="22" customFormat="1" ht="15" hidden="1">
      <c r="A55" s="39"/>
      <c r="B55" s="40"/>
      <c r="C55" s="44"/>
      <c r="D55" s="42"/>
      <c r="E55" s="44"/>
      <c r="F55" s="43"/>
      <c r="G55" s="41"/>
      <c r="H55" s="41"/>
      <c r="I55" s="3"/>
      <c r="J55" s="43"/>
    </row>
    <row r="56" spans="1:10" s="22" customFormat="1" ht="15" hidden="1">
      <c r="A56" s="39"/>
      <c r="B56" s="40"/>
      <c r="C56" s="41"/>
      <c r="D56" s="42"/>
      <c r="E56" s="41"/>
      <c r="F56" s="43"/>
      <c r="G56" s="41"/>
      <c r="H56" s="41"/>
      <c r="I56" s="3"/>
      <c r="J56" s="43"/>
    </row>
    <row r="57" spans="1:10" s="22" customFormat="1" ht="25.5">
      <c r="A57" s="39" t="s">
        <v>129</v>
      </c>
      <c r="B57" s="45" t="s">
        <v>12</v>
      </c>
      <c r="C57" s="41"/>
      <c r="D57" s="42">
        <v>378.2</v>
      </c>
      <c r="E57" s="41"/>
      <c r="F57" s="43"/>
      <c r="G57" s="41"/>
      <c r="H57" s="41"/>
      <c r="I57" s="3">
        <v>2524.3</v>
      </c>
      <c r="J57" s="43">
        <v>0.04</v>
      </c>
    </row>
    <row r="58" spans="1:12" s="34" customFormat="1" ht="30">
      <c r="A58" s="32" t="s">
        <v>44</v>
      </c>
      <c r="B58" s="25"/>
      <c r="C58" s="26"/>
      <c r="D58" s="26">
        <f>D59+D60+D61+D62+D67+D68</f>
        <v>26399.59</v>
      </c>
      <c r="E58" s="26"/>
      <c r="F58" s="33"/>
      <c r="G58" s="26">
        <f>D58/I58</f>
        <v>10.46</v>
      </c>
      <c r="H58" s="26">
        <f>G58/12</f>
        <v>0.87</v>
      </c>
      <c r="I58" s="3">
        <v>2524.3</v>
      </c>
      <c r="J58" s="4">
        <v>0.82</v>
      </c>
      <c r="K58" s="34">
        <v>1.423</v>
      </c>
      <c r="L58" s="34">
        <f>G58/12</f>
        <v>0.871666666666667</v>
      </c>
    </row>
    <row r="59" spans="1:10" s="22" customFormat="1" ht="15">
      <c r="A59" s="39" t="s">
        <v>38</v>
      </c>
      <c r="B59" s="40" t="s">
        <v>62</v>
      </c>
      <c r="C59" s="41"/>
      <c r="D59" s="42">
        <v>2626.83</v>
      </c>
      <c r="E59" s="41"/>
      <c r="F59" s="43"/>
      <c r="G59" s="41"/>
      <c r="H59" s="41"/>
      <c r="I59" s="3">
        <v>2524.3</v>
      </c>
      <c r="J59" s="43">
        <v>0.06</v>
      </c>
    </row>
    <row r="60" spans="1:10" s="22" customFormat="1" ht="25.5">
      <c r="A60" s="39" t="s">
        <v>39</v>
      </c>
      <c r="B60" s="45" t="s">
        <v>17</v>
      </c>
      <c r="C60" s="41"/>
      <c r="D60" s="42">
        <v>1751.23</v>
      </c>
      <c r="E60" s="41"/>
      <c r="F60" s="43"/>
      <c r="G60" s="41"/>
      <c r="H60" s="41"/>
      <c r="I60" s="3">
        <v>2524.3</v>
      </c>
      <c r="J60" s="43">
        <v>0.04</v>
      </c>
    </row>
    <row r="61" spans="1:10" s="22" customFormat="1" ht="15">
      <c r="A61" s="39" t="s">
        <v>67</v>
      </c>
      <c r="B61" s="40" t="s">
        <v>66</v>
      </c>
      <c r="C61" s="41"/>
      <c r="D61" s="42">
        <v>1837.85</v>
      </c>
      <c r="E61" s="41"/>
      <c r="F61" s="43"/>
      <c r="G61" s="41"/>
      <c r="H61" s="41"/>
      <c r="I61" s="3">
        <v>2524.3</v>
      </c>
      <c r="J61" s="43">
        <v>0.04</v>
      </c>
    </row>
    <row r="62" spans="1:10" s="22" customFormat="1" ht="25.5">
      <c r="A62" s="39" t="s">
        <v>63</v>
      </c>
      <c r="B62" s="40" t="s">
        <v>64</v>
      </c>
      <c r="C62" s="41"/>
      <c r="D62" s="42">
        <v>1751.2</v>
      </c>
      <c r="E62" s="41"/>
      <c r="F62" s="43"/>
      <c r="G62" s="41"/>
      <c r="H62" s="41"/>
      <c r="I62" s="3">
        <v>2524.3</v>
      </c>
      <c r="J62" s="43">
        <v>0.04</v>
      </c>
    </row>
    <row r="63" spans="1:10" s="22" customFormat="1" ht="15" hidden="1">
      <c r="A63" s="39" t="s">
        <v>40</v>
      </c>
      <c r="B63" s="40" t="s">
        <v>65</v>
      </c>
      <c r="C63" s="41"/>
      <c r="D63" s="42">
        <f>G63*I63</f>
        <v>0</v>
      </c>
      <c r="E63" s="41"/>
      <c r="F63" s="43"/>
      <c r="G63" s="41"/>
      <c r="H63" s="41"/>
      <c r="I63" s="3">
        <v>2524.3</v>
      </c>
      <c r="J63" s="43">
        <v>0</v>
      </c>
    </row>
    <row r="64" spans="1:10" s="22" customFormat="1" ht="15" hidden="1">
      <c r="A64" s="39" t="s">
        <v>49</v>
      </c>
      <c r="B64" s="40" t="s">
        <v>66</v>
      </c>
      <c r="C64" s="41"/>
      <c r="D64" s="42"/>
      <c r="E64" s="41"/>
      <c r="F64" s="43"/>
      <c r="G64" s="41"/>
      <c r="H64" s="41"/>
      <c r="I64" s="3">
        <v>2524.3</v>
      </c>
      <c r="J64" s="43">
        <v>0</v>
      </c>
    </row>
    <row r="65" spans="1:10" s="22" customFormat="1" ht="15" hidden="1">
      <c r="A65" s="39" t="s">
        <v>50</v>
      </c>
      <c r="B65" s="40" t="s">
        <v>17</v>
      </c>
      <c r="C65" s="41"/>
      <c r="D65" s="42"/>
      <c r="E65" s="41"/>
      <c r="F65" s="43"/>
      <c r="G65" s="41"/>
      <c r="H65" s="41"/>
      <c r="I65" s="3">
        <v>2524.3</v>
      </c>
      <c r="J65" s="43">
        <v>0</v>
      </c>
    </row>
    <row r="66" spans="1:10" s="22" customFormat="1" ht="25.5" hidden="1">
      <c r="A66" s="39" t="s">
        <v>48</v>
      </c>
      <c r="B66" s="40" t="s">
        <v>17</v>
      </c>
      <c r="C66" s="41"/>
      <c r="D66" s="42"/>
      <c r="E66" s="41"/>
      <c r="F66" s="43"/>
      <c r="G66" s="41"/>
      <c r="H66" s="41"/>
      <c r="I66" s="3">
        <v>2524.3</v>
      </c>
      <c r="J66" s="43">
        <v>0</v>
      </c>
    </row>
    <row r="67" spans="1:10" s="22" customFormat="1" ht="25.5">
      <c r="A67" s="39" t="s">
        <v>107</v>
      </c>
      <c r="B67" s="40" t="s">
        <v>12</v>
      </c>
      <c r="C67" s="41"/>
      <c r="D67" s="42">
        <v>12204</v>
      </c>
      <c r="E67" s="41"/>
      <c r="F67" s="43"/>
      <c r="G67" s="41"/>
      <c r="H67" s="41"/>
      <c r="I67" s="3">
        <v>2524.3</v>
      </c>
      <c r="J67" s="46">
        <v>0</v>
      </c>
    </row>
    <row r="68" spans="1:10" s="22" customFormat="1" ht="15">
      <c r="A68" s="39" t="s">
        <v>59</v>
      </c>
      <c r="B68" s="40" t="s">
        <v>9</v>
      </c>
      <c r="C68" s="44"/>
      <c r="D68" s="42">
        <v>6228.48</v>
      </c>
      <c r="E68" s="44"/>
      <c r="F68" s="43"/>
      <c r="G68" s="41"/>
      <c r="H68" s="41"/>
      <c r="I68" s="3">
        <v>2524.3</v>
      </c>
      <c r="J68" s="43">
        <v>0.16</v>
      </c>
    </row>
    <row r="69" spans="1:10" s="22" customFormat="1" ht="30">
      <c r="A69" s="32" t="s">
        <v>45</v>
      </c>
      <c r="B69" s="40"/>
      <c r="C69" s="41"/>
      <c r="D69" s="26">
        <v>0</v>
      </c>
      <c r="E69" s="41"/>
      <c r="F69" s="43"/>
      <c r="G69" s="26">
        <f>D69/I69</f>
        <v>0</v>
      </c>
      <c r="H69" s="26">
        <f>G69/12</f>
        <v>0</v>
      </c>
      <c r="I69" s="3">
        <v>2524.3</v>
      </c>
      <c r="J69" s="4">
        <v>0.09</v>
      </c>
    </row>
    <row r="70" spans="1:10" s="22" customFormat="1" ht="15" hidden="1">
      <c r="A70" s="39" t="s">
        <v>60</v>
      </c>
      <c r="B70" s="40" t="s">
        <v>9</v>
      </c>
      <c r="C70" s="41"/>
      <c r="D70" s="42">
        <f>G70*I70</f>
        <v>0</v>
      </c>
      <c r="E70" s="41"/>
      <c r="F70" s="43"/>
      <c r="G70" s="41">
        <f>H70*12</f>
        <v>0</v>
      </c>
      <c r="H70" s="41">
        <v>0</v>
      </c>
      <c r="I70" s="3">
        <v>2524.3</v>
      </c>
      <c r="J70" s="4">
        <v>0</v>
      </c>
    </row>
    <row r="71" spans="1:12" s="22" customFormat="1" ht="15">
      <c r="A71" s="32" t="s">
        <v>46</v>
      </c>
      <c r="B71" s="40"/>
      <c r="C71" s="41"/>
      <c r="D71" s="26">
        <f>D73+D74+D80</f>
        <v>14561.68</v>
      </c>
      <c r="E71" s="41"/>
      <c r="F71" s="43"/>
      <c r="G71" s="26">
        <f>D71/I71</f>
        <v>5.77</v>
      </c>
      <c r="H71" s="26">
        <f>G71/12</f>
        <v>0.48</v>
      </c>
      <c r="I71" s="3">
        <v>2524.3</v>
      </c>
      <c r="J71" s="4">
        <v>0.39</v>
      </c>
      <c r="K71" s="22">
        <v>0.314</v>
      </c>
      <c r="L71" s="22">
        <f>G71/12</f>
        <v>0.480833333333333</v>
      </c>
    </row>
    <row r="72" spans="1:10" s="22" customFormat="1" ht="15" hidden="1">
      <c r="A72" s="39" t="s">
        <v>41</v>
      </c>
      <c r="B72" s="40" t="s">
        <v>9</v>
      </c>
      <c r="C72" s="41"/>
      <c r="D72" s="42">
        <f aca="true" t="shared" si="1" ref="D72:D79">G72*I72</f>
        <v>0</v>
      </c>
      <c r="E72" s="41"/>
      <c r="F72" s="43"/>
      <c r="G72" s="41">
        <f aca="true" t="shared" si="2" ref="G72:G79">H72*12</f>
        <v>0</v>
      </c>
      <c r="H72" s="41">
        <v>0</v>
      </c>
      <c r="I72" s="3">
        <v>2524.3</v>
      </c>
      <c r="J72" s="4">
        <v>0</v>
      </c>
    </row>
    <row r="73" spans="1:10" s="22" customFormat="1" ht="15">
      <c r="A73" s="39" t="s">
        <v>77</v>
      </c>
      <c r="B73" s="40" t="s">
        <v>17</v>
      </c>
      <c r="C73" s="41"/>
      <c r="D73" s="42">
        <v>9600.56</v>
      </c>
      <c r="E73" s="41"/>
      <c r="F73" s="43"/>
      <c r="G73" s="41"/>
      <c r="H73" s="41"/>
      <c r="I73" s="3">
        <v>2524.3</v>
      </c>
      <c r="J73" s="43">
        <v>0.26</v>
      </c>
    </row>
    <row r="74" spans="1:10" s="22" customFormat="1" ht="15">
      <c r="A74" s="39" t="s">
        <v>42</v>
      </c>
      <c r="B74" s="40" t="s">
        <v>17</v>
      </c>
      <c r="C74" s="41"/>
      <c r="D74" s="42">
        <v>915.28</v>
      </c>
      <c r="E74" s="41"/>
      <c r="F74" s="43"/>
      <c r="G74" s="41"/>
      <c r="H74" s="41"/>
      <c r="I74" s="3">
        <v>2524.3</v>
      </c>
      <c r="J74" s="43">
        <v>0.02</v>
      </c>
    </row>
    <row r="75" spans="1:10" s="22" customFormat="1" ht="27.75" customHeight="1" hidden="1">
      <c r="A75" s="39"/>
      <c r="B75" s="40"/>
      <c r="C75" s="41"/>
      <c r="D75" s="42"/>
      <c r="E75" s="41"/>
      <c r="F75" s="43"/>
      <c r="G75" s="41"/>
      <c r="H75" s="41"/>
      <c r="I75" s="3">
        <v>2524.3</v>
      </c>
      <c r="J75" s="46"/>
    </row>
    <row r="76" spans="1:10" s="22" customFormat="1" ht="25.5" hidden="1">
      <c r="A76" s="39" t="s">
        <v>73</v>
      </c>
      <c r="B76" s="40" t="s">
        <v>12</v>
      </c>
      <c r="C76" s="41"/>
      <c r="D76" s="42">
        <f t="shared" si="1"/>
        <v>0</v>
      </c>
      <c r="E76" s="41"/>
      <c r="F76" s="43"/>
      <c r="G76" s="41">
        <f t="shared" si="2"/>
        <v>0</v>
      </c>
      <c r="H76" s="41">
        <v>0</v>
      </c>
      <c r="I76" s="3">
        <v>2524.3</v>
      </c>
      <c r="J76" s="4">
        <v>0</v>
      </c>
    </row>
    <row r="77" spans="1:10" s="22" customFormat="1" ht="25.5" hidden="1">
      <c r="A77" s="39" t="s">
        <v>68</v>
      </c>
      <c r="B77" s="40" t="s">
        <v>12</v>
      </c>
      <c r="C77" s="41"/>
      <c r="D77" s="42">
        <f t="shared" si="1"/>
        <v>0</v>
      </c>
      <c r="E77" s="41"/>
      <c r="F77" s="43"/>
      <c r="G77" s="41">
        <f t="shared" si="2"/>
        <v>0</v>
      </c>
      <c r="H77" s="41">
        <v>0</v>
      </c>
      <c r="I77" s="3">
        <v>2524.3</v>
      </c>
      <c r="J77" s="4">
        <v>0</v>
      </c>
    </row>
    <row r="78" spans="1:10" s="22" customFormat="1" ht="25.5" hidden="1">
      <c r="A78" s="39" t="s">
        <v>74</v>
      </c>
      <c r="B78" s="40" t="s">
        <v>12</v>
      </c>
      <c r="C78" s="41"/>
      <c r="D78" s="42">
        <f t="shared" si="1"/>
        <v>0</v>
      </c>
      <c r="E78" s="41"/>
      <c r="F78" s="43"/>
      <c r="G78" s="41">
        <f t="shared" si="2"/>
        <v>0</v>
      </c>
      <c r="H78" s="41">
        <v>0</v>
      </c>
      <c r="I78" s="3">
        <v>2524.3</v>
      </c>
      <c r="J78" s="4">
        <v>0</v>
      </c>
    </row>
    <row r="79" spans="1:10" s="22" customFormat="1" ht="25.5" hidden="1">
      <c r="A79" s="39" t="s">
        <v>72</v>
      </c>
      <c r="B79" s="40" t="s">
        <v>12</v>
      </c>
      <c r="C79" s="41"/>
      <c r="D79" s="42">
        <f t="shared" si="1"/>
        <v>0</v>
      </c>
      <c r="E79" s="41"/>
      <c r="F79" s="43"/>
      <c r="G79" s="41">
        <f t="shared" si="2"/>
        <v>0</v>
      </c>
      <c r="H79" s="41">
        <v>0</v>
      </c>
      <c r="I79" s="3">
        <v>2524.3</v>
      </c>
      <c r="J79" s="4">
        <v>0</v>
      </c>
    </row>
    <row r="80" spans="1:10" s="22" customFormat="1" ht="25.5">
      <c r="A80" s="39" t="s">
        <v>144</v>
      </c>
      <c r="B80" s="45" t="s">
        <v>143</v>
      </c>
      <c r="C80" s="41"/>
      <c r="D80" s="105">
        <v>4045.84</v>
      </c>
      <c r="E80" s="41"/>
      <c r="F80" s="43"/>
      <c r="G80" s="44"/>
      <c r="H80" s="44"/>
      <c r="I80" s="3">
        <v>2524.3</v>
      </c>
      <c r="J80" s="4"/>
    </row>
    <row r="81" spans="1:11" s="22" customFormat="1" ht="15">
      <c r="A81" s="32" t="s">
        <v>47</v>
      </c>
      <c r="B81" s="40"/>
      <c r="C81" s="41"/>
      <c r="D81" s="26">
        <f>D82</f>
        <v>1098.16</v>
      </c>
      <c r="E81" s="41"/>
      <c r="F81" s="43"/>
      <c r="G81" s="26">
        <f>D81/I81</f>
        <v>0.44</v>
      </c>
      <c r="H81" s="26">
        <f>G81/12</f>
        <v>0.04</v>
      </c>
      <c r="I81" s="3">
        <v>2524.3</v>
      </c>
      <c r="J81" s="4">
        <v>0.15</v>
      </c>
      <c r="K81" s="22">
        <v>0.0328</v>
      </c>
    </row>
    <row r="82" spans="1:10" s="22" customFormat="1" ht="15">
      <c r="A82" s="39" t="s">
        <v>43</v>
      </c>
      <c r="B82" s="40" t="s">
        <v>17</v>
      </c>
      <c r="C82" s="41"/>
      <c r="D82" s="42">
        <v>1098.16</v>
      </c>
      <c r="E82" s="41"/>
      <c r="F82" s="43"/>
      <c r="G82" s="41"/>
      <c r="H82" s="41"/>
      <c r="I82" s="3">
        <v>2524.3</v>
      </c>
      <c r="J82" s="43">
        <v>0.03</v>
      </c>
    </row>
    <row r="83" spans="1:12" s="3" customFormat="1" ht="15">
      <c r="A83" s="32" t="s">
        <v>56</v>
      </c>
      <c r="B83" s="25"/>
      <c r="C83" s="26"/>
      <c r="D83" s="26">
        <f>D84+D85</f>
        <v>24153</v>
      </c>
      <c r="E83" s="26"/>
      <c r="F83" s="33"/>
      <c r="G83" s="26">
        <f>D83/I83</f>
        <v>9.57</v>
      </c>
      <c r="H83" s="26">
        <f>G83/12</f>
        <v>0.8</v>
      </c>
      <c r="I83" s="3">
        <v>2524.3</v>
      </c>
      <c r="J83" s="4">
        <v>0.4</v>
      </c>
      <c r="K83" s="3">
        <v>0.705</v>
      </c>
      <c r="L83" s="3">
        <f>G83/12</f>
        <v>0.7975</v>
      </c>
    </row>
    <row r="84" spans="1:10" s="22" customFormat="1" ht="15">
      <c r="A84" s="39" t="s">
        <v>124</v>
      </c>
      <c r="B84" s="45" t="s">
        <v>125</v>
      </c>
      <c r="C84" s="41"/>
      <c r="D84" s="42">
        <v>10475.4</v>
      </c>
      <c r="E84" s="41"/>
      <c r="F84" s="43"/>
      <c r="G84" s="41"/>
      <c r="H84" s="41"/>
      <c r="I84" s="3">
        <v>2524.3</v>
      </c>
      <c r="J84" s="43">
        <v>0.04</v>
      </c>
    </row>
    <row r="85" spans="1:10" s="22" customFormat="1" ht="15">
      <c r="A85" s="39" t="s">
        <v>69</v>
      </c>
      <c r="B85" s="45" t="s">
        <v>22</v>
      </c>
      <c r="C85" s="41">
        <f>F85*12</f>
        <v>0</v>
      </c>
      <c r="D85" s="42">
        <v>13677.6</v>
      </c>
      <c r="E85" s="41">
        <f>H85*12</f>
        <v>0</v>
      </c>
      <c r="F85" s="43"/>
      <c r="G85" s="41"/>
      <c r="H85" s="41"/>
      <c r="I85" s="3">
        <v>2524.3</v>
      </c>
      <c r="J85" s="43">
        <v>0.35</v>
      </c>
    </row>
    <row r="86" spans="1:12" s="3" customFormat="1" ht="15">
      <c r="A86" s="32" t="s">
        <v>55</v>
      </c>
      <c r="B86" s="25"/>
      <c r="C86" s="26"/>
      <c r="D86" s="26">
        <f>D87+D88</f>
        <v>19255.61</v>
      </c>
      <c r="E86" s="26"/>
      <c r="F86" s="33"/>
      <c r="G86" s="26">
        <f>D86/I86</f>
        <v>7.63</v>
      </c>
      <c r="H86" s="26">
        <f>G86/12</f>
        <v>0.64</v>
      </c>
      <c r="I86" s="3">
        <v>2524.3</v>
      </c>
      <c r="J86" s="4">
        <v>0.5</v>
      </c>
      <c r="K86" s="3">
        <v>0.575</v>
      </c>
      <c r="L86" s="3">
        <f>G86/12</f>
        <v>0.635833333333333</v>
      </c>
    </row>
    <row r="87" spans="1:10" s="50" customFormat="1" ht="15">
      <c r="A87" s="39" t="s">
        <v>70</v>
      </c>
      <c r="B87" s="47" t="s">
        <v>62</v>
      </c>
      <c r="C87" s="48"/>
      <c r="D87" s="106">
        <v>17351.79</v>
      </c>
      <c r="E87" s="48"/>
      <c r="F87" s="49"/>
      <c r="G87" s="48"/>
      <c r="H87" s="48"/>
      <c r="I87" s="3">
        <v>2524.3</v>
      </c>
      <c r="J87" s="49">
        <v>0.45</v>
      </c>
    </row>
    <row r="88" spans="1:10" s="50" customFormat="1" ht="15.75" thickBot="1">
      <c r="A88" s="39" t="s">
        <v>100</v>
      </c>
      <c r="B88" s="47" t="s">
        <v>62</v>
      </c>
      <c r="C88" s="48"/>
      <c r="D88" s="106">
        <v>1903.82</v>
      </c>
      <c r="E88" s="48"/>
      <c r="F88" s="49"/>
      <c r="G88" s="48"/>
      <c r="H88" s="48"/>
      <c r="I88" s="3">
        <v>2524.3</v>
      </c>
      <c r="J88" s="49">
        <v>0.05</v>
      </c>
    </row>
    <row r="89" spans="1:10" s="50" customFormat="1" ht="25.5" customHeight="1" hidden="1" thickBot="1">
      <c r="A89" s="51" t="s">
        <v>71</v>
      </c>
      <c r="B89" s="52" t="s">
        <v>17</v>
      </c>
      <c r="C89" s="53"/>
      <c r="D89" s="54"/>
      <c r="E89" s="53"/>
      <c r="F89" s="55"/>
      <c r="G89" s="53"/>
      <c r="H89" s="53">
        <v>0</v>
      </c>
      <c r="I89" s="3">
        <v>2524.3</v>
      </c>
      <c r="J89" s="4">
        <v>0</v>
      </c>
    </row>
    <row r="90" spans="1:10" s="3" customFormat="1" ht="19.5" hidden="1" thickBot="1">
      <c r="A90" s="56"/>
      <c r="B90" s="45"/>
      <c r="C90" s="57"/>
      <c r="D90" s="57"/>
      <c r="E90" s="57"/>
      <c r="F90" s="58"/>
      <c r="G90" s="57"/>
      <c r="H90" s="57"/>
      <c r="J90" s="4"/>
    </row>
    <row r="91" spans="1:10" s="3" customFormat="1" ht="38.25" thickBot="1">
      <c r="A91" s="56" t="s">
        <v>151</v>
      </c>
      <c r="B91" s="14" t="s">
        <v>12</v>
      </c>
      <c r="C91" s="57">
        <f>F91*12</f>
        <v>0</v>
      </c>
      <c r="D91" s="57">
        <f>G91*I91</f>
        <v>18477.88</v>
      </c>
      <c r="E91" s="57">
        <f>H91*12</f>
        <v>7.32</v>
      </c>
      <c r="F91" s="58"/>
      <c r="G91" s="57">
        <f>H91*12</f>
        <v>7.32</v>
      </c>
      <c r="H91" s="57">
        <f>0.38+0.11+0.12</f>
        <v>0.61</v>
      </c>
      <c r="I91" s="3">
        <v>2524.3</v>
      </c>
      <c r="J91" s="4">
        <v>0.3</v>
      </c>
    </row>
    <row r="92" spans="1:10" s="3" customFormat="1" ht="19.5" hidden="1" thickBot="1">
      <c r="A92" s="59" t="s">
        <v>82</v>
      </c>
      <c r="B92" s="60"/>
      <c r="C92" s="61"/>
      <c r="D92" s="62"/>
      <c r="E92" s="61"/>
      <c r="F92" s="63"/>
      <c r="G92" s="61"/>
      <c r="H92" s="61"/>
      <c r="I92" s="3">
        <v>2524.3</v>
      </c>
      <c r="J92" s="4"/>
    </row>
    <row r="93" spans="1:10" s="3" customFormat="1" ht="19.5" hidden="1" thickBot="1">
      <c r="A93" s="64" t="s">
        <v>33</v>
      </c>
      <c r="B93" s="36"/>
      <c r="C93" s="37">
        <f>F93*12</f>
        <v>0</v>
      </c>
      <c r="D93" s="37"/>
      <c r="E93" s="37"/>
      <c r="F93" s="38"/>
      <c r="G93" s="37"/>
      <c r="H93" s="37"/>
      <c r="I93" s="3">
        <v>2524.3</v>
      </c>
      <c r="J93" s="4"/>
    </row>
    <row r="94" spans="1:10" s="3" customFormat="1" ht="15.75" hidden="1" thickBot="1">
      <c r="A94" s="5" t="s">
        <v>78</v>
      </c>
      <c r="B94" s="1"/>
      <c r="C94" s="2"/>
      <c r="D94" s="65"/>
      <c r="E94" s="65"/>
      <c r="F94" s="66"/>
      <c r="G94" s="65"/>
      <c r="H94" s="65"/>
      <c r="I94" s="3">
        <v>2524.3</v>
      </c>
      <c r="J94" s="4"/>
    </row>
    <row r="95" spans="1:10" s="3" customFormat="1" ht="15.75" hidden="1" thickBot="1">
      <c r="A95" s="5" t="s">
        <v>101</v>
      </c>
      <c r="B95" s="1"/>
      <c r="C95" s="2"/>
      <c r="D95" s="65"/>
      <c r="E95" s="65"/>
      <c r="F95" s="66"/>
      <c r="G95" s="65"/>
      <c r="H95" s="65"/>
      <c r="I95" s="3">
        <v>2524.3</v>
      </c>
      <c r="J95" s="4"/>
    </row>
    <row r="96" spans="1:10" s="3" customFormat="1" ht="15.75" hidden="1" thickBot="1">
      <c r="A96" s="5" t="s">
        <v>102</v>
      </c>
      <c r="B96" s="1"/>
      <c r="C96" s="2"/>
      <c r="D96" s="65"/>
      <c r="E96" s="65"/>
      <c r="F96" s="66"/>
      <c r="G96" s="65"/>
      <c r="H96" s="65"/>
      <c r="I96" s="3">
        <v>2524.3</v>
      </c>
      <c r="J96" s="4"/>
    </row>
    <row r="97" spans="1:10" s="3" customFormat="1" ht="15.75" hidden="1" thickBot="1">
      <c r="A97" s="5" t="s">
        <v>104</v>
      </c>
      <c r="B97" s="1"/>
      <c r="C97" s="2"/>
      <c r="D97" s="65"/>
      <c r="E97" s="65"/>
      <c r="F97" s="66"/>
      <c r="G97" s="65"/>
      <c r="H97" s="65"/>
      <c r="I97" s="3">
        <v>2524.3</v>
      </c>
      <c r="J97" s="4"/>
    </row>
    <row r="98" spans="1:10" s="3" customFormat="1" ht="15.75" hidden="1" thickBot="1">
      <c r="A98" s="5" t="s">
        <v>103</v>
      </c>
      <c r="B98" s="1"/>
      <c r="C98" s="2"/>
      <c r="D98" s="65"/>
      <c r="E98" s="65"/>
      <c r="F98" s="66"/>
      <c r="G98" s="65"/>
      <c r="H98" s="65"/>
      <c r="I98" s="3">
        <v>2524.3</v>
      </c>
      <c r="J98" s="4"/>
    </row>
    <row r="99" spans="1:10" s="3" customFormat="1" ht="15.75" hidden="1" thickBot="1">
      <c r="A99" s="5" t="s">
        <v>79</v>
      </c>
      <c r="B99" s="1"/>
      <c r="C99" s="2"/>
      <c r="D99" s="65"/>
      <c r="E99" s="65"/>
      <c r="F99" s="66"/>
      <c r="G99" s="65"/>
      <c r="H99" s="65"/>
      <c r="I99" s="3">
        <v>2524.3</v>
      </c>
      <c r="J99" s="4"/>
    </row>
    <row r="100" spans="1:10" s="3" customFormat="1" ht="15.75" hidden="1" thickBot="1">
      <c r="A100" s="5" t="s">
        <v>80</v>
      </c>
      <c r="B100" s="1"/>
      <c r="C100" s="2"/>
      <c r="D100" s="65"/>
      <c r="E100" s="65"/>
      <c r="F100" s="66"/>
      <c r="G100" s="65"/>
      <c r="H100" s="65"/>
      <c r="I100" s="3">
        <v>2524.3</v>
      </c>
      <c r="J100" s="4"/>
    </row>
    <row r="101" spans="1:10" s="3" customFormat="1" ht="29.25" hidden="1" thickBot="1">
      <c r="A101" s="5" t="s">
        <v>81</v>
      </c>
      <c r="B101" s="1"/>
      <c r="C101" s="2"/>
      <c r="D101" s="2"/>
      <c r="E101" s="2"/>
      <c r="F101" s="2"/>
      <c r="G101" s="2"/>
      <c r="H101" s="2"/>
      <c r="I101" s="3">
        <v>2524.3</v>
      </c>
      <c r="J101" s="4"/>
    </row>
    <row r="102" spans="1:9" s="3" customFormat="1" ht="26.25" hidden="1" thickBot="1">
      <c r="A102" s="67" t="s">
        <v>82</v>
      </c>
      <c r="B102" s="45" t="s">
        <v>105</v>
      </c>
      <c r="C102" s="57"/>
      <c r="D102" s="68"/>
      <c r="E102" s="57"/>
      <c r="F102" s="69"/>
      <c r="G102" s="57">
        <f>H102*12</f>
        <v>0</v>
      </c>
      <c r="H102" s="69"/>
      <c r="I102" s="3">
        <v>2524.3</v>
      </c>
    </row>
    <row r="103" spans="1:9" s="3" customFormat="1" ht="19.5" thickBot="1">
      <c r="A103" s="56" t="s">
        <v>115</v>
      </c>
      <c r="B103" s="70" t="s">
        <v>11</v>
      </c>
      <c r="C103" s="61"/>
      <c r="D103" s="62">
        <f>G103*I103</f>
        <v>52404.47</v>
      </c>
      <c r="E103" s="96"/>
      <c r="F103" s="63"/>
      <c r="G103" s="96">
        <f>12*H103</f>
        <v>20.76</v>
      </c>
      <c r="H103" s="63">
        <v>1.73</v>
      </c>
      <c r="I103" s="3">
        <v>2524.3</v>
      </c>
    </row>
    <row r="104" spans="1:10" s="3" customFormat="1" ht="19.5" thickBot="1">
      <c r="A104" s="59" t="s">
        <v>34</v>
      </c>
      <c r="B104" s="25"/>
      <c r="C104" s="61">
        <f>F104*12</f>
        <v>0</v>
      </c>
      <c r="D104" s="63">
        <f>D103+D91+D86+D83+D81+D71+D69+D58++D43+D42+D41+D40+D39+D38+D35+D34+D33+D32+D31+D22+D14</f>
        <v>599953.52</v>
      </c>
      <c r="E104" s="63">
        <f>E103+E91+E86+E83+E81+E71+E69+E58++E43+E42+E41+E40+E39+E38+E35+E34+E33+E32+E31+E22+E14</f>
        <v>118.44</v>
      </c>
      <c r="F104" s="63">
        <f>F103+F91+F86+F83+F81+F71+F69+F58++F43+F42+F41+F40+F39+F38+F35+F34+F33+F32+F31+F22+F14</f>
        <v>0</v>
      </c>
      <c r="G104" s="63">
        <f>G103+G91+G86+G83+G81+G71+G69+G58++G43+G42+G41+G40+G39+G38+G35+G34+G33+G32+G31+G22+G14</f>
        <v>237.69</v>
      </c>
      <c r="H104" s="63">
        <f>H103+H91+H86+H83+H81+H71+H69+H58++H43+H42+H41+H40+H39+H38+H35+H34+H33+H32+H31+H22+H14</f>
        <v>19.82</v>
      </c>
      <c r="I104" s="3">
        <v>2524.3</v>
      </c>
      <c r="J104" s="63" t="e">
        <f>J14+J22+J31+J32+J33+J34+J35+J36+J37+#REF!+J39+J40+J41+J42+J43+J58+J69+J71+J81+J83+J86+J91+J93+J92</f>
        <v>#REF!</v>
      </c>
    </row>
    <row r="105" spans="1:10" s="3" customFormat="1" ht="19.5" hidden="1" thickBot="1">
      <c r="A105" s="59" t="s">
        <v>82</v>
      </c>
      <c r="B105" s="60"/>
      <c r="C105" s="61"/>
      <c r="D105" s="62"/>
      <c r="E105" s="61"/>
      <c r="F105" s="63"/>
      <c r="G105" s="61"/>
      <c r="H105" s="63"/>
      <c r="I105" s="3">
        <v>2524.3</v>
      </c>
      <c r="J105" s="4"/>
    </row>
    <row r="106" spans="1:10" s="3" customFormat="1" ht="19.5" hidden="1" thickBot="1">
      <c r="A106" s="59" t="s">
        <v>83</v>
      </c>
      <c r="B106" s="60"/>
      <c r="C106" s="61"/>
      <c r="D106" s="62"/>
      <c r="E106" s="61"/>
      <c r="F106" s="63"/>
      <c r="G106" s="62"/>
      <c r="H106" s="63"/>
      <c r="I106" s="3">
        <v>2524.3</v>
      </c>
      <c r="J106" s="4"/>
    </row>
    <row r="107" spans="1:10" s="73" customFormat="1" ht="20.25" hidden="1" thickBot="1">
      <c r="A107" s="56" t="s">
        <v>29</v>
      </c>
      <c r="B107" s="70" t="s">
        <v>11</v>
      </c>
      <c r="C107" s="70" t="s">
        <v>30</v>
      </c>
      <c r="D107" s="71"/>
      <c r="E107" s="70" t="s">
        <v>30</v>
      </c>
      <c r="F107" s="72"/>
      <c r="G107" s="70" t="s">
        <v>30</v>
      </c>
      <c r="H107" s="72"/>
      <c r="J107" s="74"/>
    </row>
    <row r="108" spans="1:10" s="76" customFormat="1" ht="12.75">
      <c r="A108" s="75"/>
      <c r="J108" s="77"/>
    </row>
    <row r="109" spans="1:10" s="76" customFormat="1" ht="12.75">
      <c r="A109" s="75"/>
      <c r="J109" s="77"/>
    </row>
    <row r="110" spans="1:10" s="3" customFormat="1" ht="19.5" hidden="1" thickBot="1">
      <c r="A110" s="56"/>
      <c r="B110" s="14"/>
      <c r="C110" s="57"/>
      <c r="D110" s="57"/>
      <c r="E110" s="57"/>
      <c r="F110" s="58"/>
      <c r="G110" s="57"/>
      <c r="H110" s="58"/>
      <c r="J110" s="4"/>
    </row>
    <row r="111" spans="1:10" s="3" customFormat="1" ht="18.75">
      <c r="A111" s="78"/>
      <c r="B111" s="79"/>
      <c r="C111" s="80"/>
      <c r="D111" s="80"/>
      <c r="E111" s="80"/>
      <c r="F111" s="80"/>
      <c r="G111" s="80"/>
      <c r="H111" s="80"/>
      <c r="J111" s="4"/>
    </row>
    <row r="112" spans="1:10" s="76" customFormat="1" ht="13.5" thickBot="1">
      <c r="A112" s="75"/>
      <c r="J112" s="77"/>
    </row>
    <row r="113" spans="1:12" s="3" customFormat="1" ht="30.75" thickBot="1">
      <c r="A113" s="67" t="s">
        <v>106</v>
      </c>
      <c r="B113" s="81"/>
      <c r="C113" s="82">
        <f>F113*12</f>
        <v>0</v>
      </c>
      <c r="D113" s="82">
        <f>D119+D124+D125+D126+D127</f>
        <v>148693.19</v>
      </c>
      <c r="E113" s="82">
        <f>E119+E124+E125+E126+E127</f>
        <v>0</v>
      </c>
      <c r="F113" s="82">
        <f>F119+F124+F125+F126+F127</f>
        <v>0</v>
      </c>
      <c r="G113" s="82">
        <f>G119+G124+G125+G126+G127</f>
        <v>58.91</v>
      </c>
      <c r="H113" s="82">
        <f>H119+H124+H125+H126+H127</f>
        <v>4.9</v>
      </c>
      <c r="I113" s="3">
        <v>2524.3</v>
      </c>
      <c r="J113" s="4"/>
      <c r="L113" s="4"/>
    </row>
    <row r="114" spans="1:10" s="3" customFormat="1" ht="15" hidden="1">
      <c r="A114" s="5"/>
      <c r="B114" s="1"/>
      <c r="C114" s="2"/>
      <c r="D114" s="2"/>
      <c r="E114" s="2"/>
      <c r="F114" s="2"/>
      <c r="G114" s="2" t="e">
        <f aca="true" t="shared" si="3" ref="G114:G127">D114/I114</f>
        <v>#DIV/0!</v>
      </c>
      <c r="H114" s="2" t="e">
        <f aca="true" t="shared" si="4" ref="H114:H127">G114/12</f>
        <v>#DIV/0!</v>
      </c>
      <c r="J114" s="4"/>
    </row>
    <row r="115" spans="1:10" s="3" customFormat="1" ht="15" hidden="1">
      <c r="A115" s="98"/>
      <c r="B115" s="1"/>
      <c r="C115" s="2"/>
      <c r="D115" s="2"/>
      <c r="E115" s="2"/>
      <c r="F115" s="2"/>
      <c r="G115" s="2" t="e">
        <f t="shared" si="3"/>
        <v>#DIV/0!</v>
      </c>
      <c r="H115" s="2" t="e">
        <f t="shared" si="4"/>
        <v>#DIV/0!</v>
      </c>
      <c r="J115" s="4"/>
    </row>
    <row r="116" spans="1:10" s="3" customFormat="1" ht="15" hidden="1">
      <c r="A116" s="98"/>
      <c r="B116" s="1"/>
      <c r="C116" s="2"/>
      <c r="D116" s="2"/>
      <c r="E116" s="2"/>
      <c r="F116" s="2"/>
      <c r="G116" s="2" t="e">
        <f t="shared" si="3"/>
        <v>#DIV/0!</v>
      </c>
      <c r="H116" s="2" t="e">
        <f t="shared" si="4"/>
        <v>#DIV/0!</v>
      </c>
      <c r="J116" s="4"/>
    </row>
    <row r="117" spans="1:10" s="3" customFormat="1" ht="15" hidden="1">
      <c r="A117" s="99"/>
      <c r="B117" s="1"/>
      <c r="C117" s="2"/>
      <c r="D117" s="2"/>
      <c r="E117" s="2"/>
      <c r="F117" s="2"/>
      <c r="G117" s="2" t="e">
        <f t="shared" si="3"/>
        <v>#DIV/0!</v>
      </c>
      <c r="H117" s="2" t="e">
        <f t="shared" si="4"/>
        <v>#DIV/0!</v>
      </c>
      <c r="J117" s="4"/>
    </row>
    <row r="118" spans="1:10" s="3" customFormat="1" ht="15" hidden="1">
      <c r="A118" s="98"/>
      <c r="B118" s="1"/>
      <c r="C118" s="2"/>
      <c r="D118" s="2"/>
      <c r="E118" s="2"/>
      <c r="F118" s="2"/>
      <c r="G118" s="2" t="e">
        <f t="shared" si="3"/>
        <v>#DIV/0!</v>
      </c>
      <c r="H118" s="2" t="e">
        <f t="shared" si="4"/>
        <v>#DIV/0!</v>
      </c>
      <c r="J118" s="4"/>
    </row>
    <row r="119" spans="1:10" s="3" customFormat="1" ht="15">
      <c r="A119" s="98" t="s">
        <v>130</v>
      </c>
      <c r="B119" s="1"/>
      <c r="C119" s="2"/>
      <c r="D119" s="2">
        <v>57909.05</v>
      </c>
      <c r="E119" s="2"/>
      <c r="F119" s="2"/>
      <c r="G119" s="2">
        <f t="shared" si="3"/>
        <v>22.94</v>
      </c>
      <c r="H119" s="2">
        <f t="shared" si="4"/>
        <v>1.91</v>
      </c>
      <c r="I119" s="3">
        <v>2524.3</v>
      </c>
      <c r="J119" s="4"/>
    </row>
    <row r="120" spans="1:10" s="3" customFormat="1" ht="15" hidden="1">
      <c r="A120" s="98"/>
      <c r="B120" s="1"/>
      <c r="C120" s="2"/>
      <c r="D120" s="2"/>
      <c r="E120" s="2"/>
      <c r="F120" s="2"/>
      <c r="G120" s="2" t="e">
        <f t="shared" si="3"/>
        <v>#DIV/0!</v>
      </c>
      <c r="H120" s="2" t="e">
        <f t="shared" si="4"/>
        <v>#DIV/0!</v>
      </c>
      <c r="J120" s="4"/>
    </row>
    <row r="121" spans="1:10" s="3" customFormat="1" ht="15" hidden="1">
      <c r="A121" s="98"/>
      <c r="B121" s="1"/>
      <c r="C121" s="2"/>
      <c r="D121" s="2"/>
      <c r="E121" s="2"/>
      <c r="F121" s="2"/>
      <c r="G121" s="2" t="e">
        <f t="shared" si="3"/>
        <v>#DIV/0!</v>
      </c>
      <c r="H121" s="2" t="e">
        <f t="shared" si="4"/>
        <v>#DIV/0!</v>
      </c>
      <c r="J121" s="4"/>
    </row>
    <row r="122" spans="1:10" s="3" customFormat="1" ht="15" hidden="1">
      <c r="A122" s="98"/>
      <c r="B122" s="1"/>
      <c r="C122" s="2"/>
      <c r="D122" s="2"/>
      <c r="E122" s="2"/>
      <c r="F122" s="2"/>
      <c r="G122" s="2" t="e">
        <f t="shared" si="3"/>
        <v>#DIV/0!</v>
      </c>
      <c r="H122" s="2" t="e">
        <f t="shared" si="4"/>
        <v>#DIV/0!</v>
      </c>
      <c r="J122" s="4"/>
    </row>
    <row r="123" spans="1:10" s="3" customFormat="1" ht="15" hidden="1">
      <c r="A123" s="98"/>
      <c r="B123" s="1"/>
      <c r="C123" s="2"/>
      <c r="D123" s="1"/>
      <c r="E123" s="1"/>
      <c r="F123" s="1"/>
      <c r="G123" s="2">
        <f t="shared" si="3"/>
        <v>0</v>
      </c>
      <c r="H123" s="2">
        <f t="shared" si="4"/>
        <v>0</v>
      </c>
      <c r="I123" s="3">
        <v>2524.3</v>
      </c>
      <c r="J123" s="4"/>
    </row>
    <row r="124" spans="1:10" s="3" customFormat="1" ht="15">
      <c r="A124" s="100" t="s">
        <v>150</v>
      </c>
      <c r="B124" s="1"/>
      <c r="C124" s="2"/>
      <c r="D124" s="1">
        <v>22117.35</v>
      </c>
      <c r="E124" s="1"/>
      <c r="F124" s="1"/>
      <c r="G124" s="2">
        <f t="shared" si="3"/>
        <v>8.76</v>
      </c>
      <c r="H124" s="2">
        <f t="shared" si="4"/>
        <v>0.73</v>
      </c>
      <c r="I124" s="3">
        <v>2524.3</v>
      </c>
      <c r="J124" s="4"/>
    </row>
    <row r="125" spans="1:10" s="3" customFormat="1" ht="15">
      <c r="A125" s="101" t="s">
        <v>131</v>
      </c>
      <c r="B125" s="1"/>
      <c r="C125" s="2"/>
      <c r="D125" s="1">
        <v>20007.93</v>
      </c>
      <c r="E125" s="1"/>
      <c r="F125" s="1"/>
      <c r="G125" s="2">
        <f t="shared" si="3"/>
        <v>7.93</v>
      </c>
      <c r="H125" s="2">
        <f t="shared" si="4"/>
        <v>0.66</v>
      </c>
      <c r="I125" s="3">
        <v>2524.3</v>
      </c>
      <c r="J125" s="4"/>
    </row>
    <row r="126" spans="1:10" s="3" customFormat="1" ht="15">
      <c r="A126" s="101" t="s">
        <v>110</v>
      </c>
      <c r="B126" s="1"/>
      <c r="C126" s="2"/>
      <c r="D126" s="1">
        <v>47936.44</v>
      </c>
      <c r="E126" s="1"/>
      <c r="F126" s="1"/>
      <c r="G126" s="2">
        <f t="shared" si="3"/>
        <v>18.99</v>
      </c>
      <c r="H126" s="2">
        <f t="shared" si="4"/>
        <v>1.58</v>
      </c>
      <c r="I126" s="3">
        <v>2524.3</v>
      </c>
      <c r="J126" s="4"/>
    </row>
    <row r="127" spans="1:11" s="76" customFormat="1" ht="15">
      <c r="A127" s="91" t="s">
        <v>138</v>
      </c>
      <c r="B127" s="92"/>
      <c r="C127" s="92"/>
      <c r="D127" s="92">
        <v>722.42</v>
      </c>
      <c r="E127" s="92"/>
      <c r="F127" s="92"/>
      <c r="G127" s="2">
        <f t="shared" si="3"/>
        <v>0.29</v>
      </c>
      <c r="H127" s="2">
        <f t="shared" si="4"/>
        <v>0.02</v>
      </c>
      <c r="I127" s="3">
        <v>2524.3</v>
      </c>
      <c r="J127" s="77"/>
      <c r="K127" s="3"/>
    </row>
    <row r="128" spans="1:10" s="76" customFormat="1" ht="21" customHeight="1">
      <c r="A128" s="95"/>
      <c r="B128" s="94"/>
      <c r="C128" s="94"/>
      <c r="D128" s="94"/>
      <c r="E128" s="94"/>
      <c r="F128" s="94"/>
      <c r="G128" s="94"/>
      <c r="H128" s="94"/>
      <c r="J128" s="77"/>
    </row>
    <row r="129" spans="1:10" s="76" customFormat="1" ht="13.5" thickBot="1">
      <c r="A129" s="75"/>
      <c r="J129" s="77"/>
    </row>
    <row r="130" spans="1:10" s="86" customFormat="1" ht="15.75" thickBot="1">
      <c r="A130" s="83" t="s">
        <v>83</v>
      </c>
      <c r="B130" s="84"/>
      <c r="C130" s="84"/>
      <c r="D130" s="85">
        <f>D104+D113</f>
        <v>748646.71</v>
      </c>
      <c r="E130" s="85">
        <f>E104+E113</f>
        <v>118.44</v>
      </c>
      <c r="F130" s="85">
        <f>F104+F113</f>
        <v>0</v>
      </c>
      <c r="G130" s="85">
        <f>G104+G113</f>
        <v>296.6</v>
      </c>
      <c r="H130" s="85">
        <f>H104+H113</f>
        <v>24.72</v>
      </c>
      <c r="J130" s="87"/>
    </row>
    <row r="131" spans="1:10" s="76" customFormat="1" ht="12.75">
      <c r="A131" s="75"/>
      <c r="J131" s="77"/>
    </row>
    <row r="132" spans="1:10" s="76" customFormat="1" ht="12.75">
      <c r="A132" s="75"/>
      <c r="J132" s="77"/>
    </row>
    <row r="133" spans="1:10" s="76" customFormat="1" ht="12.75">
      <c r="A133" s="75"/>
      <c r="J133" s="77"/>
    </row>
    <row r="134" spans="1:10" s="76" customFormat="1" ht="12.75">
      <c r="A134" s="75"/>
      <c r="J134" s="77"/>
    </row>
    <row r="135" spans="1:10" s="76" customFormat="1" ht="12.75">
      <c r="A135" s="75"/>
      <c r="J135" s="77"/>
    </row>
    <row r="136" spans="1:10" s="76" customFormat="1" ht="12.75">
      <c r="A136" s="75"/>
      <c r="J136" s="77"/>
    </row>
    <row r="137" spans="1:10" s="73" customFormat="1" ht="19.5">
      <c r="A137" s="88"/>
      <c r="B137" s="89"/>
      <c r="C137" s="90"/>
      <c r="D137" s="90"/>
      <c r="E137" s="90"/>
      <c r="F137" s="90"/>
      <c r="G137" s="90"/>
      <c r="H137" s="90"/>
      <c r="J137" s="74"/>
    </row>
    <row r="138" spans="1:10" s="76" customFormat="1" ht="14.25">
      <c r="A138" s="117" t="s">
        <v>31</v>
      </c>
      <c r="B138" s="117"/>
      <c r="C138" s="117"/>
      <c r="D138" s="117"/>
      <c r="E138" s="117"/>
      <c r="F138" s="117"/>
      <c r="J138" s="77"/>
    </row>
    <row r="139" s="76" customFormat="1" ht="12.75">
      <c r="J139" s="77"/>
    </row>
    <row r="140" spans="1:10" s="76" customFormat="1" ht="12.75">
      <c r="A140" s="75" t="s">
        <v>32</v>
      </c>
      <c r="J140" s="77"/>
    </row>
    <row r="141" s="76" customFormat="1" ht="12.75">
      <c r="J141" s="77"/>
    </row>
    <row r="142" s="76" customFormat="1" ht="12.75">
      <c r="J142" s="77"/>
    </row>
    <row r="143" s="76" customFormat="1" ht="12.75">
      <c r="J143" s="77"/>
    </row>
    <row r="144" s="76" customFormat="1" ht="12.75">
      <c r="J144" s="77"/>
    </row>
    <row r="145" s="76" customFormat="1" ht="12.75">
      <c r="J145" s="77"/>
    </row>
    <row r="146" s="76" customFormat="1" ht="12.75">
      <c r="J146" s="77"/>
    </row>
    <row r="147" s="76" customFormat="1" ht="12.75">
      <c r="J147" s="77"/>
    </row>
    <row r="148" s="76" customFormat="1" ht="12.75">
      <c r="J148" s="77"/>
    </row>
    <row r="149" s="76" customFormat="1" ht="12.75">
      <c r="J149" s="77"/>
    </row>
    <row r="150" s="76" customFormat="1" ht="12.75">
      <c r="J150" s="77"/>
    </row>
    <row r="151" s="76" customFormat="1" ht="12.75">
      <c r="J151" s="77"/>
    </row>
    <row r="152" s="76" customFormat="1" ht="12.75">
      <c r="J152" s="77"/>
    </row>
    <row r="153" s="76" customFormat="1" ht="12.75">
      <c r="J153" s="77"/>
    </row>
    <row r="154" s="76" customFormat="1" ht="12.75">
      <c r="J154" s="77"/>
    </row>
    <row r="155" s="76" customFormat="1" ht="12.75">
      <c r="J155" s="77"/>
    </row>
    <row r="156" s="76" customFormat="1" ht="12.75">
      <c r="J156" s="77"/>
    </row>
    <row r="157" s="76" customFormat="1" ht="12.75">
      <c r="J157" s="77"/>
    </row>
    <row r="158" s="76" customFormat="1" ht="12.75">
      <c r="J158" s="77"/>
    </row>
  </sheetData>
  <sheetProtection/>
  <mergeCells count="12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0:H10"/>
    <mergeCell ref="A13:H13"/>
    <mergeCell ref="A138:F138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2015-05-25T05:06:09Z</cp:lastPrinted>
  <dcterms:created xsi:type="dcterms:W3CDTF">2010-04-02T14:46:04Z</dcterms:created>
  <dcterms:modified xsi:type="dcterms:W3CDTF">2015-05-26T12:59:00Z</dcterms:modified>
  <cp:category/>
  <cp:version/>
  <cp:contentType/>
  <cp:contentStatus/>
</cp:coreProperties>
</file>