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/>
  <calcPr fullCalcOnLoad="1"/>
</workbook>
</file>

<file path=xl/sharedStrings.xml><?xml version="1.0" encoding="utf-8"?>
<sst xmlns="http://schemas.openxmlformats.org/spreadsheetml/2006/main" count="190" uniqueCount="128">
  <si>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</si>
  <si>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</si>
  <si>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</si>
  <si>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</si>
  <si>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</si>
  <si>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д.40(Sобщ.=2518,9м2, Sзем.уч.=1807,00м2)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</si>
  <si>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</si>
  <si>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</si>
  <si>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</si>
  <si>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</si>
  <si>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</si>
  <si>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</si>
  <si>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</si>
  <si>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</si>
  <si>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</si>
  <si>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</si>
  <si>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</si>
  <si>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</si>
  <si>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</si>
  <si>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</si>
  <si>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</si>
  <si>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</si>
  <si>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</si>
  <si>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</si>
  <si>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</si>
  <si>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</si>
  <si>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</si>
  <si>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</si>
  <si>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</si>
  <si>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</si>
  <si>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</si>
  <si>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</si>
  <si>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</si>
  <si>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</si>
  <si>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</si>
  <si>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</si>
  <si>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</si>
  <si>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</si>
  <si>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</si>
  <si>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</si>
  <si>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</si>
  <si>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</si>
  <si>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</si>
  <si>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</si>
  <si>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</si>
  <si>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</si>
  <si>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</si>
  <si>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</si>
  <si>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</si>
  <si>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</si>
  <si>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</si>
  <si>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</si>
  <si>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</si>
  <si>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</si>
  <si>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</si>
  <si>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</si>
  <si>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(диам.50мм-3шт.,диам.80мм-6шт.,диам.100мм-1шт.)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</si>
  <si>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</si>
  <si>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</si>
  <si>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</si>
  <si>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</si>
  <si>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</si>
  <si>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</si>
  <si>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</si>
  <si>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</si>
  <si>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</si>
  <si>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</si>
  <si>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</si>
  <si>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</si>
  <si>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</si>
  <si>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</si>
  <si>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</si>
  <si>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</si>
  <si>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</si>
  <si>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</si>
  <si>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</si>
  <si>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</si>
  <si>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</si>
  <si>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</si>
  <si>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ревизия заадвижек ГВС (диам.50мм-2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</si>
  <si>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</si>
  <si>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</si>
  <si>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</si>
  <si>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</si>
  <si>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(диам.100 мм-3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</si>
  <si>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</si>
  <si>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</si>
  <si>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</si>
  <si>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</si>
  <si>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</si>
  <si>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</si>
  <si>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</si>
  <si>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</si>
  <si>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</si>
  <si>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</si>
  <si>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</si>
  <si>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</si>
  <si>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</si>
  <si>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</si>
  <si>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</si>
  <si>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</si>
  <si>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</si>
  <si>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</si>
  <si>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</si>
  <si>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</si>
  <si>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</si>
  <si>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</si>
  <si>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</si>
  <si>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цоколя</t>
  </si>
  <si>
    <t>ремонт входов в подвал</t>
  </si>
  <si>
    <t>смена запорной арматуры на отоплении</t>
  </si>
  <si>
    <t>смена задвижек</t>
  </si>
  <si>
    <t>восстановление изоляции</t>
  </si>
  <si>
    <t>электроосвещение (установка датчиков движения в тамбурах, освещение подвала)</t>
  </si>
  <si>
    <t>ИТОГО:</t>
  </si>
  <si>
    <t>Погашение задолженности прошлых периодов</t>
  </si>
  <si>
    <t>ВСЕГО:</t>
  </si>
  <si>
    <t>Сбор, вывоз и утилизация ТБО*</t>
  </si>
  <si>
    <t>руб./чел.</t>
  </si>
  <si>
    <t>ремонт кровли</t>
  </si>
  <si>
    <t>смена запорной арматуры (отопление чердак)</t>
  </si>
  <si>
    <t>смена запорной арматуры (водоснабжение)</t>
  </si>
  <si>
    <t>смена запорной арматуры (элеваторный узел)</t>
  </si>
  <si>
    <t xml:space="preserve">смена трубопровода </t>
  </si>
  <si>
    <t>укрепление элеваторного узла</t>
  </si>
  <si>
    <t xml:space="preserve"> ремонт секций бойлера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</si>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</sst>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20" fillId="0" borderId="22" xfId="0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20" fillId="0" borderId="28" xfId="0" applyFont="1" applyFill="1" applyBorder="1" applyAlignment="1">
      <alignment horizontal="left" vertical="center" wrapText="1"/>
    </xf>
    <xf numFmtId="164" fontId="23" fillId="0" borderId="22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4" fontId="19" fillId="0" borderId="34" xfId="0" applyFont="1" applyFill="1" applyBorder="1" applyAlignment="1">
      <alignment horizontal="left" vertical="center" wrapText="1"/>
    </xf>
    <xf numFmtId="164" fontId="19" fillId="0" borderId="35" xfId="0" applyFont="1" applyFill="1" applyBorder="1" applyAlignment="1">
      <alignment horizontal="center" vertical="center" wrapText="1"/>
    </xf>
    <xf numFmtId="165" fontId="19" fillId="0" borderId="35" xfId="0" applyNumberFormat="1" applyFont="1" applyFill="1" applyBorder="1" applyAlignment="1">
      <alignment horizontal="center" vertical="center" wrapText="1"/>
    </xf>
    <xf numFmtId="165" fontId="20" fillId="24" borderId="36" xfId="0" applyNumberFormat="1" applyFont="1" applyFill="1" applyBorder="1" applyAlignment="1">
      <alignment horizontal="center"/>
    </xf>
    <xf numFmtId="165" fontId="20" fillId="24" borderId="37" xfId="0" applyNumberFormat="1" applyFont="1" applyFill="1" applyBorder="1" applyAlignment="1">
      <alignment horizontal="center"/>
    </xf>
    <xf numFmtId="164" fontId="25" fillId="0" borderId="34" xfId="0" applyFont="1" applyFill="1" applyBorder="1" applyAlignment="1">
      <alignment horizontal="left" vertical="center" wrapText="1"/>
    </xf>
    <xf numFmtId="164" fontId="25" fillId="0" borderId="35" xfId="0" applyFont="1" applyFill="1" applyBorder="1" applyAlignment="1">
      <alignment horizontal="center" vertical="center" wrapText="1"/>
    </xf>
    <xf numFmtId="165" fontId="25" fillId="0" borderId="35" xfId="0" applyNumberFormat="1" applyFont="1" applyFill="1" applyBorder="1" applyAlignment="1">
      <alignment horizontal="center" vertical="center" wrapText="1"/>
    </xf>
    <xf numFmtId="165" fontId="25" fillId="24" borderId="37" xfId="0" applyNumberFormat="1" applyFont="1" applyFill="1" applyBorder="1" applyAlignment="1">
      <alignment horizontal="center"/>
    </xf>
    <xf numFmtId="165" fontId="25" fillId="24" borderId="36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8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5" fillId="0" borderId="11" xfId="0" applyFont="1" applyFill="1" applyBorder="1" applyAlignment="1">
      <alignment horizontal="left" vertical="center" wrapText="1"/>
    </xf>
    <xf numFmtId="164" fontId="25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5" fontId="25" fillId="24" borderId="12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164" fontId="23" fillId="0" borderId="21" xfId="0" applyFont="1" applyFill="1" applyBorder="1" applyAlignment="1">
      <alignment horizontal="left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4" fontId="23" fillId="0" borderId="26" xfId="0" applyFont="1" applyFill="1" applyBorder="1" applyAlignment="1">
      <alignment horizontal="left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4" fontId="23" fillId="0" borderId="29" xfId="0" applyFont="1" applyFill="1" applyBorder="1" applyAlignment="1">
      <alignment horizontal="left" vertical="center" wrapText="1"/>
    </xf>
    <xf numFmtId="164" fontId="1" fillId="0" borderId="30" xfId="0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9" fillId="0" borderId="30" xfId="0" applyNumberFormat="1" applyFont="1" applyFill="1" applyBorder="1" applyAlignment="1">
      <alignment horizontal="center" vertical="center" wrapText="1"/>
    </xf>
    <xf numFmtId="165" fontId="19" fillId="24" borderId="30" xfId="0" applyNumberFormat="1" applyFont="1" applyFill="1" applyBorder="1" applyAlignment="1">
      <alignment horizontal="center" vertical="center" wrapText="1"/>
    </xf>
    <xf numFmtId="165" fontId="1" fillId="24" borderId="39" xfId="0" applyNumberFormat="1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65" fontId="19" fillId="24" borderId="0" xfId="0" applyNumberFormat="1" applyFont="1" applyFill="1" applyBorder="1" applyAlignment="1">
      <alignment horizontal="center" vertical="center" wrapText="1"/>
    </xf>
    <xf numFmtId="165" fontId="1" fillId="24" borderId="0" xfId="0" applyNumberFormat="1" applyFont="1" applyFill="1" applyBorder="1" applyAlignment="1">
      <alignment horizontal="center" vertical="center" wrapText="1"/>
    </xf>
    <xf numFmtId="164" fontId="25" fillId="24" borderId="11" xfId="0" applyFont="1" applyFill="1" applyBorder="1" applyAlignment="1">
      <alignment horizontal="left" vertical="center" wrapText="1"/>
    </xf>
    <xf numFmtId="164" fontId="25" fillId="24" borderId="12" xfId="0" applyFont="1" applyFill="1" applyBorder="1" applyAlignment="1">
      <alignment horizontal="center" vertical="center"/>
    </xf>
    <xf numFmtId="165" fontId="25" fillId="24" borderId="12" xfId="0" applyNumberFormat="1" applyFont="1" applyFill="1" applyBorder="1" applyAlignment="1">
      <alignment horizontal="center" vertical="center"/>
    </xf>
    <xf numFmtId="165" fontId="25" fillId="24" borderId="13" xfId="0" applyNumberFormat="1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/>
    </xf>
    <xf numFmtId="164" fontId="25" fillId="0" borderId="38" xfId="0" applyFont="1" applyFill="1" applyBorder="1" applyAlignment="1">
      <alignment horizontal="center" vertical="center"/>
    </xf>
    <xf numFmtId="164" fontId="25" fillId="24" borderId="13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="75" zoomScaleNormal="75" workbookViewId="0" topLeftCell="A1">
      <selection activeCell="I58" sqref="I5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/>
      <c r="C13" s="28">
        <f>F13*12</f>
        <v>0</v>
      </c>
      <c r="D13" s="29">
        <f>G13*I13</f>
        <v>63174.011999999995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2518.9</v>
      </c>
    </row>
    <row r="14" spans="1:8" s="17" customFormat="1" ht="29.25" customHeight="1">
      <c r="A14" s="32" t="s">
        <v>15</v>
      </c>
      <c r="B14" s="33" t="s">
        <v>16</v>
      </c>
      <c r="C14" s="34"/>
      <c r="D14" s="35"/>
      <c r="E14" s="34"/>
      <c r="F14" s="36"/>
      <c r="G14" s="34"/>
      <c r="H14" s="37"/>
    </row>
    <row r="15" spans="1:8" s="17" customFormat="1" ht="13.5">
      <c r="A15" s="32" t="s">
        <v>17</v>
      </c>
      <c r="B15" s="33" t="s">
        <v>16</v>
      </c>
      <c r="C15" s="34"/>
      <c r="D15" s="35"/>
      <c r="E15" s="34"/>
      <c r="F15" s="36"/>
      <c r="G15" s="34"/>
      <c r="H15" s="37"/>
    </row>
    <row r="16" spans="1:8" s="17" customFormat="1" ht="13.5">
      <c r="A16" s="32" t="s">
        <v>18</v>
      </c>
      <c r="B16" s="33" t="s">
        <v>19</v>
      </c>
      <c r="C16" s="34"/>
      <c r="D16" s="35"/>
      <c r="E16" s="34"/>
      <c r="F16" s="36"/>
      <c r="G16" s="34"/>
      <c r="H16" s="37"/>
    </row>
    <row r="17" spans="1:8" s="17" customFormat="1" ht="13.5">
      <c r="A17" s="32" t="s">
        <v>20</v>
      </c>
      <c r="B17" s="33" t="s">
        <v>16</v>
      </c>
      <c r="C17" s="34"/>
      <c r="D17" s="35"/>
      <c r="E17" s="34"/>
      <c r="F17" s="36"/>
      <c r="G17" s="34"/>
      <c r="H17" s="37"/>
    </row>
    <row r="18" spans="1:9" s="17" customFormat="1" ht="27.75">
      <c r="A18" s="26" t="s">
        <v>21</v>
      </c>
      <c r="B18" s="38"/>
      <c r="C18" s="28">
        <f>F18*12</f>
        <v>0</v>
      </c>
      <c r="D18" s="29">
        <f>G18*I18</f>
        <v>58639.992000000006</v>
      </c>
      <c r="E18" s="28">
        <f>H18*12</f>
        <v>23.28</v>
      </c>
      <c r="F18" s="30"/>
      <c r="G18" s="28">
        <f>H18*12</f>
        <v>23.28</v>
      </c>
      <c r="H18" s="31">
        <v>1.94</v>
      </c>
      <c r="I18" s="17">
        <v>2518.9</v>
      </c>
    </row>
    <row r="19" spans="1:8" s="17" customFormat="1" ht="13.5">
      <c r="A19" s="39" t="s">
        <v>22</v>
      </c>
      <c r="B19" s="40" t="s">
        <v>23</v>
      </c>
      <c r="C19" s="28"/>
      <c r="D19" s="29"/>
      <c r="E19" s="28"/>
      <c r="F19" s="30"/>
      <c r="G19" s="28"/>
      <c r="H19" s="31"/>
    </row>
    <row r="20" spans="1:8" s="17" customFormat="1" ht="13.5">
      <c r="A20" s="39" t="s">
        <v>24</v>
      </c>
      <c r="B20" s="40" t="s">
        <v>23</v>
      </c>
      <c r="C20" s="28"/>
      <c r="D20" s="29"/>
      <c r="E20" s="28"/>
      <c r="F20" s="30"/>
      <c r="G20" s="28"/>
      <c r="H20" s="31"/>
    </row>
    <row r="21" spans="1:8" s="17" customFormat="1" ht="13.5">
      <c r="A21" s="39" t="s">
        <v>25</v>
      </c>
      <c r="B21" s="40" t="s">
        <v>23</v>
      </c>
      <c r="C21" s="28"/>
      <c r="D21" s="29"/>
      <c r="E21" s="28"/>
      <c r="F21" s="30"/>
      <c r="G21" s="28"/>
      <c r="H21" s="31"/>
    </row>
    <row r="22" spans="1:8" s="17" customFormat="1" ht="24.75">
      <c r="A22" s="39" t="s">
        <v>26</v>
      </c>
      <c r="B22" s="40" t="s">
        <v>27</v>
      </c>
      <c r="C22" s="28"/>
      <c r="D22" s="29"/>
      <c r="E22" s="28"/>
      <c r="F22" s="30"/>
      <c r="G22" s="28"/>
      <c r="H22" s="31"/>
    </row>
    <row r="23" spans="1:8" s="17" customFormat="1" ht="13.5">
      <c r="A23" s="39" t="s">
        <v>28</v>
      </c>
      <c r="B23" s="40" t="s">
        <v>23</v>
      </c>
      <c r="C23" s="28"/>
      <c r="D23" s="29"/>
      <c r="E23" s="28"/>
      <c r="F23" s="30"/>
      <c r="G23" s="28"/>
      <c r="H23" s="31"/>
    </row>
    <row r="24" spans="1:8" s="17" customFormat="1" ht="13.5">
      <c r="A24" s="41" t="s">
        <v>29</v>
      </c>
      <c r="B24" s="42" t="s">
        <v>23</v>
      </c>
      <c r="C24" s="28"/>
      <c r="D24" s="29"/>
      <c r="E24" s="28"/>
      <c r="F24" s="30"/>
      <c r="G24" s="28"/>
      <c r="H24" s="31"/>
    </row>
    <row r="25" spans="1:8" s="17" customFormat="1" ht="24.75">
      <c r="A25" s="43" t="s">
        <v>30</v>
      </c>
      <c r="B25" s="44" t="s">
        <v>31</v>
      </c>
      <c r="C25" s="28"/>
      <c r="D25" s="29"/>
      <c r="E25" s="28"/>
      <c r="F25" s="30"/>
      <c r="G25" s="28"/>
      <c r="H25" s="31"/>
    </row>
    <row r="26" spans="1:9" s="48" customFormat="1" ht="17.25">
      <c r="A26" s="45" t="s">
        <v>32</v>
      </c>
      <c r="B26" s="27" t="s">
        <v>33</v>
      </c>
      <c r="C26" s="28">
        <f>F26*12</f>
        <v>0</v>
      </c>
      <c r="D26" s="29">
        <f>G26*I26</f>
        <v>16927.008</v>
      </c>
      <c r="E26" s="28">
        <f>H26*12</f>
        <v>6.720000000000001</v>
      </c>
      <c r="F26" s="46"/>
      <c r="G26" s="28">
        <f>H26*12</f>
        <v>6.720000000000001</v>
      </c>
      <c r="H26" s="47">
        <v>0.56</v>
      </c>
      <c r="I26" s="17">
        <v>2518.9</v>
      </c>
    </row>
    <row r="27" spans="1:9" s="17" customFormat="1" ht="17.25">
      <c r="A27" s="45" t="s">
        <v>34</v>
      </c>
      <c r="B27" s="27" t="s">
        <v>35</v>
      </c>
      <c r="C27" s="28">
        <f>F27*12</f>
        <v>0</v>
      </c>
      <c r="D27" s="29">
        <f>G27*I27</f>
        <v>54710.508</v>
      </c>
      <c r="E27" s="28">
        <f>H27*12</f>
        <v>21.72</v>
      </c>
      <c r="F27" s="46"/>
      <c r="G27" s="28">
        <f>H27*12</f>
        <v>21.72</v>
      </c>
      <c r="H27" s="47">
        <v>1.81</v>
      </c>
      <c r="I27" s="17">
        <v>2518.9</v>
      </c>
    </row>
    <row r="28" spans="1:9" s="24" customFormat="1" ht="27.75">
      <c r="A28" s="45" t="s">
        <v>36</v>
      </c>
      <c r="B28" s="27" t="s">
        <v>37</v>
      </c>
      <c r="C28" s="49"/>
      <c r="D28" s="29">
        <f>G28*I28</f>
        <v>1511.3400000000004</v>
      </c>
      <c r="E28" s="49"/>
      <c r="F28" s="46"/>
      <c r="G28" s="28">
        <f>H28*12</f>
        <v>0.6000000000000001</v>
      </c>
      <c r="H28" s="46">
        <v>0.05</v>
      </c>
      <c r="I28" s="17">
        <v>2518.9</v>
      </c>
    </row>
    <row r="29" spans="1:9" s="24" customFormat="1" ht="27.75">
      <c r="A29" s="45" t="s">
        <v>38</v>
      </c>
      <c r="B29" s="27" t="s">
        <v>37</v>
      </c>
      <c r="C29" s="49"/>
      <c r="D29" s="29">
        <f>G29*I29</f>
        <v>1511.3400000000004</v>
      </c>
      <c r="E29" s="49"/>
      <c r="F29" s="46"/>
      <c r="G29" s="28">
        <f>H29*12</f>
        <v>0.6000000000000001</v>
      </c>
      <c r="H29" s="46">
        <v>0.05</v>
      </c>
      <c r="I29" s="17">
        <v>2518.9</v>
      </c>
    </row>
    <row r="30" spans="1:9" s="24" customFormat="1" ht="14.25">
      <c r="A30" s="45" t="s">
        <v>39</v>
      </c>
      <c r="B30" s="27" t="s">
        <v>37</v>
      </c>
      <c r="C30" s="49"/>
      <c r="D30" s="29">
        <f>G30*I30</f>
        <v>9672.576</v>
      </c>
      <c r="E30" s="49"/>
      <c r="F30" s="46"/>
      <c r="G30" s="28">
        <f>H30*12</f>
        <v>3.84</v>
      </c>
      <c r="H30" s="46">
        <v>0.32</v>
      </c>
      <c r="I30" s="17">
        <v>2518.9</v>
      </c>
    </row>
    <row r="31" spans="1:9" s="24" customFormat="1" ht="12.75" hidden="1">
      <c r="A31" s="45" t="s">
        <v>40</v>
      </c>
      <c r="B31" s="27" t="s">
        <v>27</v>
      </c>
      <c r="C31" s="49"/>
      <c r="D31" s="29">
        <f>G31*I31</f>
        <v>0</v>
      </c>
      <c r="E31" s="49"/>
      <c r="F31" s="46"/>
      <c r="G31" s="28">
        <f>H31*12</f>
        <v>0</v>
      </c>
      <c r="H31" s="46"/>
      <c r="I31" s="17">
        <v>2518.9</v>
      </c>
    </row>
    <row r="32" spans="1:9" s="24" customFormat="1" ht="12.75" hidden="1">
      <c r="A32" s="45" t="s">
        <v>41</v>
      </c>
      <c r="B32" s="27" t="s">
        <v>27</v>
      </c>
      <c r="C32" s="49"/>
      <c r="D32" s="29">
        <f>G32*I32</f>
        <v>0</v>
      </c>
      <c r="E32" s="49"/>
      <c r="F32" s="46"/>
      <c r="G32" s="28">
        <f>H32*12</f>
        <v>0</v>
      </c>
      <c r="H32" s="46"/>
      <c r="I32" s="17">
        <v>2518.9</v>
      </c>
    </row>
    <row r="33" spans="1:9" s="24" customFormat="1" ht="12.75" hidden="1">
      <c r="A33" s="45" t="s">
        <v>42</v>
      </c>
      <c r="B33" s="27" t="s">
        <v>27</v>
      </c>
      <c r="C33" s="49"/>
      <c r="D33" s="29">
        <f>G33*I33</f>
        <v>0</v>
      </c>
      <c r="E33" s="49"/>
      <c r="F33" s="46"/>
      <c r="G33" s="28">
        <f>H33*12</f>
        <v>0</v>
      </c>
      <c r="H33" s="46"/>
      <c r="I33" s="17">
        <v>2518.9</v>
      </c>
    </row>
    <row r="34" spans="1:9" s="24" customFormat="1" ht="14.25">
      <c r="A34" s="45" t="s">
        <v>43</v>
      </c>
      <c r="B34" s="27"/>
      <c r="C34" s="49">
        <f>F34*12</f>
        <v>0</v>
      </c>
      <c r="D34" s="29">
        <f>G34*I34</f>
        <v>3929.4840000000004</v>
      </c>
      <c r="E34" s="49">
        <f>H34*12</f>
        <v>1.56</v>
      </c>
      <c r="F34" s="46"/>
      <c r="G34" s="28">
        <f>H34*12</f>
        <v>1.56</v>
      </c>
      <c r="H34" s="46">
        <v>0.13</v>
      </c>
      <c r="I34" s="17">
        <v>2518.9</v>
      </c>
    </row>
    <row r="35" spans="1:9" s="17" customFormat="1" ht="14.25">
      <c r="A35" s="45" t="s">
        <v>44</v>
      </c>
      <c r="B35" s="27" t="s">
        <v>45</v>
      </c>
      <c r="C35" s="49">
        <f>F35*12</f>
        <v>0</v>
      </c>
      <c r="D35" s="29">
        <f>G35*I35</f>
        <v>906.804</v>
      </c>
      <c r="E35" s="49">
        <f>H35*12</f>
        <v>0.36</v>
      </c>
      <c r="F35" s="46"/>
      <c r="G35" s="28">
        <f>H35*12</f>
        <v>0.36</v>
      </c>
      <c r="H35" s="46">
        <v>0.03</v>
      </c>
      <c r="I35" s="17">
        <v>2518.9</v>
      </c>
    </row>
    <row r="36" spans="1:9" s="17" customFormat="1" ht="14.25">
      <c r="A36" s="45" t="s">
        <v>46</v>
      </c>
      <c r="B36" s="50" t="s">
        <v>47</v>
      </c>
      <c r="C36" s="51">
        <f>F36*12</f>
        <v>0</v>
      </c>
      <c r="D36" s="29">
        <f>G36*I36</f>
        <v>604.536</v>
      </c>
      <c r="E36" s="51">
        <f>H36*12</f>
        <v>0.24</v>
      </c>
      <c r="F36" s="52"/>
      <c r="G36" s="28">
        <f>H36*12</f>
        <v>0.24</v>
      </c>
      <c r="H36" s="52">
        <v>0.02</v>
      </c>
      <c r="I36" s="17">
        <v>2518.9</v>
      </c>
    </row>
    <row r="37" spans="1:9" s="48" customFormat="1" ht="27.75">
      <c r="A37" s="45" t="s">
        <v>48</v>
      </c>
      <c r="B37" s="27" t="s">
        <v>49</v>
      </c>
      <c r="C37" s="49">
        <f>F37*12</f>
        <v>0</v>
      </c>
      <c r="D37" s="29">
        <f>G37*I37</f>
        <v>906.804</v>
      </c>
      <c r="E37" s="49">
        <f>H37*12</f>
        <v>0.36</v>
      </c>
      <c r="F37" s="53"/>
      <c r="G37" s="28">
        <f>H37*12</f>
        <v>0.36</v>
      </c>
      <c r="H37" s="53">
        <v>0.03</v>
      </c>
      <c r="I37" s="17">
        <v>2518.9</v>
      </c>
    </row>
    <row r="38" spans="1:10" s="48" customFormat="1" ht="14.25">
      <c r="A38" s="45" t="s">
        <v>50</v>
      </c>
      <c r="B38" s="27"/>
      <c r="C38" s="28"/>
      <c r="D38" s="28">
        <f>SUM(D39:D53)</f>
        <v>19632.808</v>
      </c>
      <c r="E38" s="28"/>
      <c r="F38" s="46"/>
      <c r="G38" s="28">
        <f>SUM(G39:G53)</f>
        <v>7.79419905514312</v>
      </c>
      <c r="H38" s="28">
        <f>SUM(H39:H53)</f>
        <v>0.6495165879285932</v>
      </c>
      <c r="I38" s="17">
        <v>2518.9</v>
      </c>
      <c r="J38" s="54"/>
    </row>
    <row r="39" spans="1:9" s="24" customFormat="1" ht="14.25">
      <c r="A39" s="55" t="s">
        <v>51</v>
      </c>
      <c r="B39" s="56" t="s">
        <v>52</v>
      </c>
      <c r="C39" s="57"/>
      <c r="D39" s="58">
        <f>G39*I39</f>
        <v>604.536</v>
      </c>
      <c r="E39" s="57"/>
      <c r="F39" s="59"/>
      <c r="G39" s="57">
        <f>H39*12</f>
        <v>0.24</v>
      </c>
      <c r="H39" s="59">
        <v>0.02</v>
      </c>
      <c r="I39" s="17">
        <v>2518.9</v>
      </c>
    </row>
    <row r="40" spans="1:9" s="24" customFormat="1" ht="14.25">
      <c r="A40" s="55" t="s">
        <v>53</v>
      </c>
      <c r="B40" s="56" t="s">
        <v>52</v>
      </c>
      <c r="C40" s="57"/>
      <c r="D40" s="58">
        <f>G40*I40</f>
        <v>302.268</v>
      </c>
      <c r="E40" s="57"/>
      <c r="F40" s="59"/>
      <c r="G40" s="57">
        <f>H40*12</f>
        <v>0.12</v>
      </c>
      <c r="H40" s="59">
        <v>0.01</v>
      </c>
      <c r="I40" s="17">
        <v>2518.9</v>
      </c>
    </row>
    <row r="41" spans="1:9" s="24" customFormat="1" ht="14.25">
      <c r="A41" s="55" t="s">
        <v>54</v>
      </c>
      <c r="B41" s="56" t="s">
        <v>55</v>
      </c>
      <c r="C41" s="57">
        <f>F41*12</f>
        <v>0</v>
      </c>
      <c r="D41" s="58">
        <f>G41*I41</f>
        <v>302.268</v>
      </c>
      <c r="E41" s="57">
        <f>H41*12</f>
        <v>0.12</v>
      </c>
      <c r="F41" s="59"/>
      <c r="G41" s="57">
        <f>H41*12</f>
        <v>0.12</v>
      </c>
      <c r="H41" s="59">
        <v>0.01</v>
      </c>
      <c r="I41" s="17">
        <v>2518.9</v>
      </c>
    </row>
    <row r="42" spans="1:9" s="24" customFormat="1" ht="14.25">
      <c r="A42" s="55" t="s">
        <v>56</v>
      </c>
      <c r="B42" s="56" t="s">
        <v>52</v>
      </c>
      <c r="C42" s="57">
        <f>F42*12</f>
        <v>0</v>
      </c>
      <c r="D42" s="58">
        <f>G42*I42</f>
        <v>6045.3600000000015</v>
      </c>
      <c r="E42" s="57">
        <f>H42*12</f>
        <v>2.4000000000000004</v>
      </c>
      <c r="F42" s="59"/>
      <c r="G42" s="57">
        <f>H42*12</f>
        <v>2.4000000000000004</v>
      </c>
      <c r="H42" s="59">
        <v>0.2</v>
      </c>
      <c r="I42" s="17">
        <v>2518.9</v>
      </c>
    </row>
    <row r="43" spans="1:9" s="24" customFormat="1" ht="14.25">
      <c r="A43" s="55" t="s">
        <v>57</v>
      </c>
      <c r="B43" s="56" t="s">
        <v>52</v>
      </c>
      <c r="C43" s="57">
        <f>F43*12</f>
        <v>0</v>
      </c>
      <c r="D43" s="58">
        <f>G43*I43</f>
        <v>604.536</v>
      </c>
      <c r="E43" s="57">
        <f>H43*12</f>
        <v>0.24</v>
      </c>
      <c r="F43" s="59"/>
      <c r="G43" s="57">
        <f>H43*12</f>
        <v>0.24</v>
      </c>
      <c r="H43" s="59">
        <v>0.02</v>
      </c>
      <c r="I43" s="17">
        <v>2518.9</v>
      </c>
    </row>
    <row r="44" spans="1:9" s="24" customFormat="1" ht="14.25">
      <c r="A44" s="55" t="s">
        <v>58</v>
      </c>
      <c r="B44" s="56" t="s">
        <v>52</v>
      </c>
      <c r="C44" s="57">
        <f>F44*12</f>
        <v>0</v>
      </c>
      <c r="D44" s="58">
        <f>G44*I44</f>
        <v>3022.6800000000007</v>
      </c>
      <c r="E44" s="57">
        <f>H44*12</f>
        <v>1.2000000000000002</v>
      </c>
      <c r="F44" s="59"/>
      <c r="G44" s="57">
        <f>H44*12</f>
        <v>1.2000000000000002</v>
      </c>
      <c r="H44" s="59">
        <v>0.1</v>
      </c>
      <c r="I44" s="17">
        <v>2518.9</v>
      </c>
    </row>
    <row r="45" spans="1:9" s="24" customFormat="1" ht="14.25">
      <c r="A45" s="55" t="s">
        <v>59</v>
      </c>
      <c r="B45" s="56" t="s">
        <v>52</v>
      </c>
      <c r="C45" s="57">
        <f>F45*12</f>
        <v>0</v>
      </c>
      <c r="D45" s="58">
        <f>G45*I45</f>
        <v>604.536</v>
      </c>
      <c r="E45" s="57">
        <f>H45*12</f>
        <v>0.24</v>
      </c>
      <c r="F45" s="59"/>
      <c r="G45" s="57">
        <f>H45*12</f>
        <v>0.24</v>
      </c>
      <c r="H45" s="59">
        <v>0.02</v>
      </c>
      <c r="I45" s="17">
        <v>2518.9</v>
      </c>
    </row>
    <row r="46" spans="1:9" s="24" customFormat="1" ht="14.25">
      <c r="A46" s="55" t="s">
        <v>60</v>
      </c>
      <c r="B46" s="56" t="s">
        <v>52</v>
      </c>
      <c r="C46" s="57"/>
      <c r="D46" s="58">
        <f>G46*I46</f>
        <v>302.268</v>
      </c>
      <c r="E46" s="57"/>
      <c r="F46" s="59"/>
      <c r="G46" s="57">
        <f>H46*12</f>
        <v>0.12</v>
      </c>
      <c r="H46" s="59">
        <v>0.01</v>
      </c>
      <c r="I46" s="17">
        <v>2518.9</v>
      </c>
    </row>
    <row r="47" spans="1:9" s="24" customFormat="1" ht="14.25">
      <c r="A47" s="55" t="s">
        <v>61</v>
      </c>
      <c r="B47" s="56" t="s">
        <v>55</v>
      </c>
      <c r="C47" s="57"/>
      <c r="D47" s="58">
        <f>G47*I47</f>
        <v>1209.072</v>
      </c>
      <c r="E47" s="57"/>
      <c r="F47" s="59"/>
      <c r="G47" s="57">
        <f>H47*12</f>
        <v>0.48</v>
      </c>
      <c r="H47" s="59">
        <v>0.04</v>
      </c>
      <c r="I47" s="17">
        <v>2518.9</v>
      </c>
    </row>
    <row r="48" spans="1:9" s="24" customFormat="1" ht="24.75">
      <c r="A48" s="55" t="s">
        <v>62</v>
      </c>
      <c r="B48" s="56" t="s">
        <v>52</v>
      </c>
      <c r="C48" s="57">
        <f>F48*12</f>
        <v>0</v>
      </c>
      <c r="D48" s="58">
        <f>G48*I48</f>
        <v>1813.608</v>
      </c>
      <c r="E48" s="57">
        <f>H48*12</f>
        <v>0.72</v>
      </c>
      <c r="F48" s="59"/>
      <c r="G48" s="57">
        <f>H48*12</f>
        <v>0.72</v>
      </c>
      <c r="H48" s="59">
        <v>0.06</v>
      </c>
      <c r="I48" s="17">
        <v>2518.9</v>
      </c>
    </row>
    <row r="49" spans="1:9" s="24" customFormat="1" ht="14.25">
      <c r="A49" s="55" t="s">
        <v>63</v>
      </c>
      <c r="B49" s="56" t="s">
        <v>52</v>
      </c>
      <c r="C49" s="57"/>
      <c r="D49" s="58">
        <f>G49*I49</f>
        <v>302.268</v>
      </c>
      <c r="E49" s="57"/>
      <c r="F49" s="59"/>
      <c r="G49" s="57">
        <f>H49*12</f>
        <v>0.12</v>
      </c>
      <c r="H49" s="59">
        <v>0.01</v>
      </c>
      <c r="I49" s="17">
        <v>2518.9</v>
      </c>
    </row>
    <row r="50" spans="1:9" s="24" customFormat="1" ht="14.25">
      <c r="A50" s="55" t="s">
        <v>64</v>
      </c>
      <c r="B50" s="56" t="s">
        <v>52</v>
      </c>
      <c r="C50" s="60"/>
      <c r="D50" s="58">
        <f>G50*I50</f>
        <v>906.804</v>
      </c>
      <c r="E50" s="60"/>
      <c r="F50" s="59"/>
      <c r="G50" s="57">
        <f>H50*12</f>
        <v>0.36</v>
      </c>
      <c r="H50" s="59">
        <v>0.03</v>
      </c>
      <c r="I50" s="17">
        <v>2518.9</v>
      </c>
    </row>
    <row r="51" spans="1:9" s="24" customFormat="1" ht="14.25">
      <c r="A51" s="39" t="s">
        <v>65</v>
      </c>
      <c r="B51" s="56" t="s">
        <v>52</v>
      </c>
      <c r="C51" s="60">
        <f>F51*12</f>
        <v>0</v>
      </c>
      <c r="D51" s="58">
        <f>G51*I51</f>
        <v>2115.876</v>
      </c>
      <c r="E51" s="60">
        <f>H51*12</f>
        <v>0.8400000000000001</v>
      </c>
      <c r="F51" s="59"/>
      <c r="G51" s="57">
        <f>H51*12</f>
        <v>0.8400000000000001</v>
      </c>
      <c r="H51" s="59">
        <v>0.07</v>
      </c>
      <c r="I51" s="17">
        <v>2518.9</v>
      </c>
    </row>
    <row r="52" spans="1:9" s="24" customFormat="1" ht="14.25">
      <c r="A52" s="39" t="s">
        <v>66</v>
      </c>
      <c r="B52" s="56" t="s">
        <v>52</v>
      </c>
      <c r="C52" s="57"/>
      <c r="D52" s="58">
        <f>G52*I52</f>
        <v>302.268</v>
      </c>
      <c r="E52" s="57"/>
      <c r="F52" s="59"/>
      <c r="G52" s="57">
        <f>H52*12</f>
        <v>0.12</v>
      </c>
      <c r="H52" s="59">
        <v>0.01</v>
      </c>
      <c r="I52" s="17">
        <v>2518.9</v>
      </c>
    </row>
    <row r="53" spans="1:9" s="24" customFormat="1" ht="14.25">
      <c r="A53" s="39" t="s">
        <v>67</v>
      </c>
      <c r="B53" s="56" t="s">
        <v>52</v>
      </c>
      <c r="C53" s="57"/>
      <c r="D53" s="58">
        <v>1194.46</v>
      </c>
      <c r="E53" s="57"/>
      <c r="F53" s="59"/>
      <c r="G53" s="57">
        <f>H53*12</f>
        <v>0.4741990551431181</v>
      </c>
      <c r="H53" s="59">
        <f>D53/12/I53</f>
        <v>0.03951658792859317</v>
      </c>
      <c r="I53" s="17">
        <v>2518.9</v>
      </c>
    </row>
    <row r="54" spans="1:10" s="48" customFormat="1" ht="27.75">
      <c r="A54" s="45" t="s">
        <v>68</v>
      </c>
      <c r="B54" s="27"/>
      <c r="C54" s="28"/>
      <c r="D54" s="28">
        <f>SUM(D55:D66)</f>
        <v>17836.826</v>
      </c>
      <c r="E54" s="28"/>
      <c r="F54" s="46"/>
      <c r="G54" s="28">
        <f>SUM(G55:G66)</f>
        <v>7.081196554051371</v>
      </c>
      <c r="H54" s="28">
        <f>SUM(H55:H66)</f>
        <v>0.5900997128376144</v>
      </c>
      <c r="I54" s="17">
        <v>2518.9</v>
      </c>
      <c r="J54" s="54"/>
    </row>
    <row r="55" spans="1:9" s="24" customFormat="1" ht="14.25">
      <c r="A55" s="55" t="s">
        <v>69</v>
      </c>
      <c r="B55" s="56" t="s">
        <v>70</v>
      </c>
      <c r="C55" s="57"/>
      <c r="D55" s="58">
        <f>G55*I55</f>
        <v>1813.608</v>
      </c>
      <c r="E55" s="57"/>
      <c r="F55" s="59"/>
      <c r="G55" s="57">
        <f>H55*12</f>
        <v>0.72</v>
      </c>
      <c r="H55" s="59">
        <v>0.06</v>
      </c>
      <c r="I55" s="17">
        <v>2518.9</v>
      </c>
    </row>
    <row r="56" spans="1:9" s="24" customFormat="1" ht="24.75">
      <c r="A56" s="55" t="s">
        <v>71</v>
      </c>
      <c r="B56" s="56" t="s">
        <v>72</v>
      </c>
      <c r="C56" s="57"/>
      <c r="D56" s="58">
        <f>G56*I56</f>
        <v>1209.072</v>
      </c>
      <c r="E56" s="57"/>
      <c r="F56" s="59"/>
      <c r="G56" s="57">
        <f>H56*12</f>
        <v>0.48</v>
      </c>
      <c r="H56" s="59">
        <v>0.04</v>
      </c>
      <c r="I56" s="17">
        <v>2518.9</v>
      </c>
    </row>
    <row r="57" spans="1:9" s="24" customFormat="1" ht="14.25">
      <c r="A57" s="55" t="s">
        <v>73</v>
      </c>
      <c r="B57" s="56" t="s">
        <v>74</v>
      </c>
      <c r="C57" s="57"/>
      <c r="D57" s="58">
        <f>G57*I57</f>
        <v>1511.3400000000004</v>
      </c>
      <c r="E57" s="57"/>
      <c r="F57" s="59"/>
      <c r="G57" s="57">
        <f>H57*12</f>
        <v>0.6000000000000001</v>
      </c>
      <c r="H57" s="59">
        <v>0.05</v>
      </c>
      <c r="I57" s="17">
        <v>2518.9</v>
      </c>
    </row>
    <row r="58" spans="1:9" s="24" customFormat="1" ht="24.75">
      <c r="A58" s="55" t="s">
        <v>75</v>
      </c>
      <c r="B58" s="56" t="s">
        <v>76</v>
      </c>
      <c r="C58" s="57"/>
      <c r="D58" s="58">
        <f>G58*I58</f>
        <v>1209.072</v>
      </c>
      <c r="E58" s="57"/>
      <c r="F58" s="59"/>
      <c r="G58" s="57">
        <f>H58*12</f>
        <v>0.48</v>
      </c>
      <c r="H58" s="59">
        <v>0.04</v>
      </c>
      <c r="I58" s="17">
        <v>2518.9</v>
      </c>
    </row>
    <row r="59" spans="1:9" s="24" customFormat="1" ht="14.25">
      <c r="A59" s="55" t="s">
        <v>77</v>
      </c>
      <c r="B59" s="56" t="s">
        <v>78</v>
      </c>
      <c r="C59" s="57"/>
      <c r="D59" s="58">
        <v>6652.91</v>
      </c>
      <c r="E59" s="57"/>
      <c r="F59" s="59"/>
      <c r="G59" s="57">
        <f>H59*12</f>
        <v>2.6411965540513718</v>
      </c>
      <c r="H59" s="59">
        <f>D59/12/I59</f>
        <v>0.22009971283761431</v>
      </c>
      <c r="I59" s="17">
        <v>2518.9</v>
      </c>
    </row>
    <row r="60" spans="1:9" s="24" customFormat="1" ht="12.75" hidden="1">
      <c r="A60" s="55"/>
      <c r="B60" s="56"/>
      <c r="C60" s="57"/>
      <c r="D60" s="58"/>
      <c r="E60" s="57"/>
      <c r="F60" s="59"/>
      <c r="G60" s="57"/>
      <c r="H60" s="59"/>
      <c r="I60" s="17">
        <v>2518.9</v>
      </c>
    </row>
    <row r="61" spans="1:9" s="24" customFormat="1" ht="12.75" hidden="1">
      <c r="A61" s="55"/>
      <c r="B61" s="56"/>
      <c r="C61" s="57"/>
      <c r="D61" s="58"/>
      <c r="E61" s="57"/>
      <c r="F61" s="59"/>
      <c r="G61" s="57"/>
      <c r="H61" s="59"/>
      <c r="I61" s="17">
        <v>2518.9</v>
      </c>
    </row>
    <row r="62" spans="1:9" s="24" customFormat="1" ht="12.75" hidden="1">
      <c r="A62" s="55"/>
      <c r="B62" s="56"/>
      <c r="C62" s="57"/>
      <c r="D62" s="58"/>
      <c r="E62" s="57"/>
      <c r="F62" s="59"/>
      <c r="G62" s="57"/>
      <c r="H62" s="59"/>
      <c r="I62" s="17">
        <v>2518.9</v>
      </c>
    </row>
    <row r="63" spans="1:9" s="24" customFormat="1" ht="24.75">
      <c r="A63" s="55" t="s">
        <v>79</v>
      </c>
      <c r="B63" s="56" t="s">
        <v>27</v>
      </c>
      <c r="C63" s="57"/>
      <c r="D63" s="58">
        <f>G63*I63</f>
        <v>906.804</v>
      </c>
      <c r="E63" s="57"/>
      <c r="F63" s="59"/>
      <c r="G63" s="57">
        <f>H63*12</f>
        <v>0.36</v>
      </c>
      <c r="H63" s="59">
        <v>0.03</v>
      </c>
      <c r="I63" s="17">
        <v>2518.9</v>
      </c>
    </row>
    <row r="64" spans="1:9" s="24" customFormat="1" ht="12.75" hidden="1">
      <c r="A64" s="55" t="s">
        <v>80</v>
      </c>
      <c r="B64" s="56" t="s">
        <v>37</v>
      </c>
      <c r="C64" s="57"/>
      <c r="D64" s="58">
        <f>G64*I64</f>
        <v>0</v>
      </c>
      <c r="E64" s="57"/>
      <c r="F64" s="59"/>
      <c r="G64" s="57">
        <f>H64*12</f>
        <v>0</v>
      </c>
      <c r="H64" s="61"/>
      <c r="I64" s="17">
        <v>2518.9</v>
      </c>
    </row>
    <row r="65" spans="1:9" s="24" customFormat="1" ht="14.25">
      <c r="A65" s="39" t="s">
        <v>81</v>
      </c>
      <c r="B65" s="56" t="s">
        <v>37</v>
      </c>
      <c r="C65" s="60"/>
      <c r="D65" s="58">
        <f>G65*I65</f>
        <v>4534.0199999999995</v>
      </c>
      <c r="E65" s="60"/>
      <c r="F65" s="59"/>
      <c r="G65" s="57">
        <f>H65*12</f>
        <v>1.7999999999999998</v>
      </c>
      <c r="H65" s="59">
        <v>0.15</v>
      </c>
      <c r="I65" s="17">
        <v>2518.9</v>
      </c>
    </row>
    <row r="66" spans="1:9" s="24" customFormat="1" ht="12.75" hidden="1">
      <c r="A66" s="39" t="s">
        <v>67</v>
      </c>
      <c r="B66" s="56" t="s">
        <v>52</v>
      </c>
      <c r="C66" s="57"/>
      <c r="D66" s="58"/>
      <c r="E66" s="57"/>
      <c r="F66" s="59"/>
      <c r="G66" s="57"/>
      <c r="H66" s="59"/>
      <c r="I66" s="17">
        <v>2518.9</v>
      </c>
    </row>
    <row r="67" spans="1:9" s="24" customFormat="1" ht="27.75">
      <c r="A67" s="45" t="s">
        <v>82</v>
      </c>
      <c r="B67" s="56"/>
      <c r="C67" s="57"/>
      <c r="D67" s="28">
        <f>D68+D69+D70</f>
        <v>3324.9480000000003</v>
      </c>
      <c r="E67" s="57"/>
      <c r="F67" s="59"/>
      <c r="G67" s="28">
        <f>G68+G69+G70</f>
        <v>1.32</v>
      </c>
      <c r="H67" s="62">
        <f>H68+H69+H70</f>
        <v>0.11000000000000001</v>
      </c>
      <c r="I67" s="17">
        <v>2518.9</v>
      </c>
    </row>
    <row r="68" spans="1:9" s="24" customFormat="1" ht="14.25">
      <c r="A68" s="55" t="s">
        <v>83</v>
      </c>
      <c r="B68" s="56" t="s">
        <v>52</v>
      </c>
      <c r="C68" s="57"/>
      <c r="D68" s="58">
        <f>G68*I68</f>
        <v>1209.072</v>
      </c>
      <c r="E68" s="57"/>
      <c r="F68" s="59"/>
      <c r="G68" s="57">
        <f>H68*12</f>
        <v>0.48</v>
      </c>
      <c r="H68" s="59">
        <v>0.04</v>
      </c>
      <c r="I68" s="17">
        <v>2518.9</v>
      </c>
    </row>
    <row r="69" spans="1:9" s="24" customFormat="1" ht="24.75">
      <c r="A69" s="55" t="s">
        <v>84</v>
      </c>
      <c r="B69" s="56" t="s">
        <v>27</v>
      </c>
      <c r="C69" s="57"/>
      <c r="D69" s="58">
        <f>G69*I69</f>
        <v>2115.876</v>
      </c>
      <c r="E69" s="57"/>
      <c r="F69" s="59"/>
      <c r="G69" s="57">
        <f>H69*12</f>
        <v>0.8400000000000001</v>
      </c>
      <c r="H69" s="59">
        <v>0.07</v>
      </c>
      <c r="I69" s="17">
        <v>2518.9</v>
      </c>
    </row>
    <row r="70" spans="1:9" s="24" customFormat="1" ht="12.75" hidden="1">
      <c r="A70" s="55" t="s">
        <v>85</v>
      </c>
      <c r="B70" s="56" t="s">
        <v>37</v>
      </c>
      <c r="C70" s="57"/>
      <c r="D70" s="58">
        <f>G70*I70</f>
        <v>0</v>
      </c>
      <c r="E70" s="57"/>
      <c r="F70" s="59"/>
      <c r="G70" s="57">
        <f>H70*12</f>
        <v>0</v>
      </c>
      <c r="H70" s="61"/>
      <c r="I70" s="17">
        <v>2518.9</v>
      </c>
    </row>
    <row r="71" spans="1:9" s="24" customFormat="1" ht="14.25">
      <c r="A71" s="45" t="s">
        <v>86</v>
      </c>
      <c r="B71" s="56"/>
      <c r="C71" s="57"/>
      <c r="D71" s="28">
        <f>SUM(D72:D79)</f>
        <v>4836.2880000000005</v>
      </c>
      <c r="E71" s="57"/>
      <c r="F71" s="59"/>
      <c r="G71" s="28">
        <f>SUM(G72:G79)</f>
        <v>1.9200000000000002</v>
      </c>
      <c r="H71" s="28">
        <f>SUM(H72:H79)</f>
        <v>0.16</v>
      </c>
      <c r="I71" s="17">
        <v>2518.9</v>
      </c>
    </row>
    <row r="72" spans="1:9" s="24" customFormat="1" ht="12.75" hidden="1">
      <c r="A72" s="55" t="s">
        <v>87</v>
      </c>
      <c r="B72" s="56" t="s">
        <v>37</v>
      </c>
      <c r="C72" s="57"/>
      <c r="D72" s="58">
        <f>G72*I72</f>
        <v>0</v>
      </c>
      <c r="E72" s="57"/>
      <c r="F72" s="59"/>
      <c r="G72" s="57">
        <f>H72*12</f>
        <v>0</v>
      </c>
      <c r="H72" s="59"/>
      <c r="I72" s="17">
        <v>2518.9</v>
      </c>
    </row>
    <row r="73" spans="1:9" s="24" customFormat="1" ht="14.25">
      <c r="A73" s="55" t="s">
        <v>88</v>
      </c>
      <c r="B73" s="56" t="s">
        <v>52</v>
      </c>
      <c r="C73" s="57"/>
      <c r="D73" s="58">
        <f>G73*I73</f>
        <v>4231.752</v>
      </c>
      <c r="E73" s="57"/>
      <c r="F73" s="59"/>
      <c r="G73" s="57">
        <f>H73*12</f>
        <v>1.6800000000000002</v>
      </c>
      <c r="H73" s="59">
        <v>0.14</v>
      </c>
      <c r="I73" s="17">
        <v>2518.9</v>
      </c>
    </row>
    <row r="74" spans="1:9" s="24" customFormat="1" ht="14.25">
      <c r="A74" s="55" t="s">
        <v>89</v>
      </c>
      <c r="B74" s="56" t="s">
        <v>52</v>
      </c>
      <c r="C74" s="57"/>
      <c r="D74" s="58">
        <f>G74*I74</f>
        <v>604.536</v>
      </c>
      <c r="E74" s="57"/>
      <c r="F74" s="59"/>
      <c r="G74" s="57">
        <f>H74*12</f>
        <v>0.24</v>
      </c>
      <c r="H74" s="59">
        <v>0.02</v>
      </c>
      <c r="I74" s="17">
        <v>2518.9</v>
      </c>
    </row>
    <row r="75" spans="1:9" s="24" customFormat="1" ht="12.75" customHeight="1" hidden="1">
      <c r="A75" s="39" t="s">
        <v>90</v>
      </c>
      <c r="B75" s="56" t="s">
        <v>27</v>
      </c>
      <c r="C75" s="57"/>
      <c r="D75" s="58">
        <f>G75*I75</f>
        <v>0</v>
      </c>
      <c r="E75" s="57"/>
      <c r="F75" s="59"/>
      <c r="G75" s="57">
        <f>H75*12</f>
        <v>0</v>
      </c>
      <c r="H75" s="61"/>
      <c r="I75" s="17">
        <v>2518.9</v>
      </c>
    </row>
    <row r="76" spans="1:9" s="24" customFormat="1" ht="12.75" hidden="1">
      <c r="A76" s="39" t="s">
        <v>91</v>
      </c>
      <c r="B76" s="56" t="s">
        <v>27</v>
      </c>
      <c r="C76" s="57"/>
      <c r="D76" s="58">
        <f>G76*I76</f>
        <v>0</v>
      </c>
      <c r="E76" s="57"/>
      <c r="F76" s="59"/>
      <c r="G76" s="57">
        <f>H76*12</f>
        <v>0</v>
      </c>
      <c r="H76" s="61"/>
      <c r="I76" s="17">
        <v>2518.9</v>
      </c>
    </row>
    <row r="77" spans="1:9" s="24" customFormat="1" ht="12.75" hidden="1">
      <c r="A77" s="39" t="s">
        <v>92</v>
      </c>
      <c r="B77" s="56" t="s">
        <v>27</v>
      </c>
      <c r="C77" s="57"/>
      <c r="D77" s="58">
        <f>G77*I77</f>
        <v>0</v>
      </c>
      <c r="E77" s="57"/>
      <c r="F77" s="59"/>
      <c r="G77" s="57">
        <f>H77*12</f>
        <v>0</v>
      </c>
      <c r="H77" s="61"/>
      <c r="I77" s="17">
        <v>2518.9</v>
      </c>
    </row>
    <row r="78" spans="1:9" s="24" customFormat="1" ht="12.75" hidden="1">
      <c r="A78" s="39" t="s">
        <v>93</v>
      </c>
      <c r="B78" s="56" t="s">
        <v>27</v>
      </c>
      <c r="C78" s="57"/>
      <c r="D78" s="58">
        <f>G78*I78</f>
        <v>0</v>
      </c>
      <c r="E78" s="57"/>
      <c r="F78" s="59"/>
      <c r="G78" s="57">
        <f>H78*12</f>
        <v>0</v>
      </c>
      <c r="H78" s="61"/>
      <c r="I78" s="17">
        <v>2518.9</v>
      </c>
    </row>
    <row r="79" spans="1:9" s="24" customFormat="1" ht="12.75" hidden="1">
      <c r="A79" s="39" t="s">
        <v>94</v>
      </c>
      <c r="B79" s="56" t="s">
        <v>27</v>
      </c>
      <c r="C79" s="57"/>
      <c r="D79" s="58">
        <f>G79*I79</f>
        <v>0</v>
      </c>
      <c r="E79" s="57"/>
      <c r="F79" s="59"/>
      <c r="G79" s="57">
        <f>H79*12</f>
        <v>0</v>
      </c>
      <c r="H79" s="61"/>
      <c r="I79" s="17">
        <v>2518.9</v>
      </c>
    </row>
    <row r="80" spans="1:9" s="24" customFormat="1" ht="14.25">
      <c r="A80" s="45" t="s">
        <v>95</v>
      </c>
      <c r="B80" s="56"/>
      <c r="C80" s="57"/>
      <c r="D80" s="28">
        <f>D81+D82+D83</f>
        <v>3022.6800000000003</v>
      </c>
      <c r="E80" s="57"/>
      <c r="F80" s="59"/>
      <c r="G80" s="28">
        <f>G81+G82+G83</f>
        <v>1.2000000000000002</v>
      </c>
      <c r="H80" s="62">
        <f>H81+H82+H83</f>
        <v>0.1</v>
      </c>
      <c r="I80" s="17">
        <v>2518.9</v>
      </c>
    </row>
    <row r="81" spans="1:9" s="24" customFormat="1" ht="14.25">
      <c r="A81" s="55" t="s">
        <v>96</v>
      </c>
      <c r="B81" s="56" t="s">
        <v>52</v>
      </c>
      <c r="C81" s="57"/>
      <c r="D81" s="58">
        <f>G81*I81</f>
        <v>906.804</v>
      </c>
      <c r="E81" s="57"/>
      <c r="F81" s="59"/>
      <c r="G81" s="57">
        <f>H81*12</f>
        <v>0.36</v>
      </c>
      <c r="H81" s="59">
        <v>0.03</v>
      </c>
      <c r="I81" s="17">
        <v>2518.9</v>
      </c>
    </row>
    <row r="82" spans="1:9" s="24" customFormat="1" ht="14.25">
      <c r="A82" s="55" t="s">
        <v>97</v>
      </c>
      <c r="B82" s="56" t="s">
        <v>52</v>
      </c>
      <c r="C82" s="57"/>
      <c r="D82" s="58">
        <f>G82*I82</f>
        <v>1511.3400000000004</v>
      </c>
      <c r="E82" s="57"/>
      <c r="F82" s="59"/>
      <c r="G82" s="57">
        <f>H82*12</f>
        <v>0.6000000000000001</v>
      </c>
      <c r="H82" s="59">
        <v>0.05</v>
      </c>
      <c r="I82" s="17">
        <v>2518.9</v>
      </c>
    </row>
    <row r="83" spans="1:9" s="24" customFormat="1" ht="14.25">
      <c r="A83" s="55" t="s">
        <v>98</v>
      </c>
      <c r="B83" s="56" t="s">
        <v>52</v>
      </c>
      <c r="C83" s="57"/>
      <c r="D83" s="58">
        <f>G83*I83</f>
        <v>604.536</v>
      </c>
      <c r="E83" s="57"/>
      <c r="F83" s="59"/>
      <c r="G83" s="57">
        <f>H83*12</f>
        <v>0.24</v>
      </c>
      <c r="H83" s="59">
        <v>0.02</v>
      </c>
      <c r="I83" s="17">
        <v>2518.9</v>
      </c>
    </row>
    <row r="84" spans="1:9" s="17" customFormat="1" ht="14.25">
      <c r="A84" s="45" t="s">
        <v>99</v>
      </c>
      <c r="B84" s="27"/>
      <c r="C84" s="28"/>
      <c r="D84" s="28">
        <f>D85+D86</f>
        <v>6649.896000000001</v>
      </c>
      <c r="E84" s="28"/>
      <c r="F84" s="46"/>
      <c r="G84" s="28">
        <f>G85+G86</f>
        <v>2.64</v>
      </c>
      <c r="H84" s="28">
        <f>H85+H86</f>
        <v>0.22</v>
      </c>
      <c r="I84" s="17">
        <v>2518.9</v>
      </c>
    </row>
    <row r="85" spans="1:9" s="24" customFormat="1" ht="14.25">
      <c r="A85" s="55" t="s">
        <v>100</v>
      </c>
      <c r="B85" s="56" t="s">
        <v>52</v>
      </c>
      <c r="C85" s="57"/>
      <c r="D85" s="58">
        <f>G85*I85</f>
        <v>1209.072</v>
      </c>
      <c r="E85" s="57"/>
      <c r="F85" s="59"/>
      <c r="G85" s="57">
        <f>H85*12</f>
        <v>0.48</v>
      </c>
      <c r="H85" s="59">
        <v>0.04</v>
      </c>
      <c r="I85" s="17">
        <v>2518.9</v>
      </c>
    </row>
    <row r="86" spans="1:9" s="24" customFormat="1" ht="24.75">
      <c r="A86" s="55" t="s">
        <v>101</v>
      </c>
      <c r="B86" s="56" t="s">
        <v>27</v>
      </c>
      <c r="C86" s="57">
        <f>F86*12</f>
        <v>0</v>
      </c>
      <c r="D86" s="58">
        <f>G86*I86</f>
        <v>5440.8240000000005</v>
      </c>
      <c r="E86" s="57">
        <f>H86*12</f>
        <v>2.16</v>
      </c>
      <c r="F86" s="59"/>
      <c r="G86" s="57">
        <f>H86*12</f>
        <v>2.16</v>
      </c>
      <c r="H86" s="59">
        <v>0.18</v>
      </c>
      <c r="I86" s="17">
        <v>2518.9</v>
      </c>
    </row>
    <row r="87" spans="1:9" s="17" customFormat="1" ht="14.25">
      <c r="A87" s="45" t="s">
        <v>102</v>
      </c>
      <c r="B87" s="27"/>
      <c r="C87" s="28"/>
      <c r="D87" s="28">
        <f>D88+D89+D90</f>
        <v>15113.400000000001</v>
      </c>
      <c r="E87" s="28"/>
      <c r="F87" s="46"/>
      <c r="G87" s="28">
        <f>G88+G89+G90</f>
        <v>6</v>
      </c>
      <c r="H87" s="28">
        <f>H88+H89+H90</f>
        <v>0.5</v>
      </c>
      <c r="I87" s="17">
        <v>2518.9</v>
      </c>
    </row>
    <row r="88" spans="1:9" s="24" customFormat="1" ht="14.25">
      <c r="A88" s="55" t="s">
        <v>103</v>
      </c>
      <c r="B88" s="56" t="s">
        <v>70</v>
      </c>
      <c r="C88" s="57"/>
      <c r="D88" s="58">
        <f>G88*I88</f>
        <v>12997.524000000001</v>
      </c>
      <c r="E88" s="57"/>
      <c r="F88" s="59"/>
      <c r="G88" s="57">
        <f>H88*12</f>
        <v>5.16</v>
      </c>
      <c r="H88" s="59">
        <v>0.43</v>
      </c>
      <c r="I88" s="17">
        <v>2518.9</v>
      </c>
    </row>
    <row r="89" spans="1:9" s="24" customFormat="1" ht="14.25">
      <c r="A89" s="55" t="s">
        <v>104</v>
      </c>
      <c r="B89" s="56" t="s">
        <v>70</v>
      </c>
      <c r="C89" s="57"/>
      <c r="D89" s="58">
        <f>G89*I89</f>
        <v>2115.876</v>
      </c>
      <c r="E89" s="57"/>
      <c r="F89" s="59"/>
      <c r="G89" s="57">
        <f>H89*12</f>
        <v>0.8400000000000001</v>
      </c>
      <c r="H89" s="59">
        <v>0.07</v>
      </c>
      <c r="I89" s="17">
        <v>2518.9</v>
      </c>
    </row>
    <row r="90" spans="1:9" s="24" customFormat="1" ht="12.75" customHeight="1" hidden="1">
      <c r="A90" s="55" t="s">
        <v>105</v>
      </c>
      <c r="B90" s="56" t="s">
        <v>52</v>
      </c>
      <c r="C90" s="57"/>
      <c r="D90" s="58">
        <f>G90*I90</f>
        <v>0</v>
      </c>
      <c r="E90" s="57"/>
      <c r="F90" s="59"/>
      <c r="G90" s="57">
        <f>H90*12</f>
        <v>0</v>
      </c>
      <c r="H90" s="59">
        <v>0</v>
      </c>
      <c r="I90" s="17">
        <v>2518.9</v>
      </c>
    </row>
    <row r="91" spans="1:9" s="17" customFormat="1" ht="27.75">
      <c r="A91" s="63" t="s">
        <v>106</v>
      </c>
      <c r="B91" s="27" t="s">
        <v>27</v>
      </c>
      <c r="C91" s="49">
        <f>F91*12</f>
        <v>0</v>
      </c>
      <c r="D91" s="49">
        <f>G91*I91</f>
        <v>21763.296000000002</v>
      </c>
      <c r="E91" s="49">
        <f>H91*12</f>
        <v>8.64</v>
      </c>
      <c r="F91" s="46"/>
      <c r="G91" s="49">
        <f>H91*12</f>
        <v>8.64</v>
      </c>
      <c r="H91" s="64">
        <v>0.72</v>
      </c>
      <c r="I91" s="17">
        <v>2518.9</v>
      </c>
    </row>
    <row r="92" spans="1:9" s="17" customFormat="1" ht="12.75" hidden="1">
      <c r="A92" s="65" t="s">
        <v>107</v>
      </c>
      <c r="B92" s="50"/>
      <c r="C92" s="51" t="e">
        <f>F92*12</f>
        <v>#REF!</v>
      </c>
      <c r="D92" s="51">
        <f>G92*I92</f>
        <v>0</v>
      </c>
      <c r="E92" s="51">
        <f>H92*12</f>
        <v>0</v>
      </c>
      <c r="F92" s="52" t="e">
        <f>#REF!+#REF!+#REF!+#REF!+#REF!+#REF!+#REF!+#REF!+#REF!+#REF!</f>
        <v>#REF!</v>
      </c>
      <c r="G92" s="51">
        <f>H92*12</f>
        <v>0</v>
      </c>
      <c r="H92" s="52">
        <f>H93+H94+H95+H96+H97+H98</f>
        <v>0</v>
      </c>
      <c r="I92" s="17">
        <v>2518.9</v>
      </c>
    </row>
    <row r="93" spans="1:9" s="17" customFormat="1" ht="12.75" hidden="1">
      <c r="A93" s="66" t="s">
        <v>108</v>
      </c>
      <c r="B93" s="67"/>
      <c r="C93" s="68"/>
      <c r="D93" s="51"/>
      <c r="E93" s="51"/>
      <c r="F93" s="52"/>
      <c r="G93" s="51"/>
      <c r="H93" s="69"/>
      <c r="I93" s="17">
        <v>2518.9</v>
      </c>
    </row>
    <row r="94" spans="1:9" s="17" customFormat="1" ht="12.75" hidden="1">
      <c r="A94" s="66" t="s">
        <v>109</v>
      </c>
      <c r="B94" s="67"/>
      <c r="C94" s="68"/>
      <c r="D94" s="51"/>
      <c r="E94" s="51"/>
      <c r="F94" s="52"/>
      <c r="G94" s="51"/>
      <c r="H94" s="69"/>
      <c r="I94" s="17">
        <v>2518.9</v>
      </c>
    </row>
    <row r="95" spans="1:9" s="17" customFormat="1" ht="12.75" hidden="1">
      <c r="A95" s="66" t="s">
        <v>110</v>
      </c>
      <c r="B95" s="67"/>
      <c r="C95" s="68"/>
      <c r="D95" s="51"/>
      <c r="E95" s="51"/>
      <c r="F95" s="52"/>
      <c r="G95" s="51"/>
      <c r="H95" s="69"/>
      <c r="I95" s="17">
        <v>2518.9</v>
      </c>
    </row>
    <row r="96" spans="1:9" s="17" customFormat="1" ht="12.75" hidden="1">
      <c r="A96" s="66" t="s">
        <v>111</v>
      </c>
      <c r="B96" s="67"/>
      <c r="C96" s="68"/>
      <c r="D96" s="51"/>
      <c r="E96" s="51"/>
      <c r="F96" s="52"/>
      <c r="G96" s="51"/>
      <c r="H96" s="69"/>
      <c r="I96" s="17">
        <v>2518.9</v>
      </c>
    </row>
    <row r="97" spans="1:9" s="17" customFormat="1" ht="12.75" hidden="1">
      <c r="A97" s="66" t="s">
        <v>112</v>
      </c>
      <c r="B97" s="67"/>
      <c r="C97" s="68"/>
      <c r="D97" s="51"/>
      <c r="E97" s="51"/>
      <c r="F97" s="52"/>
      <c r="G97" s="51"/>
      <c r="H97" s="69"/>
      <c r="I97" s="17">
        <v>2518.9</v>
      </c>
    </row>
    <row r="98" spans="1:9" s="17" customFormat="1" ht="12.75" hidden="1">
      <c r="A98" s="66" t="s">
        <v>113</v>
      </c>
      <c r="B98" s="67"/>
      <c r="C98" s="68"/>
      <c r="D98" s="49"/>
      <c r="E98" s="49"/>
      <c r="F98" s="64"/>
      <c r="G98" s="49"/>
      <c r="H98" s="69"/>
      <c r="I98" s="17">
        <v>2518.9</v>
      </c>
    </row>
    <row r="99" spans="1:9" s="17" customFormat="1" ht="14.25">
      <c r="A99" s="70" t="s">
        <v>114</v>
      </c>
      <c r="B99" s="71"/>
      <c r="C99" s="72" t="e">
        <f>F99*12</f>
        <v>#REF!</v>
      </c>
      <c r="D99" s="73">
        <f>D13+D18+D26+D27+D28+D29+D30+D31+D32+D33+D34+D35+D36+D37+D38+D54+D67+D71+D80+D84+D87+D91+D92</f>
        <v>304674.546</v>
      </c>
      <c r="E99" s="72">
        <f>H99*12</f>
        <v>120.9553956091945</v>
      </c>
      <c r="F99" s="73" t="e">
        <f>F13+F18+F26+F27+#REF!+#REF!+#REF!+#REF!+#REF!+F92+F91</f>
        <v>#REF!</v>
      </c>
      <c r="G99" s="72">
        <f>H99*12</f>
        <v>120.9553956091945</v>
      </c>
      <c r="H99" s="73">
        <f>H13+H18+H26+H27+H28+H29+H30+H31+H32+H33+H34+H35+H36+H37+H38+H54+H67+H71+H80+H84+H87+H91+H92</f>
        <v>10.079616300766208</v>
      </c>
      <c r="I99" s="17">
        <v>2518.9</v>
      </c>
    </row>
    <row r="100" spans="1:9" s="17" customFormat="1" ht="14.25">
      <c r="A100" s="70" t="s">
        <v>115</v>
      </c>
      <c r="B100" s="71"/>
      <c r="C100" s="72"/>
      <c r="D100" s="74">
        <v>140000</v>
      </c>
      <c r="E100" s="72"/>
      <c r="F100" s="73"/>
      <c r="G100" s="72">
        <f>H100*12</f>
        <v>55.57981658660526</v>
      </c>
      <c r="H100" s="73">
        <f>D100/12/I100</f>
        <v>4.631651382217105</v>
      </c>
      <c r="I100" s="17">
        <v>2518.9</v>
      </c>
    </row>
    <row r="101" spans="1:9" s="17" customFormat="1" ht="18">
      <c r="A101" s="75" t="s">
        <v>116</v>
      </c>
      <c r="B101" s="76"/>
      <c r="C101" s="77"/>
      <c r="D101" s="78">
        <f>D99+D100</f>
        <v>444674.546</v>
      </c>
      <c r="E101" s="77"/>
      <c r="F101" s="79"/>
      <c r="G101" s="78">
        <f>G99+G100</f>
        <v>176.53521219579977</v>
      </c>
      <c r="H101" s="79">
        <f>H99+H100</f>
        <v>14.711267682983312</v>
      </c>
      <c r="I101" s="17">
        <v>2518.9</v>
      </c>
    </row>
    <row r="102" spans="1:8" s="84" customFormat="1" ht="12.75" hidden="1">
      <c r="A102" s="80" t="s">
        <v>117</v>
      </c>
      <c r="B102" s="81" t="s">
        <v>23</v>
      </c>
      <c r="C102" s="81" t="s">
        <v>118</v>
      </c>
      <c r="D102" s="82"/>
      <c r="E102" s="81" t="s">
        <v>118</v>
      </c>
      <c r="F102" s="83"/>
      <c r="G102" s="81" t="s">
        <v>118</v>
      </c>
      <c r="H102" s="83"/>
    </row>
    <row r="103" spans="1:8" s="84" customFormat="1" ht="15">
      <c r="A103" s="85"/>
      <c r="B103" s="86"/>
      <c r="C103" s="86"/>
      <c r="D103" s="86"/>
      <c r="E103" s="86"/>
      <c r="F103" s="87"/>
      <c r="G103" s="86"/>
      <c r="H103" s="87"/>
    </row>
    <row r="104" spans="1:8" s="84" customFormat="1" ht="12.75" hidden="1">
      <c r="A104" s="85"/>
      <c r="B104" s="86"/>
      <c r="C104" s="86"/>
      <c r="D104" s="86"/>
      <c r="E104" s="86"/>
      <c r="F104" s="87"/>
      <c r="G104" s="86"/>
      <c r="H104" s="87"/>
    </row>
    <row r="105" spans="1:8" s="84" customFormat="1" ht="12.75" hidden="1">
      <c r="A105" s="85"/>
      <c r="B105" s="86"/>
      <c r="C105" s="86"/>
      <c r="D105" s="86"/>
      <c r="E105" s="86"/>
      <c r="F105" s="87"/>
      <c r="G105" s="86"/>
      <c r="H105" s="87"/>
    </row>
    <row r="106" spans="1:8" s="84" customFormat="1" ht="12.75" hidden="1">
      <c r="A106" s="85"/>
      <c r="B106" s="86"/>
      <c r="C106" s="86"/>
      <c r="D106" s="86"/>
      <c r="E106" s="86"/>
      <c r="F106" s="87"/>
      <c r="G106" s="86"/>
      <c r="H106" s="87"/>
    </row>
    <row r="107" spans="1:8" s="84" customFormat="1" ht="12.75" hidden="1">
      <c r="A107" s="85"/>
      <c r="B107" s="86"/>
      <c r="C107" s="86"/>
      <c r="D107" s="86"/>
      <c r="E107" s="86"/>
      <c r="F107" s="87"/>
      <c r="G107" s="86"/>
      <c r="H107" s="87"/>
    </row>
    <row r="108" spans="1:8" s="84" customFormat="1" ht="12.75" hidden="1">
      <c r="A108" s="85"/>
      <c r="B108" s="86"/>
      <c r="C108" s="86"/>
      <c r="D108" s="86"/>
      <c r="E108" s="86"/>
      <c r="F108" s="87"/>
      <c r="G108" s="86"/>
      <c r="H108" s="87"/>
    </row>
    <row r="109" spans="1:8" s="89" customFormat="1" ht="12.75" hidden="1">
      <c r="A109" s="88"/>
      <c r="F109" s="90"/>
      <c r="H109" s="90"/>
    </row>
    <row r="110" spans="1:9" s="89" customFormat="1" ht="12.75" hidden="1">
      <c r="A110" s="91" t="s">
        <v>107</v>
      </c>
      <c r="B110" s="92"/>
      <c r="C110" s="93" t="e">
        <f>F110*12</f>
        <v>#REF!</v>
      </c>
      <c r="D110" s="94">
        <f>SUM(D111:D117)</f>
        <v>28850.13</v>
      </c>
      <c r="E110" s="93">
        <f>H110*12</f>
        <v>0</v>
      </c>
      <c r="F110" s="94" t="e">
        <f>#REF!+#REF!+#REF!+#REF!+#REF!+#REF!+#REF!+#REF!+#REF!+#REF!</f>
        <v>#REF!</v>
      </c>
      <c r="G110" s="93">
        <f>G111+G112+G113+G114+G115+G116+G117</f>
        <v>0</v>
      </c>
      <c r="H110" s="95">
        <f>SUM(H111:H117)</f>
        <v>0</v>
      </c>
      <c r="I110" s="17">
        <v>2518.9</v>
      </c>
    </row>
    <row r="111" spans="1:9" s="89" customFormat="1" ht="12.75" hidden="1">
      <c r="A111" s="96" t="s">
        <v>119</v>
      </c>
      <c r="B111" s="33"/>
      <c r="C111" s="34"/>
      <c r="D111" s="28"/>
      <c r="E111" s="28"/>
      <c r="F111" s="97"/>
      <c r="G111" s="28"/>
      <c r="H111" s="36"/>
      <c r="I111" s="17">
        <v>2518.9</v>
      </c>
    </row>
    <row r="112" spans="1:9" s="89" customFormat="1" ht="12.75" hidden="1">
      <c r="A112" s="98" t="s">
        <v>120</v>
      </c>
      <c r="B112" s="67"/>
      <c r="C112" s="68"/>
      <c r="D112" s="49"/>
      <c r="E112" s="49"/>
      <c r="F112" s="64"/>
      <c r="G112" s="49"/>
      <c r="H112" s="99"/>
      <c r="I112" s="17">
        <v>2518.9</v>
      </c>
    </row>
    <row r="113" spans="1:9" s="89" customFormat="1" ht="12.75" hidden="1">
      <c r="A113" s="98" t="s">
        <v>121</v>
      </c>
      <c r="B113" s="67"/>
      <c r="C113" s="68"/>
      <c r="D113" s="49"/>
      <c r="E113" s="49"/>
      <c r="F113" s="64"/>
      <c r="G113" s="49"/>
      <c r="H113" s="99"/>
      <c r="I113" s="17">
        <v>2518.9</v>
      </c>
    </row>
    <row r="114" spans="1:9" s="89" customFormat="1" ht="12.75" hidden="1">
      <c r="A114" s="98" t="s">
        <v>122</v>
      </c>
      <c r="B114" s="67"/>
      <c r="C114" s="68"/>
      <c r="D114" s="49"/>
      <c r="E114" s="49"/>
      <c r="F114" s="64"/>
      <c r="G114" s="49"/>
      <c r="H114" s="99"/>
      <c r="I114" s="17">
        <v>2518.9</v>
      </c>
    </row>
    <row r="115" spans="1:9" s="89" customFormat="1" ht="12.75" hidden="1">
      <c r="A115" s="98" t="s">
        <v>123</v>
      </c>
      <c r="B115" s="67"/>
      <c r="C115" s="68"/>
      <c r="D115" s="49"/>
      <c r="E115" s="49"/>
      <c r="F115" s="64"/>
      <c r="G115" s="49"/>
      <c r="H115" s="99"/>
      <c r="I115" s="17">
        <v>2518.9</v>
      </c>
    </row>
    <row r="116" spans="1:9" s="89" customFormat="1" ht="12.75" hidden="1">
      <c r="A116" s="98" t="s">
        <v>124</v>
      </c>
      <c r="B116" s="67"/>
      <c r="C116" s="68"/>
      <c r="D116" s="49"/>
      <c r="E116" s="49"/>
      <c r="F116" s="64"/>
      <c r="G116" s="49"/>
      <c r="H116" s="99"/>
      <c r="I116" s="17">
        <v>2518.9</v>
      </c>
    </row>
    <row r="117" spans="1:9" s="89" customFormat="1" ht="12.75" hidden="1">
      <c r="A117" s="100" t="s">
        <v>125</v>
      </c>
      <c r="B117" s="101"/>
      <c r="C117" s="102"/>
      <c r="D117" s="103">
        <v>28850.13</v>
      </c>
      <c r="E117" s="103">
        <f>H117*12</f>
        <v>0</v>
      </c>
      <c r="F117" s="104" t="e">
        <f>#REF!+#REF!+#REF!+#REF!+#REF!+#REF!+#REF!+#REF!+#REF!+#REF!</f>
        <v>#REF!</v>
      </c>
      <c r="G117" s="103">
        <f>H117*12</f>
        <v>0</v>
      </c>
      <c r="H117" s="105"/>
      <c r="I117" s="17">
        <v>2518.9</v>
      </c>
    </row>
    <row r="118" spans="1:9" s="89" customFormat="1" ht="12.75" hidden="1">
      <c r="A118" s="106"/>
      <c r="B118" s="107"/>
      <c r="C118" s="108"/>
      <c r="D118" s="109"/>
      <c r="E118" s="109"/>
      <c r="F118" s="110"/>
      <c r="G118" s="109"/>
      <c r="H118" s="111"/>
      <c r="I118" s="17"/>
    </row>
    <row r="119" spans="1:9" s="89" customFormat="1" ht="12.75" hidden="1">
      <c r="A119" s="106"/>
      <c r="B119" s="107"/>
      <c r="C119" s="108"/>
      <c r="D119" s="109"/>
      <c r="E119" s="109"/>
      <c r="F119" s="110"/>
      <c r="G119" s="109"/>
      <c r="H119" s="111"/>
      <c r="I119" s="17"/>
    </row>
    <row r="120" spans="1:9" s="89" customFormat="1" ht="12.75" hidden="1">
      <c r="A120" s="106"/>
      <c r="B120" s="107"/>
      <c r="C120" s="108"/>
      <c r="D120" s="109"/>
      <c r="E120" s="109"/>
      <c r="F120" s="110"/>
      <c r="G120" s="109"/>
      <c r="H120" s="111"/>
      <c r="I120" s="17"/>
    </row>
    <row r="121" spans="1:9" s="89" customFormat="1" ht="12.75" hidden="1">
      <c r="A121" s="112" t="s">
        <v>116</v>
      </c>
      <c r="B121" s="113"/>
      <c r="C121" s="113"/>
      <c r="D121" s="114">
        <f>D101+D110</f>
        <v>473524.676</v>
      </c>
      <c r="E121" s="113"/>
      <c r="F121" s="113"/>
      <c r="G121" s="114">
        <f>G101+G110</f>
        <v>176.53521219579977</v>
      </c>
      <c r="H121" s="115">
        <f>H101+H110</f>
        <v>14.711267682983312</v>
      </c>
      <c r="I121" s="17"/>
    </row>
    <row r="122" spans="1:9" s="89" customFormat="1" ht="13.5">
      <c r="A122" s="106"/>
      <c r="B122" s="107"/>
      <c r="C122" s="108"/>
      <c r="D122" s="109"/>
      <c r="E122" s="109"/>
      <c r="F122" s="110"/>
      <c r="G122" s="109"/>
      <c r="H122" s="111"/>
      <c r="I122" s="17"/>
    </row>
    <row r="123" spans="1:9" s="89" customFormat="1" ht="12.75" hidden="1">
      <c r="A123" s="106"/>
      <c r="B123" s="107"/>
      <c r="C123" s="108"/>
      <c r="D123" s="109"/>
      <c r="E123" s="109"/>
      <c r="F123" s="110"/>
      <c r="G123" s="109"/>
      <c r="H123" s="111"/>
      <c r="I123" s="17"/>
    </row>
    <row r="124" spans="1:9" s="89" customFormat="1" ht="12.75" hidden="1">
      <c r="A124" s="106"/>
      <c r="B124" s="107"/>
      <c r="C124" s="108"/>
      <c r="D124" s="109"/>
      <c r="E124" s="109"/>
      <c r="F124" s="110"/>
      <c r="G124" s="109"/>
      <c r="H124" s="111"/>
      <c r="I124" s="17"/>
    </row>
    <row r="125" spans="1:9" s="89" customFormat="1" ht="13.5">
      <c r="A125" s="106"/>
      <c r="B125" s="107"/>
      <c r="C125" s="108"/>
      <c r="D125" s="109"/>
      <c r="E125" s="109"/>
      <c r="F125" s="110"/>
      <c r="G125" s="109"/>
      <c r="H125" s="111"/>
      <c r="I125" s="17"/>
    </row>
    <row r="126" spans="1:9" s="89" customFormat="1" ht="13.5">
      <c r="A126" s="106"/>
      <c r="B126" s="107"/>
      <c r="C126" s="108"/>
      <c r="D126" s="109"/>
      <c r="E126" s="109"/>
      <c r="F126" s="110"/>
      <c r="G126" s="109"/>
      <c r="H126" s="111"/>
      <c r="I126" s="17"/>
    </row>
    <row r="127" spans="1:8" s="89" customFormat="1" ht="12.75">
      <c r="A127" s="88"/>
      <c r="F127" s="90"/>
      <c r="H127" s="90"/>
    </row>
    <row r="128" spans="1:8" s="89" customFormat="1" ht="18">
      <c r="A128" s="112" t="s">
        <v>117</v>
      </c>
      <c r="B128" s="116" t="s">
        <v>23</v>
      </c>
      <c r="C128" s="116" t="s">
        <v>118</v>
      </c>
      <c r="D128" s="117"/>
      <c r="E128" s="116" t="s">
        <v>118</v>
      </c>
      <c r="F128" s="118"/>
      <c r="G128" s="116" t="s">
        <v>118</v>
      </c>
      <c r="H128" s="118">
        <v>24.94</v>
      </c>
    </row>
    <row r="129" spans="1:8" s="89" customFormat="1" ht="12.75">
      <c r="A129" s="88"/>
      <c r="F129" s="90"/>
      <c r="H129" s="90"/>
    </row>
    <row r="130" spans="1:8" s="123" customFormat="1" ht="13.5">
      <c r="A130" s="119"/>
      <c r="B130" s="120"/>
      <c r="C130" s="121"/>
      <c r="D130" s="121"/>
      <c r="E130" s="121"/>
      <c r="F130" s="122"/>
      <c r="G130" s="121"/>
      <c r="H130" s="122"/>
    </row>
    <row r="131" spans="1:8" s="84" customFormat="1" ht="15">
      <c r="A131" s="124"/>
      <c r="B131" s="125"/>
      <c r="C131" s="126"/>
      <c r="D131" s="126"/>
      <c r="E131" s="126"/>
      <c r="F131" s="127"/>
      <c r="G131" s="126"/>
      <c r="H131" s="127"/>
    </row>
    <row r="132" spans="1:6" s="89" customFormat="1" ht="13.5">
      <c r="A132" s="128" t="s">
        <v>126</v>
      </c>
      <c r="B132" s="128"/>
      <c r="C132" s="128"/>
      <c r="D132" s="128"/>
      <c r="E132" s="128"/>
      <c r="F132" s="128"/>
    </row>
    <row r="133" spans="6:8" s="89" customFormat="1" ht="12.75">
      <c r="F133" s="90"/>
      <c r="H133" s="90"/>
    </row>
    <row r="134" spans="1:8" s="89" customFormat="1" ht="12.75">
      <c r="A134" s="88" t="s">
        <v>127</v>
      </c>
      <c r="F134" s="90"/>
      <c r="H134" s="90"/>
    </row>
    <row r="135" spans="6:8" s="89" customFormat="1" ht="12.75">
      <c r="F135" s="90"/>
      <c r="H135" s="90"/>
    </row>
    <row r="136" spans="6:8" s="89" customFormat="1" ht="12.75">
      <c r="F136" s="90"/>
      <c r="H136" s="90"/>
    </row>
    <row r="137" spans="6:8" s="89" customFormat="1" ht="12.75">
      <c r="F137" s="90"/>
      <c r="H137" s="90"/>
    </row>
    <row r="138" spans="6:8" s="89" customFormat="1" ht="12.75">
      <c r="F138" s="90"/>
      <c r="H138" s="90"/>
    </row>
    <row r="139" spans="6:8" s="89" customFormat="1" ht="12.75">
      <c r="F139" s="90"/>
      <c r="H139" s="90"/>
    </row>
    <row r="140" spans="6:8" s="89" customFormat="1" ht="12.75">
      <c r="F140" s="90"/>
      <c r="H140" s="90"/>
    </row>
    <row r="141" spans="6:8" s="89" customFormat="1" ht="12.75">
      <c r="F141" s="90"/>
      <c r="H141" s="90"/>
    </row>
    <row r="142" spans="6:8" s="89" customFormat="1" ht="12.75">
      <c r="F142" s="90"/>
      <c r="H142" s="90"/>
    </row>
    <row r="143" spans="6:8" s="89" customFormat="1" ht="12.75">
      <c r="F143" s="90"/>
      <c r="H143" s="90"/>
    </row>
    <row r="144" spans="6:8" s="89" customFormat="1" ht="12.75">
      <c r="F144" s="90"/>
      <c r="H144" s="90"/>
    </row>
    <row r="145" spans="6:8" s="89" customFormat="1" ht="12.75">
      <c r="F145" s="90"/>
      <c r="H145" s="90"/>
    </row>
    <row r="146" spans="6:8" s="89" customFormat="1" ht="12.75">
      <c r="F146" s="90"/>
      <c r="H146" s="90"/>
    </row>
    <row r="147" spans="6:8" s="89" customFormat="1" ht="12.75">
      <c r="F147" s="90"/>
      <c r="H147" s="90"/>
    </row>
    <row r="148" spans="6:8" s="89" customFormat="1" ht="12.75">
      <c r="F148" s="90"/>
      <c r="H148" s="90"/>
    </row>
    <row r="149" spans="6:8" s="89" customFormat="1" ht="12.75">
      <c r="F149" s="90"/>
      <c r="H149" s="90"/>
    </row>
    <row r="150" spans="6:8" s="89" customFormat="1" ht="12.75">
      <c r="F150" s="90"/>
      <c r="H150" s="90"/>
    </row>
    <row r="151" spans="6:8" s="89" customFormat="1" ht="12.75">
      <c r="F151" s="90"/>
      <c r="H151" s="90"/>
    </row>
    <row r="152" spans="6:8" s="89" customFormat="1" ht="12.75">
      <c r="F152" s="90"/>
      <c r="H152" s="90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32:F132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2011-05-06T10:53:33Z</cp:lastPrinted>
  <dcterms:created xsi:type="dcterms:W3CDTF">2010-04-02T14:46:04Z</dcterms:created>
  <dcterms:modified xsi:type="dcterms:W3CDTF">2011-05-06T10:58:29Z</dcterms:modified>
  <cp:category/>
  <cp:version/>
  <cp:contentType/>
  <cp:contentStatus/>
  <cp:revision>1</cp:revision>
</cp:coreProperties>
</file>