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" sheetId="1" r:id="rId1"/>
    <sheet name="по заявлению" sheetId="2" r:id="rId2"/>
    <sheet name="по голосованию" sheetId="3" r:id="rId3"/>
    <sheet name="для встроенных" sheetId="4" r:id="rId4"/>
  </sheets>
  <definedNames/>
  <calcPr fullCalcOnLoad="1" fullPrecision="0"/>
</workbook>
</file>

<file path=xl/sharedStrings.xml><?xml version="1.0" encoding="utf-8"?>
<sst xmlns="http://schemas.openxmlformats.org/spreadsheetml/2006/main" count="712" uniqueCount="143">
  <si>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</si>
  <si>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</si>
  <si>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</si>
  <si>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</si>
  <si>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</si>
  <si>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</si>
  <si>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</si>
  <si>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</si>
  <si>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</si>
  <si>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</si>
  <si>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</si>
  <si>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</si>
  <si>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</si>
  <si>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</si>
  <si>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</si>
  <si>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</si>
  <si>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</si>
  <si>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</si>
  <si>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</si>
  <si>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</si>
  <si>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</si>
  <si>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</si>
  <si>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</si>
  <si>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</si>
  <si>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</si>
  <si>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</si>
  <si>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</si>
  <si>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</si>
  <si>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</si>
  <si>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</si>
  <si>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</si>
  <si>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</si>
  <si>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</si>
  <si>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</si>
  <si>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</si>
  <si>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</si>
  <si>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</si>
  <si>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</si>
  <si>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</si>
  <si>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</si>
  <si>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</si>
  <si>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</si>
  <si>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</si>
  <si>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</si>
  <si>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</si>
  <si>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</si>
  <si>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</si>
  <si>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</si>
  <si>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</si>
  <si>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</si>
  <si>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</si>
  <si>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</si>
  <si>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</si>
  <si>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</si>
  <si>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</si>
  <si>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</si>
  <si>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</si>
  <si>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</si>
  <si>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</si>
  <si>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</si>
  <si>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</si>
  <si>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</si>
  <si>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</si>
  <si>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</si>
  <si>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</si>
  <si>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</si>
  <si>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</si>
  <si>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</si>
  <si>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</si>
  <si>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замена ( поверка ) КИП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</si>
  <si>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</si>
  <si>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</si>
  <si>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</si>
  <si>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цоколя</t>
  </si>
  <si>
    <t>ремонт входов в подвал</t>
  </si>
  <si>
    <t>смена запорной арматуры на отоплении</t>
  </si>
  <si>
    <t>смена задвижек</t>
  </si>
  <si>
    <t>восстановление изоляции</t>
  </si>
  <si>
    <t>электроосвещение (установка датчиков движения в тамбурах, освещение подвала)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</si>
  <si>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</si>
  <si>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</si>
  <si>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</si>
  <si>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</si>
  <si>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</si>
  <si>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</si>
  <si>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</si>
  <si>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</si>
  <si>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</si>
  <si>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</si>
  <si>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</si>
  <si>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</si>
  <si>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</si>
  <si>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</si>
  <si>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</si>
  <si>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</si>
  <si>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Расчет размера платы за содержание и ремонт общего имущества в многоквартирном доме</t>
  </si>
  <si>
    <t>очистка от снега и наледи козырьков подъездов</t>
  </si>
  <si>
    <t>ремонт кровли</t>
  </si>
  <si>
    <t>смена запорной арматуры (отопление чердак)</t>
  </si>
  <si>
    <t>смена запорной арматуры (водоснабжение)</t>
  </si>
  <si>
    <t>смена запорной арматуры (элеваторный узел)</t>
  </si>
  <si>
    <t xml:space="preserve">смена трубопровода </t>
  </si>
  <si>
    <t>укрепление элеваторного узла</t>
  </si>
  <si>
    <t xml:space="preserve"> ремонт секций бойлера</t>
  </si>
  <si>
    <t>Предлагаемый перечень работ по текущему ремонту                                       ( на выбор собственников)</t>
  </si>
  <si>
    <t>по адресу: ул.Ленинского Комсомола, д.40(Sобщ.=2519,1 м2, Sзем.уч.=1807м2)</t>
  </si>
  <si>
    <t>окос травы</t>
  </si>
  <si>
    <t>2-3 раза</t>
  </si>
  <si>
    <t>подключение системы отопления с регулировкой</t>
  </si>
  <si>
    <t>1 раз в 3 года</t>
  </si>
  <si>
    <t>Сбор, вывоз и утилизация ТБО, руб/м2</t>
  </si>
  <si>
    <t>ремонт освещения в подвале</t>
  </si>
  <si>
    <t>заполнение электронных паспортов</t>
  </si>
  <si>
    <t>гидравлическое испытание элеваторных узлоа и  запорной арматуры</t>
  </si>
  <si>
    <t>пылеудаление и дезинфекция вентиляционных каналов без пробивки</t>
  </si>
  <si>
    <t>Итого:</t>
  </si>
  <si>
    <t>Обслуживание общедомовых приборов учета теплоэнергии</t>
  </si>
  <si>
    <t>Управление многоквартирным домом, всего в т.ч.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</si>
  <si>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</si>
  <si>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</si>
  <si>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</si>
  <si>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ремонт кирпичной кладки 2,2 м2</t>
  </si>
  <si>
    <t>изготовление и установка деревянныъ дверей 1 шт.</t>
  </si>
  <si>
    <t>ремонт мягкой кровли в 1 слой - 50 м2</t>
  </si>
  <si>
    <t>ремонт отмостки 30 м2</t>
  </si>
  <si>
    <t>смена вентелей на стояках отопления в тех.подвале - 60 шт.</t>
  </si>
  <si>
    <t>окраска трубопровода  эл.узла ВВП</t>
  </si>
  <si>
    <t>смена шаровых кранов под промывку 3 шт.</t>
  </si>
  <si>
    <t>установка модуля на вход ГВС - 1 шт.</t>
  </si>
  <si>
    <t>смена задвижек на системе отопления "секционные" - 1 шт.</t>
  </si>
  <si>
    <t>установка фильтра на общую воду ХВС - 1 шт.</t>
  </si>
  <si>
    <t>установка водоразборных кранов на выход ГВС - 1 шт</t>
  </si>
  <si>
    <t>изоляция трубопровода в Т.У. по тех подвалу</t>
  </si>
  <si>
    <t>уборка мусора в тех.подвале</t>
  </si>
  <si>
    <t>установка шарового крана на ГВС д.15 мм - 1 шт.</t>
  </si>
  <si>
    <t>устройство 2 -й ступени ГВС</t>
  </si>
  <si>
    <t>ревизия задвижек отопления (диам.50мм-1 шт.)</t>
  </si>
  <si>
    <t>установка электронного регулятора температуры</t>
  </si>
  <si>
    <t>Работы заявочного характера, в т.ч работы по предписанию надзорных органов</t>
  </si>
  <si>
    <t>Проект</t>
  </si>
  <si>
    <t>учет  работ по капремонту</t>
  </si>
  <si>
    <t>ремонт отмостки 15 м2</t>
  </si>
  <si>
    <t>по адресу: ул.Ленинского Комсомола, д.40 (S жилые + нежилые = 2515,7 м2, Sзем.уч.=1807м2)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</si>
</sst>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 wrapText="1"/>
    </xf>
    <xf numFmtId="2" fontId="23" fillId="24" borderId="28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23" fillId="0" borderId="3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2" fontId="23" fillId="0" borderId="3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0" fontId="0" fillId="24" borderId="18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0" borderId="22" xfId="0" applyNumberFormat="1" applyFont="1" applyFill="1" applyBorder="1" applyAlignment="1">
      <alignment horizontal="center" vertical="center" wrapText="1"/>
    </xf>
    <xf numFmtId="2" fontId="25" fillId="0" borderId="35" xfId="0" applyNumberFormat="1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9" fillId="0" borderId="28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2" fontId="23" fillId="0" borderId="37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2" fontId="23" fillId="0" borderId="33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2" fontId="25" fillId="0" borderId="39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33" xfId="0" applyNumberFormat="1" applyFont="1" applyFill="1" applyBorder="1" applyAlignment="1">
      <alignment horizontal="center" vertical="center"/>
    </xf>
    <xf numFmtId="2" fontId="23" fillId="0" borderId="30" xfId="0" applyNumberFormat="1" applyFont="1" applyFill="1" applyBorder="1" applyAlignment="1">
      <alignment horizontal="center"/>
    </xf>
    <xf numFmtId="0" fontId="18" fillId="26" borderId="16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left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18" fillId="0" borderId="41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2" fontId="23" fillId="0" borderId="38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left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25" fillId="26" borderId="22" xfId="0" applyNumberFormat="1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left" vertical="center" wrapText="1"/>
    </xf>
    <xf numFmtId="0" fontId="25" fillId="26" borderId="17" xfId="0" applyFont="1" applyFill="1" applyBorder="1" applyAlignment="1">
      <alignment horizontal="center" vertical="center" wrapText="1"/>
    </xf>
    <xf numFmtId="2" fontId="25" fillId="26" borderId="17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2" fontId="25" fillId="26" borderId="35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0" fillId="26" borderId="42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2" fontId="0" fillId="26" borderId="43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36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zoomScale="75" zoomScaleNormal="75" zoomScalePageLayoutView="0" workbookViewId="0" topLeftCell="A67">
      <selection activeCell="M139" sqref="M13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77" hidden="1" customWidth="1"/>
    <col min="11" max="14" width="15.375" style="1" customWidth="1"/>
    <col min="15" max="16384" width="9.125" style="1" customWidth="1"/>
  </cols>
  <sheetData>
    <row r="1" spans="1:8" ht="16.5" customHeight="1">
      <c r="A1" s="162" t="s">
        <v>0</v>
      </c>
      <c r="B1" s="163"/>
      <c r="C1" s="163"/>
      <c r="D1" s="163"/>
      <c r="E1" s="163"/>
      <c r="F1" s="163"/>
      <c r="G1" s="163"/>
      <c r="H1" s="163"/>
    </row>
    <row r="2" spans="2:8" ht="12.75" customHeight="1">
      <c r="B2" s="164" t="s">
        <v>1</v>
      </c>
      <c r="C2" s="164"/>
      <c r="D2" s="164"/>
      <c r="E2" s="164"/>
      <c r="F2" s="164"/>
      <c r="G2" s="163"/>
      <c r="H2" s="163"/>
    </row>
    <row r="3" spans="1:8" ht="21" customHeight="1">
      <c r="A3" s="88" t="s">
        <v>118</v>
      </c>
      <c r="B3" s="164" t="s">
        <v>2</v>
      </c>
      <c r="C3" s="164"/>
      <c r="D3" s="164"/>
      <c r="E3" s="164"/>
      <c r="F3" s="164"/>
      <c r="G3" s="163"/>
      <c r="H3" s="163"/>
    </row>
    <row r="4" spans="2:8" ht="14.25" customHeight="1">
      <c r="B4" s="164" t="s">
        <v>35</v>
      </c>
      <c r="C4" s="164"/>
      <c r="D4" s="164"/>
      <c r="E4" s="164"/>
      <c r="F4" s="164"/>
      <c r="G4" s="163"/>
      <c r="H4" s="163"/>
    </row>
    <row r="5" spans="1:10" ht="39.75" customHeight="1">
      <c r="A5" s="165" t="s">
        <v>139</v>
      </c>
      <c r="B5" s="166"/>
      <c r="C5" s="166"/>
      <c r="D5" s="166"/>
      <c r="E5" s="166"/>
      <c r="F5" s="166"/>
      <c r="G5" s="166"/>
      <c r="H5" s="166"/>
      <c r="J5" s="1"/>
    </row>
    <row r="6" spans="1:10" ht="21" customHeight="1">
      <c r="A6" s="167" t="s">
        <v>119</v>
      </c>
      <c r="B6" s="167"/>
      <c r="C6" s="167"/>
      <c r="D6" s="167"/>
      <c r="E6" s="167"/>
      <c r="F6" s="167"/>
      <c r="G6" s="167"/>
      <c r="H6" s="167"/>
      <c r="J6" s="1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10" s="3" customFormat="1" ht="22.5" customHeight="1">
      <c r="A8" s="168" t="s">
        <v>3</v>
      </c>
      <c r="B8" s="168"/>
      <c r="C8" s="168"/>
      <c r="D8" s="168"/>
      <c r="E8" s="169"/>
      <c r="F8" s="169"/>
      <c r="G8" s="169"/>
      <c r="H8" s="169"/>
      <c r="J8" s="78"/>
    </row>
    <row r="9" spans="1:8" s="4" customFormat="1" ht="18.75" customHeight="1">
      <c r="A9" s="168" t="s">
        <v>105</v>
      </c>
      <c r="B9" s="168"/>
      <c r="C9" s="168"/>
      <c r="D9" s="168"/>
      <c r="E9" s="169"/>
      <c r="F9" s="169"/>
      <c r="G9" s="169"/>
      <c r="H9" s="169"/>
    </row>
    <row r="10" spans="1:8" s="5" customFormat="1" ht="17.25" customHeight="1">
      <c r="A10" s="170" t="s">
        <v>71</v>
      </c>
      <c r="B10" s="170"/>
      <c r="C10" s="170"/>
      <c r="D10" s="170"/>
      <c r="E10" s="171"/>
      <c r="F10" s="171"/>
      <c r="G10" s="171"/>
      <c r="H10" s="171"/>
    </row>
    <row r="11" spans="1:8" s="4" customFormat="1" ht="30" customHeight="1" thickBot="1">
      <c r="A11" s="172" t="s">
        <v>95</v>
      </c>
      <c r="B11" s="172"/>
      <c r="C11" s="172"/>
      <c r="D11" s="172"/>
      <c r="E11" s="173"/>
      <c r="F11" s="173"/>
      <c r="G11" s="173"/>
      <c r="H11" s="173"/>
    </row>
    <row r="12" spans="1:10" s="9" customFormat="1" ht="139.5" customHeight="1" thickBot="1">
      <c r="A12" s="6" t="s">
        <v>4</v>
      </c>
      <c r="B12" s="7" t="s">
        <v>5</v>
      </c>
      <c r="C12" s="8" t="s">
        <v>6</v>
      </c>
      <c r="D12" s="8" t="s">
        <v>36</v>
      </c>
      <c r="E12" s="8" t="s">
        <v>6</v>
      </c>
      <c r="F12" s="105" t="s">
        <v>7</v>
      </c>
      <c r="G12" s="8" t="s">
        <v>6</v>
      </c>
      <c r="H12" s="105" t="s">
        <v>7</v>
      </c>
      <c r="J12" s="79"/>
    </row>
    <row r="13" spans="1:10" s="12" customFormat="1" ht="12.75">
      <c r="A13" s="10">
        <v>1</v>
      </c>
      <c r="B13" s="11">
        <v>2</v>
      </c>
      <c r="C13" s="11">
        <v>3</v>
      </c>
      <c r="D13" s="38"/>
      <c r="E13" s="11">
        <v>3</v>
      </c>
      <c r="F13" s="106">
        <v>4</v>
      </c>
      <c r="G13" s="39">
        <v>3</v>
      </c>
      <c r="H13" s="43">
        <v>4</v>
      </c>
      <c r="J13" s="80"/>
    </row>
    <row r="14" spans="1:10" s="12" customFormat="1" ht="49.5" customHeight="1">
      <c r="A14" s="174" t="s">
        <v>8</v>
      </c>
      <c r="B14" s="175"/>
      <c r="C14" s="175"/>
      <c r="D14" s="175"/>
      <c r="E14" s="175"/>
      <c r="F14" s="175"/>
      <c r="G14" s="176"/>
      <c r="H14" s="177"/>
      <c r="J14" s="80"/>
    </row>
    <row r="15" spans="1:10" s="9" customFormat="1" ht="21" customHeight="1">
      <c r="A15" s="15" t="s">
        <v>117</v>
      </c>
      <c r="B15" s="19"/>
      <c r="C15" s="13">
        <f>F15*12</f>
        <v>0</v>
      </c>
      <c r="D15" s="107">
        <f>G15*I15</f>
        <v>96128.86</v>
      </c>
      <c r="E15" s="13">
        <f>H15*12</f>
        <v>38.16</v>
      </c>
      <c r="F15" s="108"/>
      <c r="G15" s="13">
        <f>H15*12</f>
        <v>38.16</v>
      </c>
      <c r="H15" s="108">
        <f>H20+H24</f>
        <v>3.18</v>
      </c>
      <c r="I15" s="9">
        <v>2519.1</v>
      </c>
      <c r="J15" s="79">
        <v>2.24</v>
      </c>
    </row>
    <row r="16" spans="1:10" s="9" customFormat="1" ht="29.25" customHeight="1">
      <c r="A16" s="57" t="s">
        <v>88</v>
      </c>
      <c r="B16" s="58" t="s">
        <v>89</v>
      </c>
      <c r="C16" s="59"/>
      <c r="D16" s="109"/>
      <c r="E16" s="59"/>
      <c r="F16" s="110"/>
      <c r="G16" s="59"/>
      <c r="H16" s="110"/>
      <c r="J16" s="79"/>
    </row>
    <row r="17" spans="1:10" s="9" customFormat="1" ht="15">
      <c r="A17" s="57" t="s">
        <v>90</v>
      </c>
      <c r="B17" s="58" t="s">
        <v>89</v>
      </c>
      <c r="C17" s="59"/>
      <c r="D17" s="109"/>
      <c r="E17" s="59"/>
      <c r="F17" s="110"/>
      <c r="G17" s="59"/>
      <c r="H17" s="110"/>
      <c r="J17" s="79"/>
    </row>
    <row r="18" spans="1:10" s="9" customFormat="1" ht="15">
      <c r="A18" s="57" t="s">
        <v>91</v>
      </c>
      <c r="B18" s="58" t="s">
        <v>92</v>
      </c>
      <c r="C18" s="59"/>
      <c r="D18" s="109"/>
      <c r="E18" s="59"/>
      <c r="F18" s="110"/>
      <c r="G18" s="59"/>
      <c r="H18" s="110"/>
      <c r="J18" s="79"/>
    </row>
    <row r="19" spans="1:10" s="9" customFormat="1" ht="15">
      <c r="A19" s="57" t="s">
        <v>93</v>
      </c>
      <c r="B19" s="58" t="s">
        <v>89</v>
      </c>
      <c r="C19" s="59"/>
      <c r="D19" s="109"/>
      <c r="E19" s="59"/>
      <c r="F19" s="110"/>
      <c r="G19" s="59"/>
      <c r="H19" s="110"/>
      <c r="J19" s="79"/>
    </row>
    <row r="20" spans="1:10" s="9" customFormat="1" ht="15">
      <c r="A20" s="125" t="s">
        <v>115</v>
      </c>
      <c r="B20" s="126"/>
      <c r="C20" s="94"/>
      <c r="D20" s="109"/>
      <c r="E20" s="59"/>
      <c r="F20" s="110"/>
      <c r="G20" s="59"/>
      <c r="H20" s="108">
        <v>2.83</v>
      </c>
      <c r="J20" s="79"/>
    </row>
    <row r="21" spans="1:10" s="9" customFormat="1" ht="15">
      <c r="A21" s="127" t="s">
        <v>112</v>
      </c>
      <c r="B21" s="126" t="s">
        <v>89</v>
      </c>
      <c r="C21" s="94"/>
      <c r="D21" s="145"/>
      <c r="E21" s="94"/>
      <c r="F21" s="139"/>
      <c r="G21" s="94"/>
      <c r="H21" s="139">
        <v>0.12</v>
      </c>
      <c r="J21" s="79"/>
    </row>
    <row r="22" spans="1:10" s="9" customFormat="1" ht="15">
      <c r="A22" s="127" t="s">
        <v>140</v>
      </c>
      <c r="B22" s="126" t="s">
        <v>89</v>
      </c>
      <c r="C22" s="94"/>
      <c r="D22" s="145"/>
      <c r="E22" s="94"/>
      <c r="F22" s="139"/>
      <c r="G22" s="94"/>
      <c r="H22" s="139">
        <v>0.11</v>
      </c>
      <c r="J22" s="79"/>
    </row>
    <row r="23" spans="1:10" s="9" customFormat="1" ht="15">
      <c r="A23" s="127" t="s">
        <v>120</v>
      </c>
      <c r="B23" s="126" t="s">
        <v>89</v>
      </c>
      <c r="C23" s="94"/>
      <c r="D23" s="145"/>
      <c r="E23" s="94"/>
      <c r="F23" s="139"/>
      <c r="G23" s="94"/>
      <c r="H23" s="139">
        <v>0.12</v>
      </c>
      <c r="J23" s="79"/>
    </row>
    <row r="24" spans="1:10" s="9" customFormat="1" ht="15">
      <c r="A24" s="125" t="s">
        <v>115</v>
      </c>
      <c r="B24" s="126"/>
      <c r="C24" s="94"/>
      <c r="D24" s="145"/>
      <c r="E24" s="94"/>
      <c r="F24" s="139"/>
      <c r="G24" s="94"/>
      <c r="H24" s="146">
        <f>H21+H22+H23</f>
        <v>0.35</v>
      </c>
      <c r="J24" s="79"/>
    </row>
    <row r="25" spans="1:10" s="9" customFormat="1" ht="30">
      <c r="A25" s="15" t="s">
        <v>10</v>
      </c>
      <c r="B25" s="16"/>
      <c r="C25" s="13">
        <f>F25*12</f>
        <v>0</v>
      </c>
      <c r="D25" s="147">
        <f>G25*I25</f>
        <v>78898.21</v>
      </c>
      <c r="E25" s="138">
        <f>H25*12</f>
        <v>31.32</v>
      </c>
      <c r="F25" s="146"/>
      <c r="G25" s="138">
        <f>H25*12</f>
        <v>31.32</v>
      </c>
      <c r="H25" s="146">
        <v>2.61</v>
      </c>
      <c r="I25" s="9">
        <v>2519.1</v>
      </c>
      <c r="J25" s="79">
        <v>2.08</v>
      </c>
    </row>
    <row r="26" spans="1:10" s="9" customFormat="1" ht="15">
      <c r="A26" s="48" t="s">
        <v>80</v>
      </c>
      <c r="B26" s="49" t="s">
        <v>11</v>
      </c>
      <c r="C26" s="13"/>
      <c r="D26" s="147"/>
      <c r="E26" s="138"/>
      <c r="F26" s="146"/>
      <c r="G26" s="138"/>
      <c r="H26" s="146"/>
      <c r="J26" s="79"/>
    </row>
    <row r="27" spans="1:10" s="9" customFormat="1" ht="15">
      <c r="A27" s="48" t="s">
        <v>81</v>
      </c>
      <c r="B27" s="49" t="s">
        <v>11</v>
      </c>
      <c r="C27" s="13"/>
      <c r="D27" s="147"/>
      <c r="E27" s="138"/>
      <c r="F27" s="146"/>
      <c r="G27" s="138"/>
      <c r="H27" s="146"/>
      <c r="J27" s="79"/>
    </row>
    <row r="28" spans="1:10" s="9" customFormat="1" ht="15">
      <c r="A28" s="89" t="s">
        <v>106</v>
      </c>
      <c r="B28" s="90" t="s">
        <v>107</v>
      </c>
      <c r="C28" s="13"/>
      <c r="D28" s="147"/>
      <c r="E28" s="138"/>
      <c r="F28" s="146"/>
      <c r="G28" s="138"/>
      <c r="H28" s="146"/>
      <c r="J28" s="79"/>
    </row>
    <row r="29" spans="1:10" s="9" customFormat="1" ht="15">
      <c r="A29" s="48" t="s">
        <v>82</v>
      </c>
      <c r="B29" s="49" t="s">
        <v>11</v>
      </c>
      <c r="C29" s="13"/>
      <c r="D29" s="147"/>
      <c r="E29" s="138"/>
      <c r="F29" s="146"/>
      <c r="G29" s="138"/>
      <c r="H29" s="146"/>
      <c r="J29" s="79"/>
    </row>
    <row r="30" spans="1:10" s="9" customFormat="1" ht="25.5">
      <c r="A30" s="48" t="s">
        <v>83</v>
      </c>
      <c r="B30" s="49" t="s">
        <v>12</v>
      </c>
      <c r="C30" s="13"/>
      <c r="D30" s="147"/>
      <c r="E30" s="138"/>
      <c r="F30" s="146"/>
      <c r="G30" s="138"/>
      <c r="H30" s="146"/>
      <c r="J30" s="79"/>
    </row>
    <row r="31" spans="1:10" s="9" customFormat="1" ht="15">
      <c r="A31" s="48" t="s">
        <v>84</v>
      </c>
      <c r="B31" s="49" t="s">
        <v>11</v>
      </c>
      <c r="C31" s="13"/>
      <c r="D31" s="147"/>
      <c r="E31" s="138"/>
      <c r="F31" s="146"/>
      <c r="G31" s="138"/>
      <c r="H31" s="146"/>
      <c r="J31" s="79"/>
    </row>
    <row r="32" spans="1:10" s="9" customFormat="1" ht="15">
      <c r="A32" s="60" t="s">
        <v>94</v>
      </c>
      <c r="B32" s="61" t="s">
        <v>11</v>
      </c>
      <c r="C32" s="13"/>
      <c r="D32" s="147"/>
      <c r="E32" s="138"/>
      <c r="F32" s="146"/>
      <c r="G32" s="138"/>
      <c r="H32" s="146"/>
      <c r="J32" s="79"/>
    </row>
    <row r="33" spans="1:10" s="9" customFormat="1" ht="26.25" thickBot="1">
      <c r="A33" s="50" t="s">
        <v>85</v>
      </c>
      <c r="B33" s="51" t="s">
        <v>86</v>
      </c>
      <c r="C33" s="13"/>
      <c r="D33" s="147"/>
      <c r="E33" s="138"/>
      <c r="F33" s="146"/>
      <c r="G33" s="138"/>
      <c r="H33" s="146"/>
      <c r="J33" s="79"/>
    </row>
    <row r="34" spans="1:10" s="20" customFormat="1" ht="21" customHeight="1">
      <c r="A34" s="18" t="s">
        <v>13</v>
      </c>
      <c r="B34" s="19" t="s">
        <v>14</v>
      </c>
      <c r="C34" s="13">
        <f>F34*12</f>
        <v>0</v>
      </c>
      <c r="D34" s="147">
        <f aca="true" t="shared" si="0" ref="D34:D43">G34*I34</f>
        <v>22671.9</v>
      </c>
      <c r="E34" s="138">
        <f>H34*12</f>
        <v>9</v>
      </c>
      <c r="F34" s="148"/>
      <c r="G34" s="138">
        <f>H34*12</f>
        <v>9</v>
      </c>
      <c r="H34" s="146">
        <v>0.75</v>
      </c>
      <c r="I34" s="9">
        <v>2519.1</v>
      </c>
      <c r="J34" s="79">
        <v>0.6</v>
      </c>
    </row>
    <row r="35" spans="1:10" s="9" customFormat="1" ht="20.25" customHeight="1">
      <c r="A35" s="18" t="s">
        <v>15</v>
      </c>
      <c r="B35" s="19" t="s">
        <v>16</v>
      </c>
      <c r="C35" s="13">
        <f>F35*12</f>
        <v>0</v>
      </c>
      <c r="D35" s="147">
        <f t="shared" si="0"/>
        <v>74061.54</v>
      </c>
      <c r="E35" s="138">
        <f>H35*12</f>
        <v>29.4</v>
      </c>
      <c r="F35" s="148"/>
      <c r="G35" s="138">
        <f>H35*12</f>
        <v>29.4</v>
      </c>
      <c r="H35" s="146">
        <v>2.45</v>
      </c>
      <c r="I35" s="9">
        <v>2519.1</v>
      </c>
      <c r="J35" s="79">
        <v>1.94</v>
      </c>
    </row>
    <row r="36" spans="1:10" s="12" customFormat="1" ht="30">
      <c r="A36" s="18" t="s">
        <v>49</v>
      </c>
      <c r="B36" s="19" t="s">
        <v>9</v>
      </c>
      <c r="C36" s="21"/>
      <c r="D36" s="147">
        <v>2042.21</v>
      </c>
      <c r="E36" s="143"/>
      <c r="F36" s="148"/>
      <c r="G36" s="138">
        <f aca="true" t="shared" si="1" ref="G36:G41">D36/I36</f>
        <v>0.81</v>
      </c>
      <c r="H36" s="146">
        <f aca="true" t="shared" si="2" ref="H36:H41">G36/12</f>
        <v>0.07</v>
      </c>
      <c r="I36" s="9">
        <v>2519.1</v>
      </c>
      <c r="J36" s="79">
        <v>0.05</v>
      </c>
    </row>
    <row r="37" spans="1:10" s="12" customFormat="1" ht="30">
      <c r="A37" s="18" t="s">
        <v>70</v>
      </c>
      <c r="B37" s="19" t="s">
        <v>9</v>
      </c>
      <c r="C37" s="21"/>
      <c r="D37" s="147">
        <v>2042.21</v>
      </c>
      <c r="E37" s="143"/>
      <c r="F37" s="148"/>
      <c r="G37" s="138">
        <f t="shared" si="1"/>
        <v>0.81</v>
      </c>
      <c r="H37" s="146">
        <f t="shared" si="2"/>
        <v>0.07</v>
      </c>
      <c r="I37" s="9">
        <v>2519.1</v>
      </c>
      <c r="J37" s="79">
        <v>0.05</v>
      </c>
    </row>
    <row r="38" spans="1:10" s="12" customFormat="1" ht="20.25" customHeight="1">
      <c r="A38" s="18" t="s">
        <v>116</v>
      </c>
      <c r="B38" s="19" t="s">
        <v>9</v>
      </c>
      <c r="C38" s="21"/>
      <c r="D38" s="147">
        <v>12896.1</v>
      </c>
      <c r="E38" s="143"/>
      <c r="F38" s="148"/>
      <c r="G38" s="138">
        <f t="shared" si="1"/>
        <v>5.12</v>
      </c>
      <c r="H38" s="146">
        <f t="shared" si="2"/>
        <v>0.43</v>
      </c>
      <c r="I38" s="9">
        <v>2519.1</v>
      </c>
      <c r="J38" s="79">
        <v>0.34</v>
      </c>
    </row>
    <row r="39" spans="1:10" s="12" customFormat="1" ht="30" hidden="1">
      <c r="A39" s="18" t="s">
        <v>50</v>
      </c>
      <c r="B39" s="19" t="s">
        <v>12</v>
      </c>
      <c r="C39" s="21"/>
      <c r="D39" s="147">
        <f t="shared" si="0"/>
        <v>0</v>
      </c>
      <c r="E39" s="143"/>
      <c r="F39" s="148"/>
      <c r="G39" s="138">
        <f t="shared" si="1"/>
        <v>4.35</v>
      </c>
      <c r="H39" s="146">
        <f t="shared" si="2"/>
        <v>0.36</v>
      </c>
      <c r="I39" s="9">
        <v>2519.1</v>
      </c>
      <c r="J39" s="79">
        <v>0</v>
      </c>
    </row>
    <row r="40" spans="1:10" s="12" customFormat="1" ht="30" hidden="1">
      <c r="A40" s="18" t="s">
        <v>51</v>
      </c>
      <c r="B40" s="19" t="s">
        <v>12</v>
      </c>
      <c r="C40" s="21"/>
      <c r="D40" s="147">
        <f t="shared" si="0"/>
        <v>0</v>
      </c>
      <c r="E40" s="143"/>
      <c r="F40" s="148"/>
      <c r="G40" s="138">
        <f t="shared" si="1"/>
        <v>4.35</v>
      </c>
      <c r="H40" s="146">
        <f t="shared" si="2"/>
        <v>0.36</v>
      </c>
      <c r="I40" s="9">
        <v>2519.1</v>
      </c>
      <c r="J40" s="79">
        <v>0</v>
      </c>
    </row>
    <row r="41" spans="1:10" s="12" customFormat="1" ht="30" hidden="1">
      <c r="A41" s="18" t="s">
        <v>52</v>
      </c>
      <c r="B41" s="19" t="s">
        <v>12</v>
      </c>
      <c r="C41" s="21"/>
      <c r="D41" s="147">
        <f t="shared" si="0"/>
        <v>0</v>
      </c>
      <c r="E41" s="143"/>
      <c r="F41" s="148"/>
      <c r="G41" s="138">
        <f t="shared" si="1"/>
        <v>4.35</v>
      </c>
      <c r="H41" s="146">
        <f t="shared" si="2"/>
        <v>0.36</v>
      </c>
      <c r="I41" s="9">
        <v>2519.1</v>
      </c>
      <c r="J41" s="79">
        <v>0</v>
      </c>
    </row>
    <row r="42" spans="1:10" s="12" customFormat="1" ht="30">
      <c r="A42" s="18" t="s">
        <v>23</v>
      </c>
      <c r="B42" s="19"/>
      <c r="C42" s="21">
        <f>F42*12</f>
        <v>0</v>
      </c>
      <c r="D42" s="147">
        <f t="shared" si="0"/>
        <v>6348.13</v>
      </c>
      <c r="E42" s="143">
        <f>H42*12</f>
        <v>2.52</v>
      </c>
      <c r="F42" s="148"/>
      <c r="G42" s="138">
        <f>H42*12</f>
        <v>2.52</v>
      </c>
      <c r="H42" s="146">
        <v>0.21</v>
      </c>
      <c r="I42" s="9">
        <v>2519.1</v>
      </c>
      <c r="J42" s="79">
        <v>0.14</v>
      </c>
    </row>
    <row r="43" spans="1:10" s="9" customFormat="1" ht="20.25" customHeight="1">
      <c r="A43" s="18" t="s">
        <v>25</v>
      </c>
      <c r="B43" s="19" t="s">
        <v>26</v>
      </c>
      <c r="C43" s="21">
        <f>F43*12</f>
        <v>0</v>
      </c>
      <c r="D43" s="147">
        <f t="shared" si="0"/>
        <v>1813.75</v>
      </c>
      <c r="E43" s="143">
        <f>H43*12</f>
        <v>0.72</v>
      </c>
      <c r="F43" s="148"/>
      <c r="G43" s="138">
        <f>H43*12</f>
        <v>0.72</v>
      </c>
      <c r="H43" s="146">
        <v>0.06</v>
      </c>
      <c r="I43" s="9">
        <v>2519.1</v>
      </c>
      <c r="J43" s="79">
        <v>0.03</v>
      </c>
    </row>
    <row r="44" spans="1:10" s="9" customFormat="1" ht="20.25" customHeight="1">
      <c r="A44" s="18" t="s">
        <v>27</v>
      </c>
      <c r="B44" s="24" t="s">
        <v>28</v>
      </c>
      <c r="C44" s="25">
        <f>F44*12</f>
        <v>0</v>
      </c>
      <c r="D44" s="147">
        <f>G44*I44</f>
        <v>1209.17</v>
      </c>
      <c r="E44" s="149">
        <f>H44*12</f>
        <v>0.48</v>
      </c>
      <c r="F44" s="150"/>
      <c r="G44" s="138">
        <f>12*H44</f>
        <v>0.48</v>
      </c>
      <c r="H44" s="146">
        <v>0.04</v>
      </c>
      <c r="I44" s="9">
        <v>2519.1</v>
      </c>
      <c r="J44" s="79">
        <v>0.02</v>
      </c>
    </row>
    <row r="45" spans="1:10" s="20" customFormat="1" ht="30">
      <c r="A45" s="18" t="s">
        <v>24</v>
      </c>
      <c r="B45" s="19" t="s">
        <v>87</v>
      </c>
      <c r="C45" s="21">
        <f>F45*12</f>
        <v>0</v>
      </c>
      <c r="D45" s="147">
        <f>G45*I45</f>
        <v>1511.46</v>
      </c>
      <c r="E45" s="143">
        <f>H45*12</f>
        <v>0.6</v>
      </c>
      <c r="F45" s="148"/>
      <c r="G45" s="138">
        <f>12*H45</f>
        <v>0.6</v>
      </c>
      <c r="H45" s="146">
        <v>0.05</v>
      </c>
      <c r="I45" s="9">
        <v>2519.1</v>
      </c>
      <c r="J45" s="79">
        <v>0.03</v>
      </c>
    </row>
    <row r="46" spans="1:10" s="20" customFormat="1" ht="15">
      <c r="A46" s="18" t="s">
        <v>37</v>
      </c>
      <c r="B46" s="19"/>
      <c r="C46" s="13"/>
      <c r="D46" s="138">
        <f>D48+D49+D50+D51+D52+D53+D54+D55+D56+D57+D58+D61+D62+D63</f>
        <v>78615.85</v>
      </c>
      <c r="E46" s="138">
        <f>SUM(E47:E60)</f>
        <v>0</v>
      </c>
      <c r="F46" s="138">
        <f>SUM(F47:F60)</f>
        <v>0</v>
      </c>
      <c r="G46" s="138">
        <f>D46/I46</f>
        <v>31.21</v>
      </c>
      <c r="H46" s="146">
        <f>G46/12</f>
        <v>2.6</v>
      </c>
      <c r="I46" s="9">
        <v>2519.1</v>
      </c>
      <c r="J46" s="79">
        <v>0.69</v>
      </c>
    </row>
    <row r="47" spans="1:10" s="12" customFormat="1" ht="15" hidden="1">
      <c r="A47" s="22"/>
      <c r="B47" s="17"/>
      <c r="C47" s="23"/>
      <c r="D47" s="151"/>
      <c r="E47" s="152"/>
      <c r="F47" s="153"/>
      <c r="G47" s="152"/>
      <c r="H47" s="153"/>
      <c r="I47" s="9">
        <v>2519.1</v>
      </c>
      <c r="J47" s="14"/>
    </row>
    <row r="48" spans="1:10" s="12" customFormat="1" ht="15">
      <c r="A48" s="22" t="s">
        <v>47</v>
      </c>
      <c r="B48" s="17" t="s">
        <v>17</v>
      </c>
      <c r="C48" s="23"/>
      <c r="D48" s="151">
        <v>217.13</v>
      </c>
      <c r="E48" s="152"/>
      <c r="F48" s="153"/>
      <c r="G48" s="152"/>
      <c r="H48" s="153"/>
      <c r="I48" s="9">
        <v>2519.1</v>
      </c>
      <c r="J48" s="14">
        <v>0.01</v>
      </c>
    </row>
    <row r="49" spans="1:10" s="12" customFormat="1" ht="15">
      <c r="A49" s="22" t="s">
        <v>18</v>
      </c>
      <c r="B49" s="17" t="s">
        <v>22</v>
      </c>
      <c r="C49" s="23">
        <f>F49*12</f>
        <v>0</v>
      </c>
      <c r="D49" s="151">
        <v>459.48</v>
      </c>
      <c r="E49" s="152">
        <f>H49*12</f>
        <v>0</v>
      </c>
      <c r="F49" s="153"/>
      <c r="G49" s="152"/>
      <c r="H49" s="153"/>
      <c r="I49" s="9">
        <v>2519.1</v>
      </c>
      <c r="J49" s="14">
        <v>0.01</v>
      </c>
    </row>
    <row r="50" spans="1:10" s="12" customFormat="1" ht="15">
      <c r="A50" s="22" t="s">
        <v>113</v>
      </c>
      <c r="B50" s="104" t="s">
        <v>17</v>
      </c>
      <c r="C50" s="23"/>
      <c r="D50" s="151">
        <v>818.74</v>
      </c>
      <c r="E50" s="152"/>
      <c r="F50" s="153"/>
      <c r="G50" s="152"/>
      <c r="H50" s="153"/>
      <c r="I50" s="9">
        <v>2519.1</v>
      </c>
      <c r="J50" s="14"/>
    </row>
    <row r="51" spans="1:10" s="12" customFormat="1" ht="15">
      <c r="A51" s="22" t="s">
        <v>136</v>
      </c>
      <c r="B51" s="17" t="s">
        <v>17</v>
      </c>
      <c r="C51" s="23">
        <f>F51*12</f>
        <v>0</v>
      </c>
      <c r="D51" s="151">
        <v>622.83</v>
      </c>
      <c r="E51" s="152">
        <f>H51*12</f>
        <v>0</v>
      </c>
      <c r="F51" s="153"/>
      <c r="G51" s="152"/>
      <c r="H51" s="153"/>
      <c r="I51" s="9">
        <v>2519.1</v>
      </c>
      <c r="J51" s="14">
        <v>0.21</v>
      </c>
    </row>
    <row r="52" spans="1:10" s="12" customFormat="1" ht="15">
      <c r="A52" s="22" t="s">
        <v>60</v>
      </c>
      <c r="B52" s="17" t="s">
        <v>17</v>
      </c>
      <c r="C52" s="23">
        <f>F52*12</f>
        <v>0</v>
      </c>
      <c r="D52" s="151">
        <v>875.61</v>
      </c>
      <c r="E52" s="152">
        <f>H52*12</f>
        <v>0</v>
      </c>
      <c r="F52" s="153"/>
      <c r="G52" s="152"/>
      <c r="H52" s="153"/>
      <c r="I52" s="9">
        <v>2519.1</v>
      </c>
      <c r="J52" s="14">
        <v>0.02</v>
      </c>
    </row>
    <row r="53" spans="1:10" s="12" customFormat="1" ht="15">
      <c r="A53" s="22" t="s">
        <v>19</v>
      </c>
      <c r="B53" s="17" t="s">
        <v>17</v>
      </c>
      <c r="C53" s="23">
        <f>F53*12</f>
        <v>0</v>
      </c>
      <c r="D53" s="151">
        <v>3903.72</v>
      </c>
      <c r="E53" s="152">
        <f>H53*12</f>
        <v>0</v>
      </c>
      <c r="F53" s="153"/>
      <c r="G53" s="152"/>
      <c r="H53" s="153"/>
      <c r="I53" s="9">
        <v>2519.1</v>
      </c>
      <c r="J53" s="14">
        <v>0.11</v>
      </c>
    </row>
    <row r="54" spans="1:10" s="12" customFormat="1" ht="15">
      <c r="A54" s="22" t="s">
        <v>20</v>
      </c>
      <c r="B54" s="17" t="s">
        <v>17</v>
      </c>
      <c r="C54" s="23">
        <f>F54*12</f>
        <v>0</v>
      </c>
      <c r="D54" s="151">
        <v>918.95</v>
      </c>
      <c r="E54" s="152">
        <f>H54*12</f>
        <v>0</v>
      </c>
      <c r="F54" s="153"/>
      <c r="G54" s="152"/>
      <c r="H54" s="153"/>
      <c r="I54" s="9">
        <v>2519.1</v>
      </c>
      <c r="J54" s="14">
        <v>0.02</v>
      </c>
    </row>
    <row r="55" spans="1:10" s="12" customFormat="1" ht="15">
      <c r="A55" s="22" t="s">
        <v>55</v>
      </c>
      <c r="B55" s="17" t="s">
        <v>17</v>
      </c>
      <c r="C55" s="23"/>
      <c r="D55" s="151">
        <v>437.79</v>
      </c>
      <c r="E55" s="152"/>
      <c r="F55" s="153"/>
      <c r="G55" s="152"/>
      <c r="H55" s="153"/>
      <c r="I55" s="9">
        <v>2519.1</v>
      </c>
      <c r="J55" s="14">
        <v>0.01</v>
      </c>
    </row>
    <row r="56" spans="1:10" s="12" customFormat="1" ht="18.75" customHeight="1">
      <c r="A56" s="22" t="s">
        <v>56</v>
      </c>
      <c r="B56" s="17" t="s">
        <v>22</v>
      </c>
      <c r="C56" s="23"/>
      <c r="D56" s="151">
        <v>1751.23</v>
      </c>
      <c r="E56" s="152"/>
      <c r="F56" s="153"/>
      <c r="G56" s="152"/>
      <c r="H56" s="153"/>
      <c r="I56" s="9">
        <v>2519.1</v>
      </c>
      <c r="J56" s="14">
        <v>0.04</v>
      </c>
    </row>
    <row r="57" spans="1:10" s="12" customFormat="1" ht="25.5">
      <c r="A57" s="22" t="s">
        <v>21</v>
      </c>
      <c r="B57" s="17" t="s">
        <v>17</v>
      </c>
      <c r="C57" s="23">
        <f>F57*12</f>
        <v>0</v>
      </c>
      <c r="D57" s="151">
        <v>2410.03</v>
      </c>
      <c r="E57" s="152">
        <f>H57*12</f>
        <v>0</v>
      </c>
      <c r="F57" s="153"/>
      <c r="G57" s="152"/>
      <c r="H57" s="153"/>
      <c r="I57" s="9">
        <v>2519.1</v>
      </c>
      <c r="J57" s="14">
        <v>0.06</v>
      </c>
    </row>
    <row r="58" spans="1:10" s="12" customFormat="1" ht="15">
      <c r="A58" s="22" t="s">
        <v>108</v>
      </c>
      <c r="B58" s="17" t="s">
        <v>17</v>
      </c>
      <c r="C58" s="23"/>
      <c r="D58" s="151">
        <v>3083</v>
      </c>
      <c r="E58" s="152"/>
      <c r="F58" s="153"/>
      <c r="G58" s="152"/>
      <c r="H58" s="153"/>
      <c r="I58" s="9">
        <v>2519.1</v>
      </c>
      <c r="J58" s="14">
        <v>0.01</v>
      </c>
    </row>
    <row r="59" spans="1:10" s="12" customFormat="1" ht="15" hidden="1">
      <c r="A59" s="22"/>
      <c r="B59" s="17"/>
      <c r="C59" s="41"/>
      <c r="D59" s="151"/>
      <c r="E59" s="154"/>
      <c r="F59" s="153"/>
      <c r="G59" s="152"/>
      <c r="H59" s="153"/>
      <c r="I59" s="9">
        <v>2519.1</v>
      </c>
      <c r="J59" s="14"/>
    </row>
    <row r="60" spans="1:10" s="12" customFormat="1" ht="15" hidden="1">
      <c r="A60" s="40"/>
      <c r="B60" s="17"/>
      <c r="C60" s="23"/>
      <c r="D60" s="151"/>
      <c r="E60" s="152"/>
      <c r="F60" s="153"/>
      <c r="G60" s="152"/>
      <c r="H60" s="153"/>
      <c r="I60" s="9">
        <v>2519.1</v>
      </c>
      <c r="J60" s="14"/>
    </row>
    <row r="61" spans="1:10" s="12" customFormat="1" ht="25.5">
      <c r="A61" s="140" t="s">
        <v>125</v>
      </c>
      <c r="B61" s="141" t="s">
        <v>12</v>
      </c>
      <c r="C61" s="135"/>
      <c r="D61" s="142">
        <v>54127.02</v>
      </c>
      <c r="E61" s="154"/>
      <c r="F61" s="155"/>
      <c r="G61" s="154"/>
      <c r="H61" s="156"/>
      <c r="I61" s="9">
        <v>2519.1</v>
      </c>
      <c r="J61" s="136"/>
    </row>
    <row r="62" spans="1:10" s="12" customFormat="1" ht="25.5">
      <c r="A62" s="140" t="s">
        <v>127</v>
      </c>
      <c r="B62" s="141" t="s">
        <v>12</v>
      </c>
      <c r="C62" s="135"/>
      <c r="D62" s="142">
        <v>3766.4</v>
      </c>
      <c r="E62" s="154"/>
      <c r="F62" s="155"/>
      <c r="G62" s="154"/>
      <c r="H62" s="156"/>
      <c r="I62" s="9">
        <v>2519.1</v>
      </c>
      <c r="J62" s="136"/>
    </row>
    <row r="63" spans="1:10" s="12" customFormat="1" ht="25.5">
      <c r="A63" s="140" t="s">
        <v>129</v>
      </c>
      <c r="B63" s="141" t="s">
        <v>12</v>
      </c>
      <c r="C63" s="135"/>
      <c r="D63" s="142">
        <v>5223.92</v>
      </c>
      <c r="E63" s="154"/>
      <c r="F63" s="155"/>
      <c r="G63" s="154"/>
      <c r="H63" s="156"/>
      <c r="I63" s="9">
        <v>2519.1</v>
      </c>
      <c r="J63" s="136"/>
    </row>
    <row r="64" spans="1:10" s="20" customFormat="1" ht="30">
      <c r="A64" s="18" t="s">
        <v>43</v>
      </c>
      <c r="B64" s="19"/>
      <c r="C64" s="13"/>
      <c r="D64" s="138">
        <f>D65+D66+D67+D68+D73</f>
        <v>14195.59</v>
      </c>
      <c r="E64" s="138">
        <f>SUM(E65:E74)</f>
        <v>0</v>
      </c>
      <c r="F64" s="138">
        <f>SUM(F65:F74)</f>
        <v>0</v>
      </c>
      <c r="G64" s="138">
        <f>D64/I64</f>
        <v>5.64</v>
      </c>
      <c r="H64" s="146">
        <f>G64/12</f>
        <v>0.47</v>
      </c>
      <c r="I64" s="9">
        <v>2519.1</v>
      </c>
      <c r="J64" s="79">
        <v>0.63</v>
      </c>
    </row>
    <row r="65" spans="1:10" s="12" customFormat="1" ht="15">
      <c r="A65" s="22" t="s">
        <v>38</v>
      </c>
      <c r="B65" s="17" t="s">
        <v>61</v>
      </c>
      <c r="C65" s="23"/>
      <c r="D65" s="151">
        <v>2626.83</v>
      </c>
      <c r="E65" s="152"/>
      <c r="F65" s="153"/>
      <c r="G65" s="152"/>
      <c r="H65" s="153"/>
      <c r="I65" s="9">
        <v>2519.1</v>
      </c>
      <c r="J65" s="14">
        <v>0.06</v>
      </c>
    </row>
    <row r="66" spans="1:10" s="12" customFormat="1" ht="25.5">
      <c r="A66" s="22" t="s">
        <v>39</v>
      </c>
      <c r="B66" s="17" t="s">
        <v>48</v>
      </c>
      <c r="C66" s="23"/>
      <c r="D66" s="151">
        <v>1751.23</v>
      </c>
      <c r="E66" s="152"/>
      <c r="F66" s="153"/>
      <c r="G66" s="152"/>
      <c r="H66" s="153"/>
      <c r="I66" s="9">
        <v>2519.1</v>
      </c>
      <c r="J66" s="14">
        <v>0.04</v>
      </c>
    </row>
    <row r="67" spans="1:10" s="12" customFormat="1" ht="15">
      <c r="A67" s="22" t="s">
        <v>65</v>
      </c>
      <c r="B67" s="17" t="s">
        <v>64</v>
      </c>
      <c r="C67" s="23"/>
      <c r="D67" s="151">
        <v>1837.85</v>
      </c>
      <c r="E67" s="152"/>
      <c r="F67" s="153"/>
      <c r="G67" s="152"/>
      <c r="H67" s="153"/>
      <c r="I67" s="9">
        <v>2519.1</v>
      </c>
      <c r="J67" s="14">
        <v>0.05</v>
      </c>
    </row>
    <row r="68" spans="1:10" s="12" customFormat="1" ht="25.5">
      <c r="A68" s="22" t="s">
        <v>62</v>
      </c>
      <c r="B68" s="17" t="s">
        <v>63</v>
      </c>
      <c r="C68" s="23"/>
      <c r="D68" s="151">
        <v>1751.2</v>
      </c>
      <c r="E68" s="152"/>
      <c r="F68" s="153"/>
      <c r="G68" s="152"/>
      <c r="H68" s="153"/>
      <c r="I68" s="9">
        <v>2519.1</v>
      </c>
      <c r="J68" s="14">
        <v>0.04</v>
      </c>
    </row>
    <row r="69" spans="1:10" s="12" customFormat="1" ht="15" hidden="1">
      <c r="A69" s="22"/>
      <c r="B69" s="17"/>
      <c r="C69" s="23"/>
      <c r="D69" s="151"/>
      <c r="E69" s="152"/>
      <c r="F69" s="153"/>
      <c r="G69" s="152"/>
      <c r="H69" s="153"/>
      <c r="I69" s="9">
        <v>2519.1</v>
      </c>
      <c r="J69" s="14">
        <v>0</v>
      </c>
    </row>
    <row r="70" spans="1:10" s="12" customFormat="1" ht="15" hidden="1">
      <c r="A70" s="22"/>
      <c r="B70" s="17"/>
      <c r="C70" s="23"/>
      <c r="D70" s="151"/>
      <c r="E70" s="152"/>
      <c r="F70" s="153"/>
      <c r="G70" s="152"/>
      <c r="H70" s="153"/>
      <c r="I70" s="9">
        <v>2519.1</v>
      </c>
      <c r="J70" s="14">
        <v>0</v>
      </c>
    </row>
    <row r="71" spans="1:10" s="12" customFormat="1" ht="15" hidden="1">
      <c r="A71" s="22"/>
      <c r="B71" s="17"/>
      <c r="C71" s="23"/>
      <c r="D71" s="151"/>
      <c r="E71" s="152"/>
      <c r="F71" s="153"/>
      <c r="G71" s="152"/>
      <c r="H71" s="153"/>
      <c r="I71" s="9">
        <v>2519.1</v>
      </c>
      <c r="J71" s="14">
        <v>0</v>
      </c>
    </row>
    <row r="72" spans="1:10" s="12" customFormat="1" ht="15" hidden="1">
      <c r="A72" s="22" t="s">
        <v>58</v>
      </c>
      <c r="B72" s="17" t="s">
        <v>9</v>
      </c>
      <c r="C72" s="23"/>
      <c r="D72" s="151">
        <f>G72*I72</f>
        <v>0</v>
      </c>
      <c r="E72" s="152"/>
      <c r="F72" s="153"/>
      <c r="G72" s="152"/>
      <c r="H72" s="153"/>
      <c r="I72" s="9">
        <v>2519.1</v>
      </c>
      <c r="J72" s="42">
        <v>0</v>
      </c>
    </row>
    <row r="73" spans="1:10" s="12" customFormat="1" ht="15">
      <c r="A73" s="40" t="s">
        <v>57</v>
      </c>
      <c r="B73" s="17" t="s">
        <v>9</v>
      </c>
      <c r="C73" s="41"/>
      <c r="D73" s="151">
        <v>6228.48</v>
      </c>
      <c r="E73" s="154"/>
      <c r="F73" s="153"/>
      <c r="G73" s="152"/>
      <c r="H73" s="153"/>
      <c r="I73" s="9">
        <v>2519.1</v>
      </c>
      <c r="J73" s="14">
        <v>0.16</v>
      </c>
    </row>
    <row r="74" spans="1:10" s="12" customFormat="1" ht="15" hidden="1">
      <c r="A74" s="40" t="s">
        <v>69</v>
      </c>
      <c r="B74" s="17" t="s">
        <v>17</v>
      </c>
      <c r="C74" s="23"/>
      <c r="D74" s="151"/>
      <c r="E74" s="152"/>
      <c r="F74" s="153"/>
      <c r="G74" s="152"/>
      <c r="H74" s="153">
        <v>0</v>
      </c>
      <c r="I74" s="9">
        <v>2519.1</v>
      </c>
      <c r="J74" s="79">
        <v>0</v>
      </c>
    </row>
    <row r="75" spans="1:10" s="12" customFormat="1" ht="30">
      <c r="A75" s="18" t="s">
        <v>44</v>
      </c>
      <c r="B75" s="17"/>
      <c r="C75" s="23"/>
      <c r="D75" s="138">
        <v>0</v>
      </c>
      <c r="E75" s="138" t="e">
        <f>#REF!+#REF!+E76</f>
        <v>#REF!</v>
      </c>
      <c r="F75" s="138" t="e">
        <f>#REF!+#REF!+F76</f>
        <v>#REF!</v>
      </c>
      <c r="G75" s="138">
        <f>D75/I75</f>
        <v>0</v>
      </c>
      <c r="H75" s="146">
        <f>G75/12</f>
        <v>0</v>
      </c>
      <c r="I75" s="9">
        <v>2519.1</v>
      </c>
      <c r="J75" s="79">
        <v>0.12</v>
      </c>
    </row>
    <row r="76" spans="1:10" s="12" customFormat="1" ht="15" hidden="1">
      <c r="A76" s="22" t="s">
        <v>59</v>
      </c>
      <c r="B76" s="17" t="s">
        <v>9</v>
      </c>
      <c r="C76" s="23"/>
      <c r="D76" s="151">
        <f>G76*I76</f>
        <v>0</v>
      </c>
      <c r="E76" s="152"/>
      <c r="F76" s="153"/>
      <c r="G76" s="152">
        <f>H76*12</f>
        <v>0</v>
      </c>
      <c r="H76" s="153">
        <v>0</v>
      </c>
      <c r="I76" s="9">
        <v>2519.1</v>
      </c>
      <c r="J76" s="79">
        <v>0</v>
      </c>
    </row>
    <row r="77" spans="1:10" s="12" customFormat="1" ht="15">
      <c r="A77" s="18" t="s">
        <v>45</v>
      </c>
      <c r="B77" s="17"/>
      <c r="C77" s="23"/>
      <c r="D77" s="138">
        <f>D79+D80</f>
        <v>6700</v>
      </c>
      <c r="E77" s="138">
        <f>SUM(E78:E80)</f>
        <v>0</v>
      </c>
      <c r="F77" s="138">
        <f>SUM(F78:F80)</f>
        <v>0</v>
      </c>
      <c r="G77" s="138">
        <f>D77/I77</f>
        <v>2.66</v>
      </c>
      <c r="H77" s="146">
        <f>G77/12</f>
        <v>0.22</v>
      </c>
      <c r="I77" s="9">
        <v>2519.1</v>
      </c>
      <c r="J77" s="79">
        <v>0.17</v>
      </c>
    </row>
    <row r="78" spans="1:10" s="12" customFormat="1" ht="15" hidden="1">
      <c r="A78" s="22" t="s">
        <v>40</v>
      </c>
      <c r="B78" s="17" t="s">
        <v>9</v>
      </c>
      <c r="C78" s="23"/>
      <c r="D78" s="151">
        <f>G78*I78</f>
        <v>0</v>
      </c>
      <c r="E78" s="152"/>
      <c r="F78" s="153"/>
      <c r="G78" s="152">
        <f>H78*12</f>
        <v>0</v>
      </c>
      <c r="H78" s="153">
        <v>0</v>
      </c>
      <c r="I78" s="9">
        <v>2519.1</v>
      </c>
      <c r="J78" s="79">
        <v>0</v>
      </c>
    </row>
    <row r="79" spans="1:10" s="12" customFormat="1" ht="15">
      <c r="A79" s="22" t="s">
        <v>72</v>
      </c>
      <c r="B79" s="17" t="s">
        <v>17</v>
      </c>
      <c r="C79" s="23"/>
      <c r="D79" s="151">
        <v>5784.72</v>
      </c>
      <c r="E79" s="152"/>
      <c r="F79" s="153"/>
      <c r="G79" s="152"/>
      <c r="H79" s="153"/>
      <c r="I79" s="9">
        <v>2519.1</v>
      </c>
      <c r="J79" s="14">
        <v>0.15</v>
      </c>
    </row>
    <row r="80" spans="1:10" s="12" customFormat="1" ht="15">
      <c r="A80" s="22" t="s">
        <v>41</v>
      </c>
      <c r="B80" s="17" t="s">
        <v>17</v>
      </c>
      <c r="C80" s="23"/>
      <c r="D80" s="151">
        <v>915.28</v>
      </c>
      <c r="E80" s="152"/>
      <c r="F80" s="153"/>
      <c r="G80" s="152"/>
      <c r="H80" s="153"/>
      <c r="I80" s="9">
        <v>2519.1</v>
      </c>
      <c r="J80" s="14">
        <v>0.02</v>
      </c>
    </row>
    <row r="81" spans="1:10" s="12" customFormat="1" ht="15">
      <c r="A81" s="18" t="s">
        <v>46</v>
      </c>
      <c r="B81" s="17"/>
      <c r="C81" s="23"/>
      <c r="D81" s="138">
        <f>D82</f>
        <v>1098.16</v>
      </c>
      <c r="E81" s="138" t="e">
        <f>E82+#REF!+#REF!</f>
        <v>#REF!</v>
      </c>
      <c r="F81" s="138" t="e">
        <f>F82+#REF!+#REF!</f>
        <v>#REF!</v>
      </c>
      <c r="G81" s="138">
        <f>D81/I81</f>
        <v>0.44</v>
      </c>
      <c r="H81" s="146">
        <f>G81/12</f>
        <v>0.04</v>
      </c>
      <c r="I81" s="9">
        <v>2519.1</v>
      </c>
      <c r="J81" s="79">
        <v>0.11</v>
      </c>
    </row>
    <row r="82" spans="1:10" s="12" customFormat="1" ht="15">
      <c r="A82" s="22" t="s">
        <v>42</v>
      </c>
      <c r="B82" s="17" t="s">
        <v>17</v>
      </c>
      <c r="C82" s="23"/>
      <c r="D82" s="151">
        <v>1098.16</v>
      </c>
      <c r="E82" s="152"/>
      <c r="F82" s="153"/>
      <c r="G82" s="152"/>
      <c r="H82" s="153"/>
      <c r="I82" s="9">
        <v>2519.1</v>
      </c>
      <c r="J82" s="14">
        <v>0.03</v>
      </c>
    </row>
    <row r="83" spans="1:10" s="9" customFormat="1" ht="15">
      <c r="A83" s="18" t="s">
        <v>54</v>
      </c>
      <c r="B83" s="19"/>
      <c r="C83" s="13"/>
      <c r="D83" s="138">
        <f>D84+D85</f>
        <v>13023.04</v>
      </c>
      <c r="E83" s="138">
        <f>E84+E85</f>
        <v>0</v>
      </c>
      <c r="F83" s="138">
        <f>F84+F85</f>
        <v>0</v>
      </c>
      <c r="G83" s="138">
        <f>D83/I83</f>
        <v>5.17</v>
      </c>
      <c r="H83" s="146">
        <f>G83/12</f>
        <v>0.43</v>
      </c>
      <c r="I83" s="9">
        <v>2519.1</v>
      </c>
      <c r="J83" s="79">
        <v>0.24</v>
      </c>
    </row>
    <row r="84" spans="1:10" s="12" customFormat="1" ht="15">
      <c r="A84" s="22" t="s">
        <v>114</v>
      </c>
      <c r="B84" s="91" t="s">
        <v>109</v>
      </c>
      <c r="C84" s="23"/>
      <c r="D84" s="151">
        <v>5480.8</v>
      </c>
      <c r="E84" s="152"/>
      <c r="F84" s="153"/>
      <c r="G84" s="152"/>
      <c r="H84" s="153"/>
      <c r="I84" s="9">
        <v>2519.1</v>
      </c>
      <c r="J84" s="14">
        <v>0.04</v>
      </c>
    </row>
    <row r="85" spans="1:10" s="12" customFormat="1" ht="15">
      <c r="A85" s="22" t="s">
        <v>66</v>
      </c>
      <c r="B85" s="104" t="s">
        <v>22</v>
      </c>
      <c r="C85" s="23">
        <f>F85*12</f>
        <v>0</v>
      </c>
      <c r="D85" s="151">
        <v>7542.24</v>
      </c>
      <c r="E85" s="152">
        <f>H85*12</f>
        <v>0</v>
      </c>
      <c r="F85" s="153"/>
      <c r="G85" s="152"/>
      <c r="H85" s="153"/>
      <c r="I85" s="9">
        <v>2519.1</v>
      </c>
      <c r="J85" s="14">
        <v>0.19</v>
      </c>
    </row>
    <row r="86" spans="1:10" s="9" customFormat="1" ht="15">
      <c r="A86" s="18" t="s">
        <v>53</v>
      </c>
      <c r="B86" s="19"/>
      <c r="C86" s="13"/>
      <c r="D86" s="138">
        <f>D87+D88+D89</f>
        <v>20219.73</v>
      </c>
      <c r="E86" s="138">
        <f>E87+E88+E89</f>
        <v>0</v>
      </c>
      <c r="F86" s="138">
        <f>F87+F88+F89</f>
        <v>0</v>
      </c>
      <c r="G86" s="138">
        <f>D86/I86</f>
        <v>8.03</v>
      </c>
      <c r="H86" s="146">
        <f>G86/12</f>
        <v>0.67</v>
      </c>
      <c r="I86" s="9">
        <v>2519.1</v>
      </c>
      <c r="J86" s="79">
        <v>0.54</v>
      </c>
    </row>
    <row r="87" spans="1:10" s="12" customFormat="1" ht="15">
      <c r="A87" s="22" t="s">
        <v>67</v>
      </c>
      <c r="B87" s="17" t="s">
        <v>61</v>
      </c>
      <c r="C87" s="23"/>
      <c r="D87" s="151">
        <v>17351.79</v>
      </c>
      <c r="E87" s="152"/>
      <c r="F87" s="153"/>
      <c r="G87" s="152"/>
      <c r="H87" s="153"/>
      <c r="I87" s="9">
        <v>2519.1</v>
      </c>
      <c r="J87" s="14">
        <v>0.46</v>
      </c>
    </row>
    <row r="88" spans="1:10" s="12" customFormat="1" ht="15.75" thickBot="1">
      <c r="A88" s="22" t="s">
        <v>96</v>
      </c>
      <c r="B88" s="17" t="s">
        <v>61</v>
      </c>
      <c r="C88" s="23"/>
      <c r="D88" s="151">
        <v>2867.94</v>
      </c>
      <c r="E88" s="152"/>
      <c r="F88" s="153"/>
      <c r="G88" s="152"/>
      <c r="H88" s="153"/>
      <c r="I88" s="9">
        <v>2519.1</v>
      </c>
      <c r="J88" s="14">
        <v>0.07</v>
      </c>
    </row>
    <row r="89" spans="1:10" s="12" customFormat="1" ht="25.5" customHeight="1" hidden="1">
      <c r="A89" s="22" t="s">
        <v>68</v>
      </c>
      <c r="B89" s="17" t="s">
        <v>17</v>
      </c>
      <c r="C89" s="23"/>
      <c r="D89" s="151">
        <f>G89*I89</f>
        <v>0</v>
      </c>
      <c r="E89" s="152"/>
      <c r="F89" s="153"/>
      <c r="G89" s="152">
        <f>H89*12</f>
        <v>0</v>
      </c>
      <c r="H89" s="153">
        <v>0</v>
      </c>
      <c r="I89" s="9">
        <v>2519.1</v>
      </c>
      <c r="J89" s="79">
        <v>0</v>
      </c>
    </row>
    <row r="90" spans="1:10" s="12" customFormat="1" ht="25.5" customHeight="1" hidden="1">
      <c r="A90" s="97"/>
      <c r="B90" s="98"/>
      <c r="C90" s="99"/>
      <c r="D90" s="157"/>
      <c r="E90" s="158"/>
      <c r="F90" s="159"/>
      <c r="G90" s="158"/>
      <c r="H90" s="159"/>
      <c r="I90" s="9">
        <v>2519.1</v>
      </c>
      <c r="J90" s="79"/>
    </row>
    <row r="91" spans="1:10" s="9" customFormat="1" ht="38.25" thickBot="1">
      <c r="A91" s="103" t="s">
        <v>138</v>
      </c>
      <c r="B91" s="8" t="s">
        <v>12</v>
      </c>
      <c r="C91" s="95">
        <f>F91*12</f>
        <v>0</v>
      </c>
      <c r="D91" s="160">
        <f>G91*I91</f>
        <v>11487.1</v>
      </c>
      <c r="E91" s="95">
        <f>H91*12</f>
        <v>4.56</v>
      </c>
      <c r="F91" s="130"/>
      <c r="G91" s="95">
        <f>H91*12</f>
        <v>4.56</v>
      </c>
      <c r="H91" s="130">
        <v>0.38</v>
      </c>
      <c r="I91" s="9">
        <v>2519.1</v>
      </c>
      <c r="J91" s="79">
        <v>0.77</v>
      </c>
    </row>
    <row r="92" spans="1:10" s="9" customFormat="1" ht="19.5" hidden="1" thickBot="1">
      <c r="A92" s="100" t="s">
        <v>33</v>
      </c>
      <c r="B92" s="101"/>
      <c r="C92" s="102" t="e">
        <f>F92*12</f>
        <v>#REF!</v>
      </c>
      <c r="D92" s="102">
        <f>G92*I92</f>
        <v>0</v>
      </c>
      <c r="E92" s="102">
        <f>H92*12</f>
        <v>0</v>
      </c>
      <c r="F92" s="129" t="e">
        <f>#REF!+#REF!+#REF!+#REF!+#REF!+#REF!+#REF!+#REF!+#REF!+#REF!</f>
        <v>#REF!</v>
      </c>
      <c r="G92" s="102">
        <f>H92*12</f>
        <v>0</v>
      </c>
      <c r="H92" s="128">
        <v>0</v>
      </c>
      <c r="I92" s="9">
        <v>2519.1</v>
      </c>
      <c r="J92" s="79">
        <v>0</v>
      </c>
    </row>
    <row r="93" spans="1:10" s="9" customFormat="1" ht="15.75" hidden="1" thickBot="1">
      <c r="A93" s="66" t="s">
        <v>73</v>
      </c>
      <c r="B93" s="46"/>
      <c r="C93" s="47"/>
      <c r="D93" s="25"/>
      <c r="E93" s="25"/>
      <c r="F93" s="111"/>
      <c r="G93" s="25"/>
      <c r="H93" s="128">
        <v>0</v>
      </c>
      <c r="I93" s="9">
        <v>2519.1</v>
      </c>
      <c r="J93" s="79">
        <v>0</v>
      </c>
    </row>
    <row r="94" spans="1:10" s="9" customFormat="1" ht="15.75" hidden="1" thickBot="1">
      <c r="A94" s="66" t="s">
        <v>74</v>
      </c>
      <c r="B94" s="46"/>
      <c r="C94" s="47"/>
      <c r="D94" s="25"/>
      <c r="E94" s="25"/>
      <c r="F94" s="111"/>
      <c r="G94" s="25"/>
      <c r="H94" s="128">
        <v>0</v>
      </c>
      <c r="I94" s="9">
        <v>2519.1</v>
      </c>
      <c r="J94" s="79">
        <v>0</v>
      </c>
    </row>
    <row r="95" spans="1:10" s="9" customFormat="1" ht="15.75" hidden="1" thickBot="1">
      <c r="A95" s="66" t="s">
        <v>75</v>
      </c>
      <c r="B95" s="46"/>
      <c r="C95" s="47"/>
      <c r="D95" s="25"/>
      <c r="E95" s="25"/>
      <c r="F95" s="111"/>
      <c r="G95" s="25"/>
      <c r="H95" s="128">
        <v>0</v>
      </c>
      <c r="I95" s="9">
        <v>2519.1</v>
      </c>
      <c r="J95" s="79">
        <v>0</v>
      </c>
    </row>
    <row r="96" spans="1:10" s="9" customFormat="1" ht="15.75" hidden="1" thickBot="1">
      <c r="A96" s="66" t="s">
        <v>76</v>
      </c>
      <c r="B96" s="46"/>
      <c r="C96" s="47"/>
      <c r="D96" s="25"/>
      <c r="E96" s="25"/>
      <c r="F96" s="111"/>
      <c r="G96" s="25"/>
      <c r="H96" s="128">
        <v>0</v>
      </c>
      <c r="I96" s="9">
        <v>2519.1</v>
      </c>
      <c r="J96" s="79">
        <v>0</v>
      </c>
    </row>
    <row r="97" spans="1:10" s="9" customFormat="1" ht="15.75" hidden="1" thickBot="1">
      <c r="A97" s="66" t="s">
        <v>77</v>
      </c>
      <c r="B97" s="46"/>
      <c r="C97" s="47"/>
      <c r="D97" s="25"/>
      <c r="E97" s="25"/>
      <c r="F97" s="111"/>
      <c r="G97" s="25"/>
      <c r="H97" s="128">
        <v>0</v>
      </c>
      <c r="I97" s="9">
        <v>2519.1</v>
      </c>
      <c r="J97" s="79">
        <v>0</v>
      </c>
    </row>
    <row r="98" spans="1:10" s="9" customFormat="1" ht="29.25" hidden="1" thickBot="1">
      <c r="A98" s="96" t="s">
        <v>78</v>
      </c>
      <c r="B98" s="92"/>
      <c r="C98" s="93"/>
      <c r="D98" s="25"/>
      <c r="E98" s="25"/>
      <c r="F98" s="25"/>
      <c r="G98" s="25"/>
      <c r="H98" s="128">
        <v>0</v>
      </c>
      <c r="I98" s="9">
        <v>2519.1</v>
      </c>
      <c r="J98" s="79">
        <v>0</v>
      </c>
    </row>
    <row r="99" spans="1:10" s="9" customFormat="1" ht="15.75" thickBot="1">
      <c r="A99" s="134" t="s">
        <v>110</v>
      </c>
      <c r="B99" s="24" t="s">
        <v>11</v>
      </c>
      <c r="C99" s="93"/>
      <c r="D99" s="25">
        <f>G99*I99</f>
        <v>41825.17</v>
      </c>
      <c r="E99" s="25"/>
      <c r="F99" s="25"/>
      <c r="G99" s="25">
        <f>12*H99</f>
        <v>20.76</v>
      </c>
      <c r="H99" s="111">
        <v>1.73</v>
      </c>
      <c r="I99" s="9">
        <f>2519.1-504.4</f>
        <v>2014.7</v>
      </c>
      <c r="J99" s="79"/>
    </row>
    <row r="100" spans="1:10" s="9" customFormat="1" ht="19.5" thickBot="1">
      <c r="A100" s="87" t="s">
        <v>34</v>
      </c>
      <c r="B100" s="8"/>
      <c r="C100" s="95" t="e">
        <f>F100*12</f>
        <v>#REF!</v>
      </c>
      <c r="D100" s="133">
        <f>D99+D91+D86+D83+D81+D77+D75+D64+D46+D45+D44+D43+D42+D38+D37+D36+D35+D34+D25+D15</f>
        <v>486788.18</v>
      </c>
      <c r="E100" s="133" t="e">
        <f>E99+E91+E86+E83+E81+E77+E75+E64+E46+E45+E44+E43+E42+E38+E37+E36+E35+E34+E25+E15</f>
        <v>#REF!</v>
      </c>
      <c r="F100" s="133" t="e">
        <f>F99+F91+F86+F83+F81+F77+F75+F64+F46+F45+F44+F43+F42+F38+F37+F36+F35+F34+F25+F15</f>
        <v>#REF!</v>
      </c>
      <c r="G100" s="133">
        <f>G99+G91+G86+G83+G81+G77+G75+G64+G46+G45+G44+G43+G42+G38+G37+G36+G35+G34+G25+G15</f>
        <v>197.41</v>
      </c>
      <c r="H100" s="133">
        <f>H99+H91+H86+H83+H81+H77+H75+H64+H46+H45+H44+H43+H42+H38+H37+H36+H35+H34+H25+H15</f>
        <v>16.46</v>
      </c>
      <c r="I100" s="9">
        <v>2519.1</v>
      </c>
      <c r="J100" s="79">
        <v>10.79</v>
      </c>
    </row>
    <row r="101" spans="1:10" s="9" customFormat="1" ht="19.5" hidden="1" thickBot="1">
      <c r="A101" s="44"/>
      <c r="B101" s="132"/>
      <c r="C101" s="45"/>
      <c r="D101" s="113"/>
      <c r="E101" s="45"/>
      <c r="F101" s="112"/>
      <c r="G101" s="45"/>
      <c r="H101" s="45"/>
      <c r="I101" s="9">
        <v>2519.1</v>
      </c>
      <c r="J101" s="79"/>
    </row>
    <row r="102" spans="1:10" s="9" customFormat="1" ht="20.25" hidden="1" thickBot="1">
      <c r="A102" s="53" t="s">
        <v>79</v>
      </c>
      <c r="B102" s="54"/>
      <c r="C102" s="55"/>
      <c r="D102" s="114">
        <f>D100+D101</f>
        <v>486788.18</v>
      </c>
      <c r="E102" s="114" t="e">
        <f>E100+E101</f>
        <v>#REF!</v>
      </c>
      <c r="F102" s="114" t="e">
        <f>F100+F101</f>
        <v>#REF!</v>
      </c>
      <c r="G102" s="114">
        <f>G100+G101</f>
        <v>197.41</v>
      </c>
      <c r="H102" s="114">
        <f>H100+H101</f>
        <v>16.46</v>
      </c>
      <c r="I102" s="9">
        <v>2519.1</v>
      </c>
      <c r="J102" s="56">
        <v>10.79</v>
      </c>
    </row>
    <row r="103" spans="1:10" s="27" customFormat="1" ht="20.25" hidden="1" thickBot="1">
      <c r="A103" s="36" t="s">
        <v>29</v>
      </c>
      <c r="B103" s="37" t="s">
        <v>11</v>
      </c>
      <c r="C103" s="37" t="s">
        <v>30</v>
      </c>
      <c r="D103" s="115"/>
      <c r="E103" s="37" t="s">
        <v>30</v>
      </c>
      <c r="F103" s="116"/>
      <c r="G103" s="37" t="s">
        <v>30</v>
      </c>
      <c r="H103" s="116"/>
      <c r="I103" s="9">
        <v>2519.1</v>
      </c>
      <c r="J103" s="81"/>
    </row>
    <row r="104" spans="1:10" s="27" customFormat="1" ht="19.5">
      <c r="A104" s="74"/>
      <c r="B104" s="75"/>
      <c r="C104" s="75"/>
      <c r="D104" s="75"/>
      <c r="E104" s="75"/>
      <c r="F104" s="75"/>
      <c r="G104" s="75"/>
      <c r="H104" s="75"/>
      <c r="I104" s="9"/>
      <c r="J104" s="81"/>
    </row>
    <row r="105" spans="1:10" s="27" customFormat="1" ht="19.5" hidden="1">
      <c r="A105" s="74"/>
      <c r="B105" s="75"/>
      <c r="C105" s="75"/>
      <c r="D105" s="75"/>
      <c r="E105" s="75"/>
      <c r="F105" s="75"/>
      <c r="G105" s="75"/>
      <c r="H105" s="75"/>
      <c r="I105" s="9"/>
      <c r="J105" s="81"/>
    </row>
    <row r="106" spans="1:10" s="27" customFormat="1" ht="19.5" hidden="1">
      <c r="A106" s="74"/>
      <c r="B106" s="75"/>
      <c r="C106" s="75"/>
      <c r="D106" s="75"/>
      <c r="E106" s="75"/>
      <c r="F106" s="75"/>
      <c r="G106" s="75"/>
      <c r="H106" s="75"/>
      <c r="I106" s="9"/>
      <c r="J106" s="81"/>
    </row>
    <row r="107" spans="1:10" s="27" customFormat="1" ht="19.5" hidden="1">
      <c r="A107" s="74"/>
      <c r="B107" s="75"/>
      <c r="C107" s="75"/>
      <c r="D107" s="75"/>
      <c r="E107" s="75"/>
      <c r="F107" s="75"/>
      <c r="G107" s="75"/>
      <c r="H107" s="75"/>
      <c r="I107" s="9"/>
      <c r="J107" s="81"/>
    </row>
    <row r="108" spans="1:10" s="27" customFormat="1" ht="19.5" hidden="1">
      <c r="A108" s="74"/>
      <c r="B108" s="75"/>
      <c r="C108" s="75"/>
      <c r="D108" s="75"/>
      <c r="E108" s="75"/>
      <c r="F108" s="75"/>
      <c r="G108" s="75"/>
      <c r="H108" s="75"/>
      <c r="I108" s="9"/>
      <c r="J108" s="81"/>
    </row>
    <row r="109" spans="1:10" s="27" customFormat="1" ht="19.5" hidden="1">
      <c r="A109" s="74"/>
      <c r="B109" s="75"/>
      <c r="C109" s="75"/>
      <c r="D109" s="75"/>
      <c r="E109" s="75"/>
      <c r="F109" s="75"/>
      <c r="G109" s="75"/>
      <c r="H109" s="75"/>
      <c r="I109" s="9"/>
      <c r="J109" s="81"/>
    </row>
    <row r="110" spans="1:10" s="29" customFormat="1" ht="15" hidden="1">
      <c r="A110" s="28"/>
      <c r="I110" s="9"/>
      <c r="J110" s="82"/>
    </row>
    <row r="111" spans="1:10" s="29" customFormat="1" ht="20.25" hidden="1" thickBot="1">
      <c r="A111" s="62" t="s">
        <v>33</v>
      </c>
      <c r="B111" s="63"/>
      <c r="C111" s="64" t="e">
        <f>F111*12</f>
        <v>#REF!</v>
      </c>
      <c r="D111" s="64">
        <f>SUM(D112:D118)</f>
        <v>28850.13</v>
      </c>
      <c r="E111" s="64">
        <f>H111*12</f>
        <v>0</v>
      </c>
      <c r="F111" s="64" t="e">
        <f>#REF!+#REF!+#REF!+#REF!+#REF!+#REF!+#REF!+#REF!+#REF!+#REF!</f>
        <v>#REF!</v>
      </c>
      <c r="G111" s="64">
        <f>G112+G113+G114+G115+G116+G117+G118</f>
        <v>0</v>
      </c>
      <c r="H111" s="117">
        <f>SUM(H112:H118)</f>
        <v>0</v>
      </c>
      <c r="I111" s="9"/>
      <c r="J111" s="82"/>
    </row>
    <row r="112" spans="1:10" s="29" customFormat="1" ht="15" hidden="1">
      <c r="A112" s="65" t="s">
        <v>97</v>
      </c>
      <c r="B112" s="58"/>
      <c r="C112" s="59"/>
      <c r="D112" s="13"/>
      <c r="E112" s="13"/>
      <c r="F112" s="13"/>
      <c r="G112" s="13"/>
      <c r="H112" s="110"/>
      <c r="I112" s="9"/>
      <c r="J112" s="82"/>
    </row>
    <row r="113" spans="1:10" s="29" customFormat="1" ht="15" hidden="1">
      <c r="A113" s="66" t="s">
        <v>98</v>
      </c>
      <c r="B113" s="46"/>
      <c r="C113" s="47"/>
      <c r="D113" s="21"/>
      <c r="E113" s="21"/>
      <c r="F113" s="21"/>
      <c r="G113" s="21"/>
      <c r="H113" s="118"/>
      <c r="I113" s="9"/>
      <c r="J113" s="82"/>
    </row>
    <row r="114" spans="1:10" s="29" customFormat="1" ht="15" hidden="1">
      <c r="A114" s="66" t="s">
        <v>99</v>
      </c>
      <c r="B114" s="46"/>
      <c r="C114" s="47"/>
      <c r="D114" s="21"/>
      <c r="E114" s="21"/>
      <c r="F114" s="21"/>
      <c r="G114" s="21"/>
      <c r="H114" s="118"/>
      <c r="I114" s="9"/>
      <c r="J114" s="82"/>
    </row>
    <row r="115" spans="1:10" s="29" customFormat="1" ht="15" hidden="1">
      <c r="A115" s="66" t="s">
        <v>100</v>
      </c>
      <c r="B115" s="46"/>
      <c r="C115" s="47"/>
      <c r="D115" s="21"/>
      <c r="E115" s="21"/>
      <c r="F115" s="21"/>
      <c r="G115" s="21"/>
      <c r="H115" s="118"/>
      <c r="I115" s="9"/>
      <c r="J115" s="82"/>
    </row>
    <row r="116" spans="1:10" s="29" customFormat="1" ht="15" hidden="1">
      <c r="A116" s="66" t="s">
        <v>101</v>
      </c>
      <c r="B116" s="46"/>
      <c r="C116" s="47"/>
      <c r="D116" s="21"/>
      <c r="E116" s="21"/>
      <c r="F116" s="21"/>
      <c r="G116" s="21"/>
      <c r="H116" s="118"/>
      <c r="I116" s="9"/>
      <c r="J116" s="82"/>
    </row>
    <row r="117" spans="1:10" s="29" customFormat="1" ht="15" hidden="1">
      <c r="A117" s="66" t="s">
        <v>102</v>
      </c>
      <c r="B117" s="46"/>
      <c r="C117" s="47"/>
      <c r="D117" s="21"/>
      <c r="E117" s="21"/>
      <c r="F117" s="21"/>
      <c r="G117" s="21"/>
      <c r="H117" s="118"/>
      <c r="I117" s="9"/>
      <c r="J117" s="82"/>
    </row>
    <row r="118" spans="1:10" s="29" customFormat="1" ht="15.75" hidden="1" thickBot="1">
      <c r="A118" s="67" t="s">
        <v>103</v>
      </c>
      <c r="B118" s="68"/>
      <c r="C118" s="69"/>
      <c r="D118" s="119">
        <v>28850.13</v>
      </c>
      <c r="E118" s="119">
        <f>H118*12</f>
        <v>0</v>
      </c>
      <c r="F118" s="119" t="e">
        <f>#REF!+#REF!+#REF!+#REF!+#REF!+#REF!+#REF!+#REF!+#REF!+#REF!</f>
        <v>#REF!</v>
      </c>
      <c r="G118" s="119">
        <f>H118*12</f>
        <v>0</v>
      </c>
      <c r="H118" s="120"/>
      <c r="I118" s="9"/>
      <c r="J118" s="82"/>
    </row>
    <row r="119" spans="1:10" s="29" customFormat="1" ht="15" hidden="1">
      <c r="A119" s="70"/>
      <c r="B119" s="71"/>
      <c r="C119" s="72"/>
      <c r="D119" s="73"/>
      <c r="E119" s="73"/>
      <c r="F119" s="73"/>
      <c r="G119" s="73"/>
      <c r="H119" s="72"/>
      <c r="I119" s="9"/>
      <c r="J119" s="82"/>
    </row>
    <row r="120" spans="1:10" s="29" customFormat="1" ht="15" hidden="1">
      <c r="A120" s="70"/>
      <c r="B120" s="71"/>
      <c r="C120" s="72"/>
      <c r="D120" s="73"/>
      <c r="E120" s="73"/>
      <c r="F120" s="73"/>
      <c r="G120" s="73"/>
      <c r="H120" s="72"/>
      <c r="I120" s="9"/>
      <c r="J120" s="82"/>
    </row>
    <row r="121" spans="1:10" s="29" customFormat="1" ht="15" hidden="1">
      <c r="A121" s="70"/>
      <c r="B121" s="71"/>
      <c r="C121" s="72"/>
      <c r="D121" s="73"/>
      <c r="E121" s="73"/>
      <c r="F121" s="73"/>
      <c r="G121" s="73"/>
      <c r="H121" s="72"/>
      <c r="I121" s="9"/>
      <c r="J121" s="82"/>
    </row>
    <row r="122" spans="1:10" s="29" customFormat="1" ht="20.25" hidden="1" thickBot="1">
      <c r="A122" s="52" t="s">
        <v>79</v>
      </c>
      <c r="B122" s="76"/>
      <c r="C122" s="76"/>
      <c r="D122" s="121">
        <f>D102+D111</f>
        <v>515638.31</v>
      </c>
      <c r="E122" s="122"/>
      <c r="F122" s="122"/>
      <c r="G122" s="121">
        <f>G102+G111</f>
        <v>197.41</v>
      </c>
      <c r="H122" s="123">
        <f>H102+H111</f>
        <v>16.46</v>
      </c>
      <c r="I122" s="9"/>
      <c r="J122" s="82"/>
    </row>
    <row r="123" spans="1:10" s="29" customFormat="1" ht="15">
      <c r="A123" s="70"/>
      <c r="B123" s="71"/>
      <c r="C123" s="72"/>
      <c r="D123" s="73"/>
      <c r="E123" s="73"/>
      <c r="F123" s="73"/>
      <c r="G123" s="73"/>
      <c r="H123" s="72"/>
      <c r="I123" s="9"/>
      <c r="J123" s="82"/>
    </row>
    <row r="124" spans="1:10" s="29" customFormat="1" ht="15" hidden="1">
      <c r="A124" s="70"/>
      <c r="B124" s="71"/>
      <c r="C124" s="72"/>
      <c r="D124" s="73"/>
      <c r="E124" s="73"/>
      <c r="F124" s="73"/>
      <c r="G124" s="73"/>
      <c r="H124" s="72"/>
      <c r="I124" s="9"/>
      <c r="J124" s="82"/>
    </row>
    <row r="125" spans="1:10" s="29" customFormat="1" ht="15" hidden="1">
      <c r="A125" s="70"/>
      <c r="B125" s="71"/>
      <c r="C125" s="72"/>
      <c r="D125" s="73"/>
      <c r="E125" s="73"/>
      <c r="F125" s="73"/>
      <c r="G125" s="73"/>
      <c r="H125" s="72"/>
      <c r="I125" s="9"/>
      <c r="J125" s="82"/>
    </row>
    <row r="126" spans="1:10" s="29" customFormat="1" ht="15.75" thickBot="1">
      <c r="A126" s="70"/>
      <c r="B126" s="71"/>
      <c r="C126" s="72"/>
      <c r="D126" s="73"/>
      <c r="E126" s="73"/>
      <c r="F126" s="73"/>
      <c r="G126" s="73"/>
      <c r="H126" s="72"/>
      <c r="I126" s="9"/>
      <c r="J126" s="82"/>
    </row>
    <row r="127" spans="1:10" s="9" customFormat="1" ht="30.75" thickBot="1">
      <c r="A127" s="87" t="s">
        <v>104</v>
      </c>
      <c r="B127" s="63"/>
      <c r="C127" s="64"/>
      <c r="D127" s="131">
        <f>D128+D129+D130+D131+D132+D135+D136+D137+D138+D139+D140+D141+D142+D143</f>
        <v>664230.9</v>
      </c>
      <c r="E127" s="131">
        <f>E128+E129+E130+E131+E132+E135+E136+E137+E138+E139+E140+E141+E142+E143</f>
        <v>0</v>
      </c>
      <c r="F127" s="131">
        <f>F128+F129+F130+F131+F132+F135+F136+F137+F138+F139+F140+F141+F142+F143</f>
        <v>0</v>
      </c>
      <c r="G127" s="131">
        <f>G128+G129+G130+G131+G132+G135+G136+G137+G138+G139+G140+G141+G142+G143</f>
        <v>263.69</v>
      </c>
      <c r="H127" s="131">
        <f>H128+H129+H130+H131+H132+H135+H136+H137+H138+H139+H140+H141+H142+H143</f>
        <v>21.97</v>
      </c>
      <c r="I127" s="9">
        <v>2519.1</v>
      </c>
      <c r="J127" s="56"/>
    </row>
    <row r="128" spans="1:10" s="29" customFormat="1" ht="20.25" customHeight="1">
      <c r="A128" s="137" t="s">
        <v>121</v>
      </c>
      <c r="B128" s="126"/>
      <c r="C128" s="94"/>
      <c r="D128" s="94">
        <v>14894.41</v>
      </c>
      <c r="E128" s="138"/>
      <c r="F128" s="138"/>
      <c r="G128" s="94">
        <f>D128/I128</f>
        <v>5.91</v>
      </c>
      <c r="H128" s="139">
        <f>G128/12</f>
        <v>0.49</v>
      </c>
      <c r="I128" s="9">
        <v>2519.1</v>
      </c>
      <c r="J128" s="82"/>
    </row>
    <row r="129" spans="1:10" s="29" customFormat="1" ht="15">
      <c r="A129" s="140" t="s">
        <v>122</v>
      </c>
      <c r="B129" s="141"/>
      <c r="C129" s="142"/>
      <c r="D129" s="142">
        <v>3436.53</v>
      </c>
      <c r="E129" s="143"/>
      <c r="F129" s="143"/>
      <c r="G129" s="94">
        <f aca="true" t="shared" si="3" ref="G129:G143">D129/I129</f>
        <v>1.36</v>
      </c>
      <c r="H129" s="139">
        <f aca="true" t="shared" si="4" ref="H129:H143">G129/12</f>
        <v>0.11</v>
      </c>
      <c r="I129" s="9">
        <v>2519.1</v>
      </c>
      <c r="J129" s="82"/>
    </row>
    <row r="130" spans="1:10" s="29" customFormat="1" ht="18.75" customHeight="1">
      <c r="A130" s="140" t="s">
        <v>123</v>
      </c>
      <c r="B130" s="141"/>
      <c r="C130" s="142"/>
      <c r="D130" s="142">
        <v>22634.42</v>
      </c>
      <c r="E130" s="143"/>
      <c r="F130" s="143"/>
      <c r="G130" s="94">
        <f t="shared" si="3"/>
        <v>8.99</v>
      </c>
      <c r="H130" s="139">
        <f t="shared" si="4"/>
        <v>0.75</v>
      </c>
      <c r="I130" s="9">
        <v>2519.1</v>
      </c>
      <c r="J130" s="82"/>
    </row>
    <row r="131" spans="1:10" s="29" customFormat="1" ht="18.75" customHeight="1">
      <c r="A131" s="140" t="s">
        <v>124</v>
      </c>
      <c r="B131" s="141"/>
      <c r="C131" s="142"/>
      <c r="D131" s="142">
        <v>53629.62</v>
      </c>
      <c r="E131" s="143"/>
      <c r="F131" s="143"/>
      <c r="G131" s="94">
        <f t="shared" si="3"/>
        <v>21.29</v>
      </c>
      <c r="H131" s="139">
        <v>1.78</v>
      </c>
      <c r="I131" s="9">
        <v>2519.1</v>
      </c>
      <c r="J131" s="82"/>
    </row>
    <row r="132" spans="1:12" s="29" customFormat="1" ht="15">
      <c r="A132" s="140" t="s">
        <v>126</v>
      </c>
      <c r="B132" s="141"/>
      <c r="C132" s="142"/>
      <c r="D132" s="142">
        <v>17666.45</v>
      </c>
      <c r="E132" s="143"/>
      <c r="F132" s="143"/>
      <c r="G132" s="94">
        <f t="shared" si="3"/>
        <v>7.01</v>
      </c>
      <c r="H132" s="139">
        <v>0.59</v>
      </c>
      <c r="I132" s="9">
        <v>2519.1</v>
      </c>
      <c r="J132" s="82"/>
      <c r="K132" s="82"/>
      <c r="L132" s="82"/>
    </row>
    <row r="133" spans="1:10" s="29" customFormat="1" ht="15" hidden="1">
      <c r="A133" s="140"/>
      <c r="B133" s="141"/>
      <c r="C133" s="142"/>
      <c r="D133" s="142"/>
      <c r="E133" s="143"/>
      <c r="F133" s="143"/>
      <c r="G133" s="94">
        <f t="shared" si="3"/>
        <v>0</v>
      </c>
      <c r="H133" s="139">
        <f t="shared" si="4"/>
        <v>0</v>
      </c>
      <c r="I133" s="9">
        <v>2519.1</v>
      </c>
      <c r="J133" s="82"/>
    </row>
    <row r="134" spans="1:10" s="29" customFormat="1" ht="15" hidden="1">
      <c r="A134" s="140"/>
      <c r="B134" s="141"/>
      <c r="C134" s="142"/>
      <c r="D134" s="142"/>
      <c r="E134" s="143"/>
      <c r="F134" s="143"/>
      <c r="G134" s="94">
        <f t="shared" si="3"/>
        <v>0</v>
      </c>
      <c r="H134" s="139">
        <f t="shared" si="4"/>
        <v>0</v>
      </c>
      <c r="I134" s="9">
        <v>2519.1</v>
      </c>
      <c r="J134" s="82"/>
    </row>
    <row r="135" spans="1:10" s="29" customFormat="1" ht="17.25" customHeight="1">
      <c r="A135" s="140" t="s">
        <v>128</v>
      </c>
      <c r="B135" s="141"/>
      <c r="C135" s="142"/>
      <c r="D135" s="142">
        <v>8355.47</v>
      </c>
      <c r="E135" s="143"/>
      <c r="F135" s="143"/>
      <c r="G135" s="94">
        <f t="shared" si="3"/>
        <v>3.32</v>
      </c>
      <c r="H135" s="139">
        <f t="shared" si="4"/>
        <v>0.28</v>
      </c>
      <c r="I135" s="9">
        <v>2519.1</v>
      </c>
      <c r="J135" s="82"/>
    </row>
    <row r="136" spans="1:10" s="29" customFormat="1" ht="15">
      <c r="A136" s="140" t="s">
        <v>130</v>
      </c>
      <c r="B136" s="141"/>
      <c r="C136" s="142"/>
      <c r="D136" s="142">
        <v>19743.63</v>
      </c>
      <c r="E136" s="143"/>
      <c r="F136" s="143"/>
      <c r="G136" s="94">
        <f t="shared" si="3"/>
        <v>7.84</v>
      </c>
      <c r="H136" s="139">
        <f t="shared" si="4"/>
        <v>0.65</v>
      </c>
      <c r="I136" s="9">
        <v>2519.1</v>
      </c>
      <c r="J136" s="82"/>
    </row>
    <row r="137" spans="1:10" s="29" customFormat="1" ht="15">
      <c r="A137" s="140" t="s">
        <v>131</v>
      </c>
      <c r="B137" s="141"/>
      <c r="C137" s="142"/>
      <c r="D137" s="142">
        <v>722.42</v>
      </c>
      <c r="E137" s="143"/>
      <c r="F137" s="143"/>
      <c r="G137" s="94">
        <f t="shared" si="3"/>
        <v>0.29</v>
      </c>
      <c r="H137" s="139">
        <f t="shared" si="4"/>
        <v>0.02</v>
      </c>
      <c r="I137" s="9">
        <v>2519.1</v>
      </c>
      <c r="J137" s="82"/>
    </row>
    <row r="138" spans="1:10" s="29" customFormat="1" ht="15">
      <c r="A138" s="140" t="s">
        <v>132</v>
      </c>
      <c r="B138" s="141"/>
      <c r="C138" s="142"/>
      <c r="D138" s="142">
        <v>52127.59</v>
      </c>
      <c r="E138" s="143"/>
      <c r="F138" s="143"/>
      <c r="G138" s="94">
        <f t="shared" si="3"/>
        <v>20.69</v>
      </c>
      <c r="H138" s="139">
        <f t="shared" si="4"/>
        <v>1.72</v>
      </c>
      <c r="I138" s="9">
        <v>2519.1</v>
      </c>
      <c r="J138" s="82"/>
    </row>
    <row r="139" spans="1:10" s="29" customFormat="1" ht="15">
      <c r="A139" s="140" t="s">
        <v>133</v>
      </c>
      <c r="B139" s="141"/>
      <c r="C139" s="142"/>
      <c r="D139" s="142">
        <v>28439</v>
      </c>
      <c r="E139" s="143"/>
      <c r="F139" s="143"/>
      <c r="G139" s="94">
        <f t="shared" si="3"/>
        <v>11.29</v>
      </c>
      <c r="H139" s="139">
        <f t="shared" si="4"/>
        <v>0.94</v>
      </c>
      <c r="I139" s="9">
        <v>2519.1</v>
      </c>
      <c r="J139" s="82"/>
    </row>
    <row r="140" spans="1:10" s="29" customFormat="1" ht="15">
      <c r="A140" s="140" t="s">
        <v>134</v>
      </c>
      <c r="B140" s="141"/>
      <c r="C140" s="142"/>
      <c r="D140" s="142">
        <v>722.42</v>
      </c>
      <c r="E140" s="143"/>
      <c r="F140" s="143"/>
      <c r="G140" s="94">
        <f t="shared" si="3"/>
        <v>0.29</v>
      </c>
      <c r="H140" s="139">
        <f t="shared" si="4"/>
        <v>0.02</v>
      </c>
      <c r="I140" s="9">
        <v>2519.1</v>
      </c>
      <c r="J140" s="82"/>
    </row>
    <row r="141" spans="1:10" s="29" customFormat="1" ht="15">
      <c r="A141" s="140" t="s">
        <v>111</v>
      </c>
      <c r="B141" s="141"/>
      <c r="C141" s="142"/>
      <c r="D141" s="142">
        <v>58284.39</v>
      </c>
      <c r="E141" s="143"/>
      <c r="F141" s="143"/>
      <c r="G141" s="94">
        <f t="shared" si="3"/>
        <v>23.14</v>
      </c>
      <c r="H141" s="139">
        <f t="shared" si="4"/>
        <v>1.93</v>
      </c>
      <c r="I141" s="9">
        <v>2519.1</v>
      </c>
      <c r="J141" s="82"/>
    </row>
    <row r="142" spans="1:10" s="29" customFormat="1" ht="15">
      <c r="A142" s="140" t="s">
        <v>135</v>
      </c>
      <c r="B142" s="141"/>
      <c r="C142" s="142"/>
      <c r="D142" s="142">
        <v>276463.55</v>
      </c>
      <c r="E142" s="143"/>
      <c r="F142" s="143"/>
      <c r="G142" s="94">
        <f t="shared" si="3"/>
        <v>109.75</v>
      </c>
      <c r="H142" s="139">
        <f t="shared" si="4"/>
        <v>9.15</v>
      </c>
      <c r="I142" s="9">
        <v>2519.1</v>
      </c>
      <c r="J142" s="82"/>
    </row>
    <row r="143" spans="1:10" s="29" customFormat="1" ht="15">
      <c r="A143" s="144" t="s">
        <v>137</v>
      </c>
      <c r="B143" s="141"/>
      <c r="C143" s="142"/>
      <c r="D143" s="142">
        <v>107111</v>
      </c>
      <c r="E143" s="143"/>
      <c r="F143" s="143"/>
      <c r="G143" s="142">
        <f t="shared" si="3"/>
        <v>42.52</v>
      </c>
      <c r="H143" s="142">
        <f t="shared" si="4"/>
        <v>3.54</v>
      </c>
      <c r="I143" s="9">
        <v>2519.1</v>
      </c>
      <c r="J143" s="82"/>
    </row>
    <row r="144" spans="1:10" s="29" customFormat="1" ht="15">
      <c r="A144" s="70"/>
      <c r="B144" s="71"/>
      <c r="C144" s="72"/>
      <c r="D144" s="72"/>
      <c r="E144" s="73"/>
      <c r="F144" s="73"/>
      <c r="G144" s="72"/>
      <c r="H144" s="72"/>
      <c r="I144" s="9">
        <v>2519.1</v>
      </c>
      <c r="J144" s="82"/>
    </row>
    <row r="145" spans="1:10" s="29" customFormat="1" ht="15.75" thickBot="1">
      <c r="A145" s="70"/>
      <c r="B145" s="71"/>
      <c r="C145" s="72"/>
      <c r="D145" s="72"/>
      <c r="E145" s="73"/>
      <c r="F145" s="73"/>
      <c r="G145" s="72"/>
      <c r="H145" s="72"/>
      <c r="I145" s="9">
        <v>2519.1</v>
      </c>
      <c r="J145" s="82"/>
    </row>
    <row r="146" spans="1:10" s="9" customFormat="1" ht="20.25" thickBot="1">
      <c r="A146" s="84" t="s">
        <v>79</v>
      </c>
      <c r="B146" s="85"/>
      <c r="C146" s="86"/>
      <c r="D146" s="124">
        <f>D100+D127</f>
        <v>1151019.08</v>
      </c>
      <c r="E146" s="124" t="e">
        <f>E100+E127</f>
        <v>#REF!</v>
      </c>
      <c r="F146" s="124" t="e">
        <f>F100+F127</f>
        <v>#REF!</v>
      </c>
      <c r="G146" s="124">
        <f>G100+G127</f>
        <v>461.1</v>
      </c>
      <c r="H146" s="124">
        <f>H100+H127</f>
        <v>38.43</v>
      </c>
      <c r="I146" s="9">
        <v>2519.1</v>
      </c>
      <c r="J146" s="56">
        <v>10.79</v>
      </c>
    </row>
    <row r="147" spans="1:10" s="29" customFormat="1" ht="15">
      <c r="A147" s="70"/>
      <c r="B147" s="71"/>
      <c r="C147" s="72"/>
      <c r="D147" s="72"/>
      <c r="E147" s="73"/>
      <c r="F147" s="73"/>
      <c r="G147" s="72"/>
      <c r="H147" s="72"/>
      <c r="I147" s="9"/>
      <c r="J147" s="82"/>
    </row>
    <row r="148" spans="1:10" s="29" customFormat="1" ht="15">
      <c r="A148" s="70"/>
      <c r="B148" s="71"/>
      <c r="C148" s="72"/>
      <c r="D148" s="73"/>
      <c r="E148" s="73"/>
      <c r="F148" s="73"/>
      <c r="G148" s="73"/>
      <c r="H148" s="72"/>
      <c r="I148" s="9"/>
      <c r="J148" s="82"/>
    </row>
    <row r="149" spans="1:10" s="29" customFormat="1" ht="12.75">
      <c r="A149" s="28"/>
      <c r="J149" s="82"/>
    </row>
    <row r="150" spans="1:10" s="29" customFormat="1" ht="12.75">
      <c r="A150" s="28"/>
      <c r="J150" s="82"/>
    </row>
    <row r="151" spans="1:10" s="26" customFormat="1" ht="18.75">
      <c r="A151" s="30"/>
      <c r="B151" s="31"/>
      <c r="C151" s="32"/>
      <c r="D151" s="32"/>
      <c r="E151" s="32"/>
      <c r="F151" s="32"/>
      <c r="G151" s="32"/>
      <c r="H151" s="32"/>
      <c r="J151" s="83"/>
    </row>
    <row r="152" spans="1:10" s="27" customFormat="1" ht="19.5">
      <c r="A152" s="33"/>
      <c r="B152" s="34"/>
      <c r="C152" s="35"/>
      <c r="D152" s="35"/>
      <c r="E152" s="35"/>
      <c r="F152" s="35"/>
      <c r="G152" s="35"/>
      <c r="H152" s="35"/>
      <c r="J152" s="81"/>
    </row>
    <row r="153" spans="1:10" s="29" customFormat="1" ht="14.25">
      <c r="A153" s="178" t="s">
        <v>31</v>
      </c>
      <c r="B153" s="178"/>
      <c r="C153" s="178"/>
      <c r="D153" s="178"/>
      <c r="E153" s="178"/>
      <c r="F153" s="178"/>
      <c r="J153" s="82"/>
    </row>
    <row r="154" s="29" customFormat="1" ht="12.75">
      <c r="J154" s="82"/>
    </row>
    <row r="155" spans="1:10" s="29" customFormat="1" ht="12.75">
      <c r="A155" s="28" t="s">
        <v>32</v>
      </c>
      <c r="J155" s="82"/>
    </row>
    <row r="156" s="29" customFormat="1" ht="12.75">
      <c r="J156" s="82"/>
    </row>
    <row r="157" s="29" customFormat="1" ht="12.75">
      <c r="J157" s="82"/>
    </row>
    <row r="158" s="29" customFormat="1" ht="12.75">
      <c r="J158" s="82"/>
    </row>
    <row r="159" s="29" customFormat="1" ht="12.75">
      <c r="J159" s="82"/>
    </row>
    <row r="160" s="29" customFormat="1" ht="12.75">
      <c r="J160" s="82"/>
    </row>
    <row r="161" s="29" customFormat="1" ht="12.75">
      <c r="J161" s="82"/>
    </row>
    <row r="162" s="29" customFormat="1" ht="12.75">
      <c r="J162" s="82"/>
    </row>
    <row r="163" s="29" customFormat="1" ht="12.75">
      <c r="J163" s="82"/>
    </row>
    <row r="164" s="29" customFormat="1" ht="12.75">
      <c r="J164" s="82"/>
    </row>
    <row r="165" s="29" customFormat="1" ht="12.75">
      <c r="J165" s="82"/>
    </row>
    <row r="166" s="29" customFormat="1" ht="12.75">
      <c r="J166" s="82"/>
    </row>
    <row r="167" s="29" customFormat="1" ht="12.75">
      <c r="J167" s="82"/>
    </row>
    <row r="168" s="29" customFormat="1" ht="12.75">
      <c r="J168" s="82"/>
    </row>
    <row r="169" s="29" customFormat="1" ht="12.75">
      <c r="J169" s="82"/>
    </row>
    <row r="170" s="29" customFormat="1" ht="12.75">
      <c r="J170" s="82"/>
    </row>
    <row r="171" s="29" customFormat="1" ht="12.75">
      <c r="J171" s="82"/>
    </row>
    <row r="172" s="29" customFormat="1" ht="12.75">
      <c r="J172" s="82"/>
    </row>
    <row r="173" s="29" customFormat="1" ht="12.75">
      <c r="J173" s="82"/>
    </row>
  </sheetData>
  <sheetProtection/>
  <mergeCells count="12">
    <mergeCell ref="A8:H8"/>
    <mergeCell ref="A9:H9"/>
    <mergeCell ref="A10:H10"/>
    <mergeCell ref="A11:H11"/>
    <mergeCell ref="A14:H14"/>
    <mergeCell ref="A153:F15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zoomScale="75" zoomScaleNormal="75" zoomScalePageLayoutView="0" workbookViewId="0" topLeftCell="A76">
      <selection activeCell="M152" sqref="M15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77" hidden="1" customWidth="1"/>
    <col min="11" max="14" width="15.375" style="1" customWidth="1"/>
    <col min="15" max="16384" width="9.125" style="1" customWidth="1"/>
  </cols>
  <sheetData>
    <row r="1" spans="1:8" ht="16.5" customHeight="1">
      <c r="A1" s="162" t="s">
        <v>0</v>
      </c>
      <c r="B1" s="163"/>
      <c r="C1" s="163"/>
      <c r="D1" s="163"/>
      <c r="E1" s="163"/>
      <c r="F1" s="163"/>
      <c r="G1" s="163"/>
      <c r="H1" s="163"/>
    </row>
    <row r="2" spans="2:8" ht="12.75" customHeight="1">
      <c r="B2" s="164" t="s">
        <v>1</v>
      </c>
      <c r="C2" s="164"/>
      <c r="D2" s="164"/>
      <c r="E2" s="164"/>
      <c r="F2" s="164"/>
      <c r="G2" s="163"/>
      <c r="H2" s="163"/>
    </row>
    <row r="3" spans="1:8" ht="21" customHeight="1">
      <c r="A3" s="88" t="s">
        <v>118</v>
      </c>
      <c r="B3" s="164" t="s">
        <v>2</v>
      </c>
      <c r="C3" s="164"/>
      <c r="D3" s="164"/>
      <c r="E3" s="164"/>
      <c r="F3" s="164"/>
      <c r="G3" s="163"/>
      <c r="H3" s="163"/>
    </row>
    <row r="4" spans="2:8" ht="14.25" customHeight="1">
      <c r="B4" s="164" t="s">
        <v>35</v>
      </c>
      <c r="C4" s="164"/>
      <c r="D4" s="164"/>
      <c r="E4" s="164"/>
      <c r="F4" s="164"/>
      <c r="G4" s="163"/>
      <c r="H4" s="163"/>
    </row>
    <row r="5" spans="1:10" ht="39.75" customHeight="1">
      <c r="A5" s="165"/>
      <c r="B5" s="166"/>
      <c r="C5" s="166"/>
      <c r="D5" s="166"/>
      <c r="E5" s="166"/>
      <c r="F5" s="166"/>
      <c r="G5" s="166"/>
      <c r="H5" s="166"/>
      <c r="J5" s="1"/>
    </row>
    <row r="6" spans="1:10" ht="21" customHeight="1">
      <c r="A6" s="167" t="s">
        <v>119</v>
      </c>
      <c r="B6" s="167"/>
      <c r="C6" s="167"/>
      <c r="D6" s="167"/>
      <c r="E6" s="167"/>
      <c r="F6" s="167"/>
      <c r="G6" s="167"/>
      <c r="H6" s="167"/>
      <c r="J6" s="1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10" s="3" customFormat="1" ht="22.5" customHeight="1">
      <c r="A8" s="168" t="s">
        <v>3</v>
      </c>
      <c r="B8" s="168"/>
      <c r="C8" s="168"/>
      <c r="D8" s="168"/>
      <c r="E8" s="169"/>
      <c r="F8" s="169"/>
      <c r="G8" s="169"/>
      <c r="H8" s="169"/>
      <c r="J8" s="78"/>
    </row>
    <row r="9" spans="1:8" s="4" customFormat="1" ht="18.75" customHeight="1">
      <c r="A9" s="168" t="s">
        <v>142</v>
      </c>
      <c r="B9" s="168"/>
      <c r="C9" s="168"/>
      <c r="D9" s="168"/>
      <c r="E9" s="169"/>
      <c r="F9" s="169"/>
      <c r="G9" s="169"/>
      <c r="H9" s="169"/>
    </row>
    <row r="10" spans="1:8" s="5" customFormat="1" ht="17.25" customHeight="1">
      <c r="A10" s="170" t="s">
        <v>71</v>
      </c>
      <c r="B10" s="170"/>
      <c r="C10" s="170"/>
      <c r="D10" s="170"/>
      <c r="E10" s="171"/>
      <c r="F10" s="171"/>
      <c r="G10" s="171"/>
      <c r="H10" s="171"/>
    </row>
    <row r="11" spans="1:8" s="4" customFormat="1" ht="30" customHeight="1" thickBot="1">
      <c r="A11" s="172" t="s">
        <v>95</v>
      </c>
      <c r="B11" s="172"/>
      <c r="C11" s="172"/>
      <c r="D11" s="172"/>
      <c r="E11" s="173"/>
      <c r="F11" s="173"/>
      <c r="G11" s="173"/>
      <c r="H11" s="173"/>
    </row>
    <row r="12" spans="1:10" s="9" customFormat="1" ht="139.5" customHeight="1" thickBot="1">
      <c r="A12" s="6" t="s">
        <v>4</v>
      </c>
      <c r="B12" s="7" t="s">
        <v>5</v>
      </c>
      <c r="C12" s="8" t="s">
        <v>6</v>
      </c>
      <c r="D12" s="8" t="s">
        <v>36</v>
      </c>
      <c r="E12" s="8" t="s">
        <v>6</v>
      </c>
      <c r="F12" s="105" t="s">
        <v>7</v>
      </c>
      <c r="G12" s="8" t="s">
        <v>6</v>
      </c>
      <c r="H12" s="105" t="s">
        <v>7</v>
      </c>
      <c r="J12" s="79"/>
    </row>
    <row r="13" spans="1:10" s="12" customFormat="1" ht="12.75">
      <c r="A13" s="10">
        <v>1</v>
      </c>
      <c r="B13" s="11">
        <v>2</v>
      </c>
      <c r="C13" s="11">
        <v>3</v>
      </c>
      <c r="D13" s="38"/>
      <c r="E13" s="11">
        <v>3</v>
      </c>
      <c r="F13" s="106">
        <v>4</v>
      </c>
      <c r="G13" s="39">
        <v>3</v>
      </c>
      <c r="H13" s="43">
        <v>4</v>
      </c>
      <c r="J13" s="80"/>
    </row>
    <row r="14" spans="1:10" s="12" customFormat="1" ht="49.5" customHeight="1">
      <c r="A14" s="174" t="s">
        <v>8</v>
      </c>
      <c r="B14" s="175"/>
      <c r="C14" s="175"/>
      <c r="D14" s="175"/>
      <c r="E14" s="175"/>
      <c r="F14" s="175"/>
      <c r="G14" s="176"/>
      <c r="H14" s="177"/>
      <c r="J14" s="80"/>
    </row>
    <row r="15" spans="1:10" s="9" customFormat="1" ht="21" customHeight="1">
      <c r="A15" s="15" t="s">
        <v>117</v>
      </c>
      <c r="B15" s="19"/>
      <c r="C15" s="13">
        <f>F15*12</f>
        <v>0</v>
      </c>
      <c r="D15" s="107">
        <f>G15*I15</f>
        <v>96128.86</v>
      </c>
      <c r="E15" s="13">
        <f>H15*12</f>
        <v>38.16</v>
      </c>
      <c r="F15" s="108"/>
      <c r="G15" s="13">
        <f>H15*12</f>
        <v>38.16</v>
      </c>
      <c r="H15" s="108">
        <f>H20+H24</f>
        <v>3.18</v>
      </c>
      <c r="I15" s="9">
        <v>2519.1</v>
      </c>
      <c r="J15" s="79">
        <v>2.24</v>
      </c>
    </row>
    <row r="16" spans="1:10" s="9" customFormat="1" ht="29.25" customHeight="1">
      <c r="A16" s="57" t="s">
        <v>88</v>
      </c>
      <c r="B16" s="58" t="s">
        <v>89</v>
      </c>
      <c r="C16" s="59"/>
      <c r="D16" s="109"/>
      <c r="E16" s="59"/>
      <c r="F16" s="110"/>
      <c r="G16" s="59"/>
      <c r="H16" s="110"/>
      <c r="J16" s="79"/>
    </row>
    <row r="17" spans="1:10" s="9" customFormat="1" ht="15">
      <c r="A17" s="57" t="s">
        <v>90</v>
      </c>
      <c r="B17" s="58" t="s">
        <v>89</v>
      </c>
      <c r="C17" s="59"/>
      <c r="D17" s="109"/>
      <c r="E17" s="59"/>
      <c r="F17" s="110"/>
      <c r="G17" s="59"/>
      <c r="H17" s="110"/>
      <c r="J17" s="79"/>
    </row>
    <row r="18" spans="1:10" s="9" customFormat="1" ht="15">
      <c r="A18" s="57" t="s">
        <v>91</v>
      </c>
      <c r="B18" s="58" t="s">
        <v>92</v>
      </c>
      <c r="C18" s="59"/>
      <c r="D18" s="109"/>
      <c r="E18" s="59"/>
      <c r="F18" s="110"/>
      <c r="G18" s="59"/>
      <c r="H18" s="110"/>
      <c r="J18" s="79"/>
    </row>
    <row r="19" spans="1:10" s="9" customFormat="1" ht="15">
      <c r="A19" s="57" t="s">
        <v>93</v>
      </c>
      <c r="B19" s="58" t="s">
        <v>89</v>
      </c>
      <c r="C19" s="59"/>
      <c r="D19" s="109"/>
      <c r="E19" s="59"/>
      <c r="F19" s="110"/>
      <c r="G19" s="59"/>
      <c r="H19" s="110"/>
      <c r="J19" s="79"/>
    </row>
    <row r="20" spans="1:10" s="9" customFormat="1" ht="15">
      <c r="A20" s="125" t="s">
        <v>115</v>
      </c>
      <c r="B20" s="126"/>
      <c r="C20" s="94"/>
      <c r="D20" s="109"/>
      <c r="E20" s="59"/>
      <c r="F20" s="110"/>
      <c r="G20" s="59"/>
      <c r="H20" s="108">
        <v>2.83</v>
      </c>
      <c r="J20" s="79"/>
    </row>
    <row r="21" spans="1:10" s="9" customFormat="1" ht="15">
      <c r="A21" s="127" t="s">
        <v>112</v>
      </c>
      <c r="B21" s="126" t="s">
        <v>89</v>
      </c>
      <c r="C21" s="94"/>
      <c r="D21" s="145"/>
      <c r="E21" s="94"/>
      <c r="F21" s="139"/>
      <c r="G21" s="94"/>
      <c r="H21" s="139">
        <v>0.12</v>
      </c>
      <c r="J21" s="79"/>
    </row>
    <row r="22" spans="1:10" s="9" customFormat="1" ht="15">
      <c r="A22" s="127" t="s">
        <v>140</v>
      </c>
      <c r="B22" s="126" t="s">
        <v>89</v>
      </c>
      <c r="C22" s="94"/>
      <c r="D22" s="145"/>
      <c r="E22" s="94"/>
      <c r="F22" s="139"/>
      <c r="G22" s="94"/>
      <c r="H22" s="139">
        <v>0.11</v>
      </c>
      <c r="J22" s="79"/>
    </row>
    <row r="23" spans="1:10" s="9" customFormat="1" ht="15">
      <c r="A23" s="127" t="s">
        <v>120</v>
      </c>
      <c r="B23" s="126" t="s">
        <v>89</v>
      </c>
      <c r="C23" s="94"/>
      <c r="D23" s="145"/>
      <c r="E23" s="94"/>
      <c r="F23" s="139"/>
      <c r="G23" s="94"/>
      <c r="H23" s="139">
        <v>0.12</v>
      </c>
      <c r="J23" s="79"/>
    </row>
    <row r="24" spans="1:10" s="9" customFormat="1" ht="15">
      <c r="A24" s="125" t="s">
        <v>115</v>
      </c>
      <c r="B24" s="126"/>
      <c r="C24" s="94"/>
      <c r="D24" s="145"/>
      <c r="E24" s="94"/>
      <c r="F24" s="139"/>
      <c r="G24" s="94"/>
      <c r="H24" s="146">
        <f>H21+H22+H23</f>
        <v>0.35</v>
      </c>
      <c r="J24" s="79"/>
    </row>
    <row r="25" spans="1:10" s="9" customFormat="1" ht="30">
      <c r="A25" s="15" t="s">
        <v>10</v>
      </c>
      <c r="B25" s="16"/>
      <c r="C25" s="13">
        <f>F25*12</f>
        <v>0</v>
      </c>
      <c r="D25" s="147">
        <f>G25*I25</f>
        <v>78898.21</v>
      </c>
      <c r="E25" s="138">
        <f>H25*12</f>
        <v>31.32</v>
      </c>
      <c r="F25" s="146"/>
      <c r="G25" s="138">
        <f>H25*12</f>
        <v>31.32</v>
      </c>
      <c r="H25" s="146">
        <v>2.61</v>
      </c>
      <c r="I25" s="9">
        <v>2519.1</v>
      </c>
      <c r="J25" s="79">
        <v>2.08</v>
      </c>
    </row>
    <row r="26" spans="1:10" s="9" customFormat="1" ht="15">
      <c r="A26" s="48" t="s">
        <v>80</v>
      </c>
      <c r="B26" s="49" t="s">
        <v>11</v>
      </c>
      <c r="C26" s="13"/>
      <c r="D26" s="147"/>
      <c r="E26" s="138"/>
      <c r="F26" s="146"/>
      <c r="G26" s="138"/>
      <c r="H26" s="146"/>
      <c r="J26" s="79"/>
    </row>
    <row r="27" spans="1:10" s="9" customFormat="1" ht="15">
      <c r="A27" s="48" t="s">
        <v>81</v>
      </c>
      <c r="B27" s="49" t="s">
        <v>11</v>
      </c>
      <c r="C27" s="13"/>
      <c r="D27" s="147"/>
      <c r="E27" s="138"/>
      <c r="F27" s="146"/>
      <c r="G27" s="138"/>
      <c r="H27" s="146"/>
      <c r="J27" s="79"/>
    </row>
    <row r="28" spans="1:10" s="9" customFormat="1" ht="15">
      <c r="A28" s="89" t="s">
        <v>106</v>
      </c>
      <c r="B28" s="90" t="s">
        <v>107</v>
      </c>
      <c r="C28" s="13"/>
      <c r="D28" s="147"/>
      <c r="E28" s="138"/>
      <c r="F28" s="146"/>
      <c r="G28" s="138"/>
      <c r="H28" s="146"/>
      <c r="J28" s="79"/>
    </row>
    <row r="29" spans="1:10" s="9" customFormat="1" ht="15">
      <c r="A29" s="48" t="s">
        <v>82</v>
      </c>
      <c r="B29" s="49" t="s">
        <v>11</v>
      </c>
      <c r="C29" s="13"/>
      <c r="D29" s="147"/>
      <c r="E29" s="138"/>
      <c r="F29" s="146"/>
      <c r="G29" s="138"/>
      <c r="H29" s="146"/>
      <c r="J29" s="79"/>
    </row>
    <row r="30" spans="1:10" s="9" customFormat="1" ht="25.5">
      <c r="A30" s="48" t="s">
        <v>83</v>
      </c>
      <c r="B30" s="49" t="s">
        <v>12</v>
      </c>
      <c r="C30" s="13"/>
      <c r="D30" s="147"/>
      <c r="E30" s="138"/>
      <c r="F30" s="146"/>
      <c r="G30" s="138"/>
      <c r="H30" s="146"/>
      <c r="J30" s="79"/>
    </row>
    <row r="31" spans="1:10" s="9" customFormat="1" ht="15">
      <c r="A31" s="48" t="s">
        <v>84</v>
      </c>
      <c r="B31" s="49" t="s">
        <v>11</v>
      </c>
      <c r="C31" s="13"/>
      <c r="D31" s="147"/>
      <c r="E31" s="138"/>
      <c r="F31" s="146"/>
      <c r="G31" s="138"/>
      <c r="H31" s="146"/>
      <c r="J31" s="79"/>
    </row>
    <row r="32" spans="1:10" s="9" customFormat="1" ht="15">
      <c r="A32" s="60" t="s">
        <v>94</v>
      </c>
      <c r="B32" s="61" t="s">
        <v>11</v>
      </c>
      <c r="C32" s="13"/>
      <c r="D32" s="147"/>
      <c r="E32" s="138"/>
      <c r="F32" s="146"/>
      <c r="G32" s="138"/>
      <c r="H32" s="146"/>
      <c r="J32" s="79"/>
    </row>
    <row r="33" spans="1:10" s="9" customFormat="1" ht="26.25" thickBot="1">
      <c r="A33" s="50" t="s">
        <v>85</v>
      </c>
      <c r="B33" s="51" t="s">
        <v>86</v>
      </c>
      <c r="C33" s="13"/>
      <c r="D33" s="147"/>
      <c r="E33" s="138"/>
      <c r="F33" s="146"/>
      <c r="G33" s="138"/>
      <c r="H33" s="146"/>
      <c r="J33" s="79"/>
    </row>
    <row r="34" spans="1:10" s="20" customFormat="1" ht="21" customHeight="1">
      <c r="A34" s="18" t="s">
        <v>13</v>
      </c>
      <c r="B34" s="19" t="s">
        <v>14</v>
      </c>
      <c r="C34" s="13">
        <f>F34*12</f>
        <v>0</v>
      </c>
      <c r="D34" s="147">
        <f aca="true" t="shared" si="0" ref="D34:D43">G34*I34</f>
        <v>22671.9</v>
      </c>
      <c r="E34" s="138">
        <f>H34*12</f>
        <v>9</v>
      </c>
      <c r="F34" s="148"/>
      <c r="G34" s="138">
        <f>H34*12</f>
        <v>9</v>
      </c>
      <c r="H34" s="146">
        <v>0.75</v>
      </c>
      <c r="I34" s="9">
        <v>2519.1</v>
      </c>
      <c r="J34" s="79">
        <v>0.6</v>
      </c>
    </row>
    <row r="35" spans="1:10" s="9" customFormat="1" ht="20.25" customHeight="1">
      <c r="A35" s="18" t="s">
        <v>15</v>
      </c>
      <c r="B35" s="19" t="s">
        <v>16</v>
      </c>
      <c r="C35" s="13">
        <f>F35*12</f>
        <v>0</v>
      </c>
      <c r="D35" s="147">
        <f t="shared" si="0"/>
        <v>74061.54</v>
      </c>
      <c r="E35" s="138">
        <f>H35*12</f>
        <v>29.4</v>
      </c>
      <c r="F35" s="148"/>
      <c r="G35" s="138">
        <f>H35*12</f>
        <v>29.4</v>
      </c>
      <c r="H35" s="146">
        <v>2.45</v>
      </c>
      <c r="I35" s="9">
        <v>2519.1</v>
      </c>
      <c r="J35" s="79">
        <v>1.94</v>
      </c>
    </row>
    <row r="36" spans="1:10" s="12" customFormat="1" ht="30">
      <c r="A36" s="18" t="s">
        <v>49</v>
      </c>
      <c r="B36" s="19" t="s">
        <v>9</v>
      </c>
      <c r="C36" s="21"/>
      <c r="D36" s="147">
        <v>2042.21</v>
      </c>
      <c r="E36" s="143"/>
      <c r="F36" s="148"/>
      <c r="G36" s="138">
        <f aca="true" t="shared" si="1" ref="G36:G41">D36/I36</f>
        <v>0.81</v>
      </c>
      <c r="H36" s="146">
        <f aca="true" t="shared" si="2" ref="H36:H41">G36/12</f>
        <v>0.07</v>
      </c>
      <c r="I36" s="9">
        <v>2519.1</v>
      </c>
      <c r="J36" s="79">
        <v>0.05</v>
      </c>
    </row>
    <row r="37" spans="1:10" s="12" customFormat="1" ht="30">
      <c r="A37" s="18" t="s">
        <v>70</v>
      </c>
      <c r="B37" s="19" t="s">
        <v>9</v>
      </c>
      <c r="C37" s="21"/>
      <c r="D37" s="147">
        <v>2042.21</v>
      </c>
      <c r="E37" s="143"/>
      <c r="F37" s="148"/>
      <c r="G37" s="138">
        <f t="shared" si="1"/>
        <v>0.81</v>
      </c>
      <c r="H37" s="146">
        <f t="shared" si="2"/>
        <v>0.07</v>
      </c>
      <c r="I37" s="9">
        <v>2519.1</v>
      </c>
      <c r="J37" s="79">
        <v>0.05</v>
      </c>
    </row>
    <row r="38" spans="1:10" s="12" customFormat="1" ht="20.25" customHeight="1">
      <c r="A38" s="18" t="s">
        <v>116</v>
      </c>
      <c r="B38" s="19" t="s">
        <v>9</v>
      </c>
      <c r="C38" s="21"/>
      <c r="D38" s="147">
        <v>12896.1</v>
      </c>
      <c r="E38" s="143"/>
      <c r="F38" s="148"/>
      <c r="G38" s="138">
        <f t="shared" si="1"/>
        <v>5.12</v>
      </c>
      <c r="H38" s="146">
        <f t="shared" si="2"/>
        <v>0.43</v>
      </c>
      <c r="I38" s="9">
        <v>2519.1</v>
      </c>
      <c r="J38" s="79">
        <v>0.34</v>
      </c>
    </row>
    <row r="39" spans="1:10" s="12" customFormat="1" ht="30" hidden="1">
      <c r="A39" s="18" t="s">
        <v>50</v>
      </c>
      <c r="B39" s="19" t="s">
        <v>12</v>
      </c>
      <c r="C39" s="21"/>
      <c r="D39" s="147">
        <f t="shared" si="0"/>
        <v>0</v>
      </c>
      <c r="E39" s="143"/>
      <c r="F39" s="148"/>
      <c r="G39" s="138">
        <f t="shared" si="1"/>
        <v>4.35</v>
      </c>
      <c r="H39" s="146">
        <f t="shared" si="2"/>
        <v>0.36</v>
      </c>
      <c r="I39" s="9">
        <v>2519.1</v>
      </c>
      <c r="J39" s="79">
        <v>0</v>
      </c>
    </row>
    <row r="40" spans="1:10" s="12" customFormat="1" ht="30" hidden="1">
      <c r="A40" s="18" t="s">
        <v>51</v>
      </c>
      <c r="B40" s="19" t="s">
        <v>12</v>
      </c>
      <c r="C40" s="21"/>
      <c r="D40" s="147">
        <f t="shared" si="0"/>
        <v>0</v>
      </c>
      <c r="E40" s="143"/>
      <c r="F40" s="148"/>
      <c r="G40" s="138">
        <f t="shared" si="1"/>
        <v>4.35</v>
      </c>
      <c r="H40" s="146">
        <f t="shared" si="2"/>
        <v>0.36</v>
      </c>
      <c r="I40" s="9">
        <v>2519.1</v>
      </c>
      <c r="J40" s="79">
        <v>0</v>
      </c>
    </row>
    <row r="41" spans="1:10" s="12" customFormat="1" ht="30" hidden="1">
      <c r="A41" s="18" t="s">
        <v>52</v>
      </c>
      <c r="B41" s="19" t="s">
        <v>12</v>
      </c>
      <c r="C41" s="21"/>
      <c r="D41" s="147">
        <f t="shared" si="0"/>
        <v>0</v>
      </c>
      <c r="E41" s="143"/>
      <c r="F41" s="148"/>
      <c r="G41" s="138">
        <f t="shared" si="1"/>
        <v>4.35</v>
      </c>
      <c r="H41" s="146">
        <f t="shared" si="2"/>
        <v>0.36</v>
      </c>
      <c r="I41" s="9">
        <v>2519.1</v>
      </c>
      <c r="J41" s="79">
        <v>0</v>
      </c>
    </row>
    <row r="42" spans="1:10" s="12" customFormat="1" ht="30">
      <c r="A42" s="18" t="s">
        <v>23</v>
      </c>
      <c r="B42" s="19"/>
      <c r="C42" s="21">
        <f>F42*12</f>
        <v>0</v>
      </c>
      <c r="D42" s="147">
        <f t="shared" si="0"/>
        <v>6348.13</v>
      </c>
      <c r="E42" s="143">
        <f>H42*12</f>
        <v>2.52</v>
      </c>
      <c r="F42" s="148"/>
      <c r="G42" s="138">
        <f>H42*12</f>
        <v>2.52</v>
      </c>
      <c r="H42" s="146">
        <v>0.21</v>
      </c>
      <c r="I42" s="9">
        <v>2519.1</v>
      </c>
      <c r="J42" s="79">
        <v>0.14</v>
      </c>
    </row>
    <row r="43" spans="1:10" s="9" customFormat="1" ht="20.25" customHeight="1">
      <c r="A43" s="18" t="s">
        <v>25</v>
      </c>
      <c r="B43" s="19" t="s">
        <v>26</v>
      </c>
      <c r="C43" s="21">
        <f>F43*12</f>
        <v>0</v>
      </c>
      <c r="D43" s="147">
        <f t="shared" si="0"/>
        <v>1813.75</v>
      </c>
      <c r="E43" s="143">
        <f>H43*12</f>
        <v>0.72</v>
      </c>
      <c r="F43" s="148"/>
      <c r="G43" s="138">
        <f>H43*12</f>
        <v>0.72</v>
      </c>
      <c r="H43" s="146">
        <v>0.06</v>
      </c>
      <c r="I43" s="9">
        <v>2519.1</v>
      </c>
      <c r="J43" s="79">
        <v>0.03</v>
      </c>
    </row>
    <row r="44" spans="1:10" s="9" customFormat="1" ht="20.25" customHeight="1">
      <c r="A44" s="18" t="s">
        <v>27</v>
      </c>
      <c r="B44" s="24" t="s">
        <v>28</v>
      </c>
      <c r="C44" s="25">
        <f>F44*12</f>
        <v>0</v>
      </c>
      <c r="D44" s="147">
        <f>G44*I44</f>
        <v>1209.17</v>
      </c>
      <c r="E44" s="149">
        <f>H44*12</f>
        <v>0.48</v>
      </c>
      <c r="F44" s="150"/>
      <c r="G44" s="138">
        <f>12*H44</f>
        <v>0.48</v>
      </c>
      <c r="H44" s="146">
        <v>0.04</v>
      </c>
      <c r="I44" s="9">
        <v>2519.1</v>
      </c>
      <c r="J44" s="79">
        <v>0.02</v>
      </c>
    </row>
    <row r="45" spans="1:10" s="20" customFormat="1" ht="30">
      <c r="A45" s="18" t="s">
        <v>24</v>
      </c>
      <c r="B45" s="19" t="s">
        <v>87</v>
      </c>
      <c r="C45" s="21">
        <f>F45*12</f>
        <v>0</v>
      </c>
      <c r="D45" s="147">
        <f>G45*I45</f>
        <v>1511.46</v>
      </c>
      <c r="E45" s="143">
        <f>H45*12</f>
        <v>0.6</v>
      </c>
      <c r="F45" s="148"/>
      <c r="G45" s="138">
        <f>12*H45</f>
        <v>0.6</v>
      </c>
      <c r="H45" s="146">
        <v>0.05</v>
      </c>
      <c r="I45" s="9">
        <v>2519.1</v>
      </c>
      <c r="J45" s="79">
        <v>0.03</v>
      </c>
    </row>
    <row r="46" spans="1:10" s="20" customFormat="1" ht="15">
      <c r="A46" s="18" t="s">
        <v>37</v>
      </c>
      <c r="B46" s="19"/>
      <c r="C46" s="13"/>
      <c r="D46" s="138">
        <f>D48+D49+D50+D51+D52+D53+D54+D55+D56+D57+D58+D61+D62</f>
        <v>24488.83</v>
      </c>
      <c r="E46" s="138">
        <f>SUM(E47:E60)</f>
        <v>0</v>
      </c>
      <c r="F46" s="138">
        <f>SUM(F47:F60)</f>
        <v>0</v>
      </c>
      <c r="G46" s="138">
        <f>D46/I46</f>
        <v>9.72</v>
      </c>
      <c r="H46" s="146">
        <f>G46/12</f>
        <v>0.81</v>
      </c>
      <c r="I46" s="9">
        <v>2519.1</v>
      </c>
      <c r="J46" s="79">
        <v>0.69</v>
      </c>
    </row>
    <row r="47" spans="1:10" s="12" customFormat="1" ht="15" hidden="1">
      <c r="A47" s="22"/>
      <c r="B47" s="17"/>
      <c r="C47" s="23"/>
      <c r="D47" s="151"/>
      <c r="E47" s="152"/>
      <c r="F47" s="153"/>
      <c r="G47" s="152"/>
      <c r="H47" s="153"/>
      <c r="I47" s="9">
        <v>2519.1</v>
      </c>
      <c r="J47" s="14"/>
    </row>
    <row r="48" spans="1:10" s="12" customFormat="1" ht="15">
      <c r="A48" s="22" t="s">
        <v>47</v>
      </c>
      <c r="B48" s="17" t="s">
        <v>17</v>
      </c>
      <c r="C48" s="23"/>
      <c r="D48" s="151">
        <v>217.13</v>
      </c>
      <c r="E48" s="152"/>
      <c r="F48" s="153"/>
      <c r="G48" s="152"/>
      <c r="H48" s="153"/>
      <c r="I48" s="9">
        <v>2519.1</v>
      </c>
      <c r="J48" s="14">
        <v>0.01</v>
      </c>
    </row>
    <row r="49" spans="1:10" s="12" customFormat="1" ht="15">
      <c r="A49" s="22" t="s">
        <v>18</v>
      </c>
      <c r="B49" s="17" t="s">
        <v>22</v>
      </c>
      <c r="C49" s="23">
        <f>F49*12</f>
        <v>0</v>
      </c>
      <c r="D49" s="151">
        <v>459.48</v>
      </c>
      <c r="E49" s="152">
        <f>H49*12</f>
        <v>0</v>
      </c>
      <c r="F49" s="153"/>
      <c r="G49" s="152"/>
      <c r="H49" s="153"/>
      <c r="I49" s="9">
        <v>2519.1</v>
      </c>
      <c r="J49" s="14">
        <v>0.01</v>
      </c>
    </row>
    <row r="50" spans="1:10" s="12" customFormat="1" ht="15">
      <c r="A50" s="22" t="s">
        <v>113</v>
      </c>
      <c r="B50" s="104" t="s">
        <v>17</v>
      </c>
      <c r="C50" s="23"/>
      <c r="D50" s="151">
        <v>818.74</v>
      </c>
      <c r="E50" s="152"/>
      <c r="F50" s="153"/>
      <c r="G50" s="152"/>
      <c r="H50" s="153"/>
      <c r="I50" s="9">
        <v>2519.1</v>
      </c>
      <c r="J50" s="14"/>
    </row>
    <row r="51" spans="1:10" s="12" customFormat="1" ht="15">
      <c r="A51" s="22" t="s">
        <v>136</v>
      </c>
      <c r="B51" s="17" t="s">
        <v>17</v>
      </c>
      <c r="C51" s="23">
        <f>F51*12</f>
        <v>0</v>
      </c>
      <c r="D51" s="151">
        <v>622.83</v>
      </c>
      <c r="E51" s="152">
        <f>H51*12</f>
        <v>0</v>
      </c>
      <c r="F51" s="153"/>
      <c r="G51" s="152"/>
      <c r="H51" s="153"/>
      <c r="I51" s="9">
        <v>2519.1</v>
      </c>
      <c r="J51" s="14">
        <v>0.21</v>
      </c>
    </row>
    <row r="52" spans="1:10" s="12" customFormat="1" ht="15">
      <c r="A52" s="22" t="s">
        <v>60</v>
      </c>
      <c r="B52" s="17" t="s">
        <v>17</v>
      </c>
      <c r="C52" s="23">
        <f>F52*12</f>
        <v>0</v>
      </c>
      <c r="D52" s="151">
        <v>875.61</v>
      </c>
      <c r="E52" s="152">
        <f>H52*12</f>
        <v>0</v>
      </c>
      <c r="F52" s="153"/>
      <c r="G52" s="152"/>
      <c r="H52" s="153"/>
      <c r="I52" s="9">
        <v>2519.1</v>
      </c>
      <c r="J52" s="14">
        <v>0.02</v>
      </c>
    </row>
    <row r="53" spans="1:10" s="12" customFormat="1" ht="15">
      <c r="A53" s="22" t="s">
        <v>19</v>
      </c>
      <c r="B53" s="17" t="s">
        <v>17</v>
      </c>
      <c r="C53" s="23">
        <f>F53*12</f>
        <v>0</v>
      </c>
      <c r="D53" s="151">
        <v>3903.72</v>
      </c>
      <c r="E53" s="152">
        <f>H53*12</f>
        <v>0</v>
      </c>
      <c r="F53" s="153"/>
      <c r="G53" s="152"/>
      <c r="H53" s="153"/>
      <c r="I53" s="9">
        <v>2519.1</v>
      </c>
      <c r="J53" s="14">
        <v>0.11</v>
      </c>
    </row>
    <row r="54" spans="1:10" s="12" customFormat="1" ht="15">
      <c r="A54" s="22" t="s">
        <v>20</v>
      </c>
      <c r="B54" s="17" t="s">
        <v>17</v>
      </c>
      <c r="C54" s="23">
        <f>F54*12</f>
        <v>0</v>
      </c>
      <c r="D54" s="151">
        <v>918.95</v>
      </c>
      <c r="E54" s="152">
        <f>H54*12</f>
        <v>0</v>
      </c>
      <c r="F54" s="153"/>
      <c r="G54" s="152"/>
      <c r="H54" s="153"/>
      <c r="I54" s="9">
        <v>2519.1</v>
      </c>
      <c r="J54" s="14">
        <v>0.02</v>
      </c>
    </row>
    <row r="55" spans="1:10" s="12" customFormat="1" ht="15">
      <c r="A55" s="22" t="s">
        <v>55</v>
      </c>
      <c r="B55" s="17" t="s">
        <v>17</v>
      </c>
      <c r="C55" s="23"/>
      <c r="D55" s="151">
        <v>437.79</v>
      </c>
      <c r="E55" s="152"/>
      <c r="F55" s="153"/>
      <c r="G55" s="152"/>
      <c r="H55" s="153"/>
      <c r="I55" s="9">
        <v>2519.1</v>
      </c>
      <c r="J55" s="14">
        <v>0.01</v>
      </c>
    </row>
    <row r="56" spans="1:10" s="12" customFormat="1" ht="18.75" customHeight="1">
      <c r="A56" s="22" t="s">
        <v>56</v>
      </c>
      <c r="B56" s="17" t="s">
        <v>22</v>
      </c>
      <c r="C56" s="23"/>
      <c r="D56" s="151">
        <v>1751.23</v>
      </c>
      <c r="E56" s="152"/>
      <c r="F56" s="153"/>
      <c r="G56" s="152"/>
      <c r="H56" s="153"/>
      <c r="I56" s="9">
        <v>2519.1</v>
      </c>
      <c r="J56" s="14">
        <v>0.04</v>
      </c>
    </row>
    <row r="57" spans="1:10" s="12" customFormat="1" ht="25.5">
      <c r="A57" s="22" t="s">
        <v>21</v>
      </c>
      <c r="B57" s="17" t="s">
        <v>17</v>
      </c>
      <c r="C57" s="23">
        <f>F57*12</f>
        <v>0</v>
      </c>
      <c r="D57" s="151">
        <v>2410.03</v>
      </c>
      <c r="E57" s="152">
        <f>H57*12</f>
        <v>0</v>
      </c>
      <c r="F57" s="153"/>
      <c r="G57" s="152"/>
      <c r="H57" s="153"/>
      <c r="I57" s="9">
        <v>2519.1</v>
      </c>
      <c r="J57" s="14">
        <v>0.06</v>
      </c>
    </row>
    <row r="58" spans="1:10" s="12" customFormat="1" ht="15">
      <c r="A58" s="22" t="s">
        <v>108</v>
      </c>
      <c r="B58" s="17" t="s">
        <v>17</v>
      </c>
      <c r="C58" s="23"/>
      <c r="D58" s="151">
        <v>3083</v>
      </c>
      <c r="E58" s="152"/>
      <c r="F58" s="153"/>
      <c r="G58" s="152"/>
      <c r="H58" s="153"/>
      <c r="I58" s="9">
        <v>2519.1</v>
      </c>
      <c r="J58" s="14">
        <v>0.01</v>
      </c>
    </row>
    <row r="59" spans="1:10" s="12" customFormat="1" ht="15" hidden="1">
      <c r="A59" s="22"/>
      <c r="B59" s="17"/>
      <c r="C59" s="41"/>
      <c r="D59" s="151"/>
      <c r="E59" s="154"/>
      <c r="F59" s="153"/>
      <c r="G59" s="152"/>
      <c r="H59" s="153"/>
      <c r="I59" s="9">
        <v>2519.1</v>
      </c>
      <c r="J59" s="14"/>
    </row>
    <row r="60" spans="1:10" s="12" customFormat="1" ht="15" hidden="1">
      <c r="A60" s="40"/>
      <c r="B60" s="17"/>
      <c r="C60" s="23"/>
      <c r="D60" s="151"/>
      <c r="E60" s="152"/>
      <c r="F60" s="153"/>
      <c r="G60" s="152"/>
      <c r="H60" s="153"/>
      <c r="I60" s="9">
        <v>2519.1</v>
      </c>
      <c r="J60" s="14"/>
    </row>
    <row r="61" spans="1:10" s="12" customFormat="1" ht="25.5">
      <c r="A61" s="140" t="s">
        <v>127</v>
      </c>
      <c r="B61" s="141" t="s">
        <v>12</v>
      </c>
      <c r="C61" s="135"/>
      <c r="D61" s="142">
        <v>3766.4</v>
      </c>
      <c r="E61" s="154"/>
      <c r="F61" s="155"/>
      <c r="G61" s="154"/>
      <c r="H61" s="156"/>
      <c r="I61" s="9">
        <v>2519.1</v>
      </c>
      <c r="J61" s="136"/>
    </row>
    <row r="62" spans="1:10" s="12" customFormat="1" ht="25.5">
      <c r="A62" s="140" t="s">
        <v>129</v>
      </c>
      <c r="B62" s="141" t="s">
        <v>12</v>
      </c>
      <c r="C62" s="135"/>
      <c r="D62" s="142">
        <v>5223.92</v>
      </c>
      <c r="E62" s="154"/>
      <c r="F62" s="155"/>
      <c r="G62" s="154"/>
      <c r="H62" s="156"/>
      <c r="I62" s="9">
        <v>2519.1</v>
      </c>
      <c r="J62" s="136"/>
    </row>
    <row r="63" spans="1:10" s="20" customFormat="1" ht="30">
      <c r="A63" s="18" t="s">
        <v>43</v>
      </c>
      <c r="B63" s="19"/>
      <c r="C63" s="13"/>
      <c r="D63" s="138">
        <f>D64+D65+D66+D67+D72</f>
        <v>14195.59</v>
      </c>
      <c r="E63" s="138">
        <f>SUM(E64:E73)</f>
        <v>0</v>
      </c>
      <c r="F63" s="138">
        <f>SUM(F64:F73)</f>
        <v>0</v>
      </c>
      <c r="G63" s="138">
        <f>D63/I63</f>
        <v>5.64</v>
      </c>
      <c r="H63" s="146">
        <f>G63/12</f>
        <v>0.47</v>
      </c>
      <c r="I63" s="9">
        <v>2519.1</v>
      </c>
      <c r="J63" s="79">
        <v>0.63</v>
      </c>
    </row>
    <row r="64" spans="1:10" s="12" customFormat="1" ht="15">
      <c r="A64" s="22" t="s">
        <v>38</v>
      </c>
      <c r="B64" s="17" t="s">
        <v>61</v>
      </c>
      <c r="C64" s="23"/>
      <c r="D64" s="151">
        <v>2626.83</v>
      </c>
      <c r="E64" s="152"/>
      <c r="F64" s="153"/>
      <c r="G64" s="152"/>
      <c r="H64" s="153"/>
      <c r="I64" s="9">
        <v>2519.1</v>
      </c>
      <c r="J64" s="14">
        <v>0.06</v>
      </c>
    </row>
    <row r="65" spans="1:10" s="12" customFormat="1" ht="25.5">
      <c r="A65" s="22" t="s">
        <v>39</v>
      </c>
      <c r="B65" s="17" t="s">
        <v>48</v>
      </c>
      <c r="C65" s="23"/>
      <c r="D65" s="151">
        <v>1751.23</v>
      </c>
      <c r="E65" s="152"/>
      <c r="F65" s="153"/>
      <c r="G65" s="152"/>
      <c r="H65" s="153"/>
      <c r="I65" s="9">
        <v>2519.1</v>
      </c>
      <c r="J65" s="14">
        <v>0.04</v>
      </c>
    </row>
    <row r="66" spans="1:10" s="12" customFormat="1" ht="15">
      <c r="A66" s="22" t="s">
        <v>65</v>
      </c>
      <c r="B66" s="17" t="s">
        <v>64</v>
      </c>
      <c r="C66" s="23"/>
      <c r="D66" s="151">
        <v>1837.85</v>
      </c>
      <c r="E66" s="152"/>
      <c r="F66" s="153"/>
      <c r="G66" s="152"/>
      <c r="H66" s="153"/>
      <c r="I66" s="9">
        <v>2519.1</v>
      </c>
      <c r="J66" s="14">
        <v>0.05</v>
      </c>
    </row>
    <row r="67" spans="1:10" s="12" customFormat="1" ht="25.5">
      <c r="A67" s="22" t="s">
        <v>62</v>
      </c>
      <c r="B67" s="17" t="s">
        <v>63</v>
      </c>
      <c r="C67" s="23"/>
      <c r="D67" s="151">
        <v>1751.2</v>
      </c>
      <c r="E67" s="152"/>
      <c r="F67" s="153"/>
      <c r="G67" s="152"/>
      <c r="H67" s="153"/>
      <c r="I67" s="9">
        <v>2519.1</v>
      </c>
      <c r="J67" s="14">
        <v>0.04</v>
      </c>
    </row>
    <row r="68" spans="1:10" s="12" customFormat="1" ht="15" hidden="1">
      <c r="A68" s="22"/>
      <c r="B68" s="17"/>
      <c r="C68" s="23"/>
      <c r="D68" s="151"/>
      <c r="E68" s="152"/>
      <c r="F68" s="153"/>
      <c r="G68" s="152"/>
      <c r="H68" s="153"/>
      <c r="I68" s="9">
        <v>2519.1</v>
      </c>
      <c r="J68" s="14">
        <v>0</v>
      </c>
    </row>
    <row r="69" spans="1:10" s="12" customFormat="1" ht="15" hidden="1">
      <c r="A69" s="22"/>
      <c r="B69" s="17"/>
      <c r="C69" s="23"/>
      <c r="D69" s="151"/>
      <c r="E69" s="152"/>
      <c r="F69" s="153"/>
      <c r="G69" s="152"/>
      <c r="H69" s="153"/>
      <c r="I69" s="9">
        <v>2519.1</v>
      </c>
      <c r="J69" s="14">
        <v>0</v>
      </c>
    </row>
    <row r="70" spans="1:10" s="12" customFormat="1" ht="15" hidden="1">
      <c r="A70" s="22"/>
      <c r="B70" s="17"/>
      <c r="C70" s="23"/>
      <c r="D70" s="151"/>
      <c r="E70" s="152"/>
      <c r="F70" s="153"/>
      <c r="G70" s="152"/>
      <c r="H70" s="153"/>
      <c r="I70" s="9">
        <v>2519.1</v>
      </c>
      <c r="J70" s="14">
        <v>0</v>
      </c>
    </row>
    <row r="71" spans="1:10" s="12" customFormat="1" ht="15" hidden="1">
      <c r="A71" s="22" t="s">
        <v>58</v>
      </c>
      <c r="B71" s="17" t="s">
        <v>9</v>
      </c>
      <c r="C71" s="23"/>
      <c r="D71" s="151">
        <f>G71*I71</f>
        <v>0</v>
      </c>
      <c r="E71" s="152"/>
      <c r="F71" s="153"/>
      <c r="G71" s="152"/>
      <c r="H71" s="153"/>
      <c r="I71" s="9">
        <v>2519.1</v>
      </c>
      <c r="J71" s="42">
        <v>0</v>
      </c>
    </row>
    <row r="72" spans="1:10" s="12" customFormat="1" ht="15">
      <c r="A72" s="40" t="s">
        <v>57</v>
      </c>
      <c r="B72" s="17" t="s">
        <v>9</v>
      </c>
      <c r="C72" s="41"/>
      <c r="D72" s="151">
        <v>6228.48</v>
      </c>
      <c r="E72" s="154"/>
      <c r="F72" s="153"/>
      <c r="G72" s="152"/>
      <c r="H72" s="153"/>
      <c r="I72" s="9">
        <v>2519.1</v>
      </c>
      <c r="J72" s="14">
        <v>0.16</v>
      </c>
    </row>
    <row r="73" spans="1:10" s="12" customFormat="1" ht="15" hidden="1">
      <c r="A73" s="40" t="s">
        <v>69</v>
      </c>
      <c r="B73" s="17" t="s">
        <v>17</v>
      </c>
      <c r="C73" s="23"/>
      <c r="D73" s="151"/>
      <c r="E73" s="152"/>
      <c r="F73" s="153"/>
      <c r="G73" s="152"/>
      <c r="H73" s="153">
        <v>0</v>
      </c>
      <c r="I73" s="9">
        <v>2519.1</v>
      </c>
      <c r="J73" s="79">
        <v>0</v>
      </c>
    </row>
    <row r="74" spans="1:10" s="12" customFormat="1" ht="30">
      <c r="A74" s="18" t="s">
        <v>44</v>
      </c>
      <c r="B74" s="17"/>
      <c r="C74" s="23"/>
      <c r="D74" s="138">
        <v>0</v>
      </c>
      <c r="E74" s="138" t="e">
        <f>#REF!+#REF!+E75</f>
        <v>#REF!</v>
      </c>
      <c r="F74" s="138" t="e">
        <f>#REF!+#REF!+F75</f>
        <v>#REF!</v>
      </c>
      <c r="G74" s="138">
        <f>D74/I74</f>
        <v>0</v>
      </c>
      <c r="H74" s="146">
        <f>G74/12</f>
        <v>0</v>
      </c>
      <c r="I74" s="9">
        <v>2519.1</v>
      </c>
      <c r="J74" s="79">
        <v>0.12</v>
      </c>
    </row>
    <row r="75" spans="1:10" s="12" customFormat="1" ht="15" hidden="1">
      <c r="A75" s="22" t="s">
        <v>59</v>
      </c>
      <c r="B75" s="17" t="s">
        <v>9</v>
      </c>
      <c r="C75" s="23"/>
      <c r="D75" s="151">
        <f>G75*I75</f>
        <v>0</v>
      </c>
      <c r="E75" s="152"/>
      <c r="F75" s="153"/>
      <c r="G75" s="152">
        <f>H75*12</f>
        <v>0</v>
      </c>
      <c r="H75" s="153">
        <v>0</v>
      </c>
      <c r="I75" s="9">
        <v>2519.1</v>
      </c>
      <c r="J75" s="79">
        <v>0</v>
      </c>
    </row>
    <row r="76" spans="1:10" s="12" customFormat="1" ht="15">
      <c r="A76" s="18" t="s">
        <v>45</v>
      </c>
      <c r="B76" s="17"/>
      <c r="C76" s="23"/>
      <c r="D76" s="138">
        <f>D78+D79</f>
        <v>6700</v>
      </c>
      <c r="E76" s="138">
        <f>SUM(E77:E79)</f>
        <v>0</v>
      </c>
      <c r="F76" s="138">
        <f>SUM(F77:F79)</f>
        <v>0</v>
      </c>
      <c r="G76" s="138">
        <f>D76/I76</f>
        <v>2.66</v>
      </c>
      <c r="H76" s="146">
        <f>G76/12</f>
        <v>0.22</v>
      </c>
      <c r="I76" s="9">
        <v>2519.1</v>
      </c>
      <c r="J76" s="79">
        <v>0.17</v>
      </c>
    </row>
    <row r="77" spans="1:10" s="12" customFormat="1" ht="15" hidden="1">
      <c r="A77" s="22" t="s">
        <v>40</v>
      </c>
      <c r="B77" s="17" t="s">
        <v>9</v>
      </c>
      <c r="C77" s="23"/>
      <c r="D77" s="151">
        <f>G77*I77</f>
        <v>0</v>
      </c>
      <c r="E77" s="152"/>
      <c r="F77" s="153"/>
      <c r="G77" s="152">
        <f>H77*12</f>
        <v>0</v>
      </c>
      <c r="H77" s="153">
        <v>0</v>
      </c>
      <c r="I77" s="9">
        <v>2519.1</v>
      </c>
      <c r="J77" s="79">
        <v>0</v>
      </c>
    </row>
    <row r="78" spans="1:10" s="12" customFormat="1" ht="15">
      <c r="A78" s="22" t="s">
        <v>72</v>
      </c>
      <c r="B78" s="17" t="s">
        <v>17</v>
      </c>
      <c r="C78" s="23"/>
      <c r="D78" s="151">
        <v>5784.72</v>
      </c>
      <c r="E78" s="152"/>
      <c r="F78" s="153"/>
      <c r="G78" s="152"/>
      <c r="H78" s="153"/>
      <c r="I78" s="9">
        <v>2519.1</v>
      </c>
      <c r="J78" s="14">
        <v>0.15</v>
      </c>
    </row>
    <row r="79" spans="1:10" s="12" customFormat="1" ht="15">
      <c r="A79" s="22" t="s">
        <v>41</v>
      </c>
      <c r="B79" s="17" t="s">
        <v>17</v>
      </c>
      <c r="C79" s="23"/>
      <c r="D79" s="151">
        <v>915.28</v>
      </c>
      <c r="E79" s="152"/>
      <c r="F79" s="153"/>
      <c r="G79" s="152"/>
      <c r="H79" s="153"/>
      <c r="I79" s="9">
        <v>2519.1</v>
      </c>
      <c r="J79" s="14">
        <v>0.02</v>
      </c>
    </row>
    <row r="80" spans="1:10" s="12" customFormat="1" ht="15">
      <c r="A80" s="18" t="s">
        <v>46</v>
      </c>
      <c r="B80" s="17"/>
      <c r="C80" s="23"/>
      <c r="D80" s="138">
        <f>D81</f>
        <v>1098.16</v>
      </c>
      <c r="E80" s="138" t="e">
        <f>E81+#REF!+#REF!</f>
        <v>#REF!</v>
      </c>
      <c r="F80" s="138" t="e">
        <f>F81+#REF!+#REF!</f>
        <v>#REF!</v>
      </c>
      <c r="G80" s="138">
        <f>D80/I80</f>
        <v>0.44</v>
      </c>
      <c r="H80" s="146">
        <f>G80/12</f>
        <v>0.04</v>
      </c>
      <c r="I80" s="9">
        <v>2519.1</v>
      </c>
      <c r="J80" s="79">
        <v>0.11</v>
      </c>
    </row>
    <row r="81" spans="1:10" s="12" customFormat="1" ht="15">
      <c r="A81" s="22" t="s">
        <v>42</v>
      </c>
      <c r="B81" s="17" t="s">
        <v>17</v>
      </c>
      <c r="C81" s="23"/>
      <c r="D81" s="151">
        <v>1098.16</v>
      </c>
      <c r="E81" s="152"/>
      <c r="F81" s="153"/>
      <c r="G81" s="152"/>
      <c r="H81" s="153"/>
      <c r="I81" s="9">
        <v>2519.1</v>
      </c>
      <c r="J81" s="14">
        <v>0.03</v>
      </c>
    </row>
    <row r="82" spans="1:10" s="9" customFormat="1" ht="15">
      <c r="A82" s="18" t="s">
        <v>54</v>
      </c>
      <c r="B82" s="19"/>
      <c r="C82" s="13"/>
      <c r="D82" s="138">
        <f>D83+D84</f>
        <v>13023.04</v>
      </c>
      <c r="E82" s="138">
        <f>E83+E84</f>
        <v>0</v>
      </c>
      <c r="F82" s="138">
        <f>F83+F84</f>
        <v>0</v>
      </c>
      <c r="G82" s="138">
        <f>D82/I82</f>
        <v>5.17</v>
      </c>
      <c r="H82" s="146">
        <f>G82/12</f>
        <v>0.43</v>
      </c>
      <c r="I82" s="9">
        <v>2519.1</v>
      </c>
      <c r="J82" s="79">
        <v>0.24</v>
      </c>
    </row>
    <row r="83" spans="1:10" s="12" customFormat="1" ht="15">
      <c r="A83" s="22" t="s">
        <v>114</v>
      </c>
      <c r="B83" s="91" t="s">
        <v>109</v>
      </c>
      <c r="C83" s="23"/>
      <c r="D83" s="151">
        <v>5480.8</v>
      </c>
      <c r="E83" s="152"/>
      <c r="F83" s="153"/>
      <c r="G83" s="152"/>
      <c r="H83" s="153"/>
      <c r="I83" s="9">
        <v>2519.1</v>
      </c>
      <c r="J83" s="14">
        <v>0.04</v>
      </c>
    </row>
    <row r="84" spans="1:10" s="12" customFormat="1" ht="15">
      <c r="A84" s="22" t="s">
        <v>66</v>
      </c>
      <c r="B84" s="104" t="s">
        <v>22</v>
      </c>
      <c r="C84" s="23">
        <f>F84*12</f>
        <v>0</v>
      </c>
      <c r="D84" s="151">
        <v>7542.24</v>
      </c>
      <c r="E84" s="152">
        <f>H84*12</f>
        <v>0</v>
      </c>
      <c r="F84" s="153"/>
      <c r="G84" s="152"/>
      <c r="H84" s="153"/>
      <c r="I84" s="9">
        <v>2519.1</v>
      </c>
      <c r="J84" s="14">
        <v>0.19</v>
      </c>
    </row>
    <row r="85" spans="1:10" s="9" customFormat="1" ht="15">
      <c r="A85" s="18" t="s">
        <v>53</v>
      </c>
      <c r="B85" s="19"/>
      <c r="C85" s="13"/>
      <c r="D85" s="138">
        <f>D86</f>
        <v>17351.79</v>
      </c>
      <c r="E85" s="138" t="e">
        <f>E86+#REF!+E87</f>
        <v>#REF!</v>
      </c>
      <c r="F85" s="138" t="e">
        <f>F86+#REF!+F87</f>
        <v>#REF!</v>
      </c>
      <c r="G85" s="138">
        <f>D85/I85</f>
        <v>6.89</v>
      </c>
      <c r="H85" s="146">
        <f>G85/12</f>
        <v>0.57</v>
      </c>
      <c r="I85" s="9">
        <v>2519.1</v>
      </c>
      <c r="J85" s="79">
        <v>0.54</v>
      </c>
    </row>
    <row r="86" spans="1:10" s="12" customFormat="1" ht="15.75" thickBot="1">
      <c r="A86" s="22" t="s">
        <v>67</v>
      </c>
      <c r="B86" s="17" t="s">
        <v>61</v>
      </c>
      <c r="C86" s="23"/>
      <c r="D86" s="151">
        <v>17351.79</v>
      </c>
      <c r="E86" s="152"/>
      <c r="F86" s="153"/>
      <c r="G86" s="152"/>
      <c r="H86" s="153"/>
      <c r="I86" s="9">
        <v>2519.1</v>
      </c>
      <c r="J86" s="14">
        <v>0.46</v>
      </c>
    </row>
    <row r="87" spans="1:10" s="12" customFormat="1" ht="25.5" customHeight="1" hidden="1">
      <c r="A87" s="22" t="s">
        <v>68</v>
      </c>
      <c r="B87" s="17" t="s">
        <v>17</v>
      </c>
      <c r="C87" s="23"/>
      <c r="D87" s="151">
        <f>G87*I87</f>
        <v>0</v>
      </c>
      <c r="E87" s="152"/>
      <c r="F87" s="153"/>
      <c r="G87" s="152">
        <f>H87*12</f>
        <v>0</v>
      </c>
      <c r="H87" s="153">
        <v>0</v>
      </c>
      <c r="I87" s="9">
        <v>2519.1</v>
      </c>
      <c r="J87" s="79">
        <v>0</v>
      </c>
    </row>
    <row r="88" spans="1:10" s="12" customFormat="1" ht="25.5" customHeight="1" hidden="1">
      <c r="A88" s="97"/>
      <c r="B88" s="98"/>
      <c r="C88" s="99"/>
      <c r="D88" s="157"/>
      <c r="E88" s="158"/>
      <c r="F88" s="159"/>
      <c r="G88" s="158"/>
      <c r="H88" s="159"/>
      <c r="I88" s="9">
        <v>2519.1</v>
      </c>
      <c r="J88" s="79"/>
    </row>
    <row r="89" spans="1:10" s="9" customFormat="1" ht="38.25" thickBot="1">
      <c r="A89" s="103" t="s">
        <v>138</v>
      </c>
      <c r="B89" s="8" t="s">
        <v>12</v>
      </c>
      <c r="C89" s="95">
        <f>F89*12</f>
        <v>0</v>
      </c>
      <c r="D89" s="160">
        <f>G89*I89</f>
        <v>11487.1</v>
      </c>
      <c r="E89" s="95">
        <f>H89*12</f>
        <v>4.56</v>
      </c>
      <c r="F89" s="130"/>
      <c r="G89" s="95">
        <f>H89*12</f>
        <v>4.56</v>
      </c>
      <c r="H89" s="130">
        <v>0.38</v>
      </c>
      <c r="I89" s="9">
        <v>2519.1</v>
      </c>
      <c r="J89" s="79">
        <v>0.77</v>
      </c>
    </row>
    <row r="90" spans="1:10" s="9" customFormat="1" ht="18.75" hidden="1">
      <c r="A90" s="100" t="s">
        <v>33</v>
      </c>
      <c r="B90" s="101"/>
      <c r="C90" s="102" t="e">
        <f>F90*12</f>
        <v>#REF!</v>
      </c>
      <c r="D90" s="102">
        <f>G90*I90</f>
        <v>0</v>
      </c>
      <c r="E90" s="102">
        <f>H90*12</f>
        <v>0</v>
      </c>
      <c r="F90" s="129" t="e">
        <f>#REF!+#REF!+#REF!+#REF!+#REF!+#REF!+#REF!+#REF!+#REF!+#REF!</f>
        <v>#REF!</v>
      </c>
      <c r="G90" s="102">
        <f>H90*12</f>
        <v>0</v>
      </c>
      <c r="H90" s="128">
        <v>0</v>
      </c>
      <c r="I90" s="9">
        <v>2519.1</v>
      </c>
      <c r="J90" s="79">
        <v>0</v>
      </c>
    </row>
    <row r="91" spans="1:10" s="9" customFormat="1" ht="15" hidden="1">
      <c r="A91" s="66" t="s">
        <v>73</v>
      </c>
      <c r="B91" s="46"/>
      <c r="C91" s="47"/>
      <c r="D91" s="25"/>
      <c r="E91" s="25"/>
      <c r="F91" s="111"/>
      <c r="G91" s="25"/>
      <c r="H91" s="128">
        <v>0</v>
      </c>
      <c r="I91" s="9">
        <v>2519.1</v>
      </c>
      <c r="J91" s="79">
        <v>0</v>
      </c>
    </row>
    <row r="92" spans="1:10" s="9" customFormat="1" ht="15" hidden="1">
      <c r="A92" s="66" t="s">
        <v>74</v>
      </c>
      <c r="B92" s="46"/>
      <c r="C92" s="47"/>
      <c r="D92" s="25"/>
      <c r="E92" s="25"/>
      <c r="F92" s="111"/>
      <c r="G92" s="25"/>
      <c r="H92" s="128">
        <v>0</v>
      </c>
      <c r="I92" s="9">
        <v>2519.1</v>
      </c>
      <c r="J92" s="79">
        <v>0</v>
      </c>
    </row>
    <row r="93" spans="1:10" s="9" customFormat="1" ht="15" hidden="1">
      <c r="A93" s="66" t="s">
        <v>75</v>
      </c>
      <c r="B93" s="46"/>
      <c r="C93" s="47"/>
      <c r="D93" s="25"/>
      <c r="E93" s="25"/>
      <c r="F93" s="111"/>
      <c r="G93" s="25"/>
      <c r="H93" s="128">
        <v>0</v>
      </c>
      <c r="I93" s="9">
        <v>2519.1</v>
      </c>
      <c r="J93" s="79">
        <v>0</v>
      </c>
    </row>
    <row r="94" spans="1:10" s="9" customFormat="1" ht="15" hidden="1">
      <c r="A94" s="66" t="s">
        <v>76</v>
      </c>
      <c r="B94" s="46"/>
      <c r="C94" s="47"/>
      <c r="D94" s="25"/>
      <c r="E94" s="25"/>
      <c r="F94" s="111"/>
      <c r="G94" s="25"/>
      <c r="H94" s="128">
        <v>0</v>
      </c>
      <c r="I94" s="9">
        <v>2519.1</v>
      </c>
      <c r="J94" s="79">
        <v>0</v>
      </c>
    </row>
    <row r="95" spans="1:10" s="9" customFormat="1" ht="15" hidden="1">
      <c r="A95" s="66" t="s">
        <v>77</v>
      </c>
      <c r="B95" s="46"/>
      <c r="C95" s="47"/>
      <c r="D95" s="25"/>
      <c r="E95" s="25"/>
      <c r="F95" s="111"/>
      <c r="G95" s="25"/>
      <c r="H95" s="128">
        <v>0</v>
      </c>
      <c r="I95" s="9">
        <v>2519.1</v>
      </c>
      <c r="J95" s="79">
        <v>0</v>
      </c>
    </row>
    <row r="96" spans="1:10" s="9" customFormat="1" ht="28.5" hidden="1">
      <c r="A96" s="96" t="s">
        <v>78</v>
      </c>
      <c r="B96" s="92"/>
      <c r="C96" s="93"/>
      <c r="D96" s="25"/>
      <c r="E96" s="25"/>
      <c r="F96" s="25"/>
      <c r="G96" s="25"/>
      <c r="H96" s="128">
        <v>0</v>
      </c>
      <c r="I96" s="9">
        <v>2519.1</v>
      </c>
      <c r="J96" s="79">
        <v>0</v>
      </c>
    </row>
    <row r="97" spans="1:10" s="9" customFormat="1" ht="15.75" thickBot="1">
      <c r="A97" s="134" t="s">
        <v>110</v>
      </c>
      <c r="B97" s="24" t="s">
        <v>11</v>
      </c>
      <c r="C97" s="93"/>
      <c r="D97" s="25">
        <f>G97*I97</f>
        <v>41825.17</v>
      </c>
      <c r="E97" s="25"/>
      <c r="F97" s="25"/>
      <c r="G97" s="25">
        <f>12*H97</f>
        <v>20.76</v>
      </c>
      <c r="H97" s="111">
        <v>1.73</v>
      </c>
      <c r="I97" s="9">
        <f>2519.1-504.4</f>
        <v>2014.7</v>
      </c>
      <c r="J97" s="79"/>
    </row>
    <row r="98" spans="1:10" s="9" customFormat="1" ht="19.5" thickBot="1">
      <c r="A98" s="87" t="s">
        <v>34</v>
      </c>
      <c r="B98" s="8"/>
      <c r="C98" s="95" t="e">
        <f>F98*12</f>
        <v>#REF!</v>
      </c>
      <c r="D98" s="133">
        <f>D97+D89+D85+D82+D80+D76+D74+D63+D46+D45+D44+D43+D42+D38+D37+D36+D35+D34+D25+D15</f>
        <v>429793.22</v>
      </c>
      <c r="E98" s="133" t="e">
        <f>E97+E89+E85+E82+E80+E76+E74+E63+E46+E45+E44+E43+E42+E38+E37+E36+E35+E34+E25+E15</f>
        <v>#REF!</v>
      </c>
      <c r="F98" s="133" t="e">
        <f>F97+F89+F85+F82+F80+F76+F74+F63+F46+F45+F44+F43+F42+F38+F37+F36+F35+F34+F25+F15</f>
        <v>#REF!</v>
      </c>
      <c r="G98" s="133">
        <f>G97+G89+G85+G82+G80+G76+G74+G63+G46+G45+G44+G43+G42+G38+G37+G36+G35+G34+G25+G15</f>
        <v>174.78</v>
      </c>
      <c r="H98" s="133">
        <f>H97+H89+H85+H82+H80+H76+H74+H63+H46+H45+H44+H43+H42+H38+H37+H36+H35+H34+H25+H15</f>
        <v>14.57</v>
      </c>
      <c r="I98" s="9">
        <v>2519.1</v>
      </c>
      <c r="J98" s="79">
        <v>10.79</v>
      </c>
    </row>
    <row r="99" spans="1:10" s="9" customFormat="1" ht="19.5" hidden="1" thickBot="1">
      <c r="A99" s="44"/>
      <c r="B99" s="132"/>
      <c r="C99" s="45"/>
      <c r="D99" s="113"/>
      <c r="E99" s="45"/>
      <c r="F99" s="112"/>
      <c r="G99" s="45"/>
      <c r="H99" s="45"/>
      <c r="I99" s="9">
        <v>2519.1</v>
      </c>
      <c r="J99" s="79"/>
    </row>
    <row r="100" spans="1:10" s="9" customFormat="1" ht="20.25" hidden="1" thickBot="1">
      <c r="A100" s="53" t="s">
        <v>79</v>
      </c>
      <c r="B100" s="54"/>
      <c r="C100" s="55"/>
      <c r="D100" s="114">
        <f>D98+D99</f>
        <v>429793.22</v>
      </c>
      <c r="E100" s="114" t="e">
        <f>E98+E99</f>
        <v>#REF!</v>
      </c>
      <c r="F100" s="114" t="e">
        <f>F98+F99</f>
        <v>#REF!</v>
      </c>
      <c r="G100" s="114">
        <f>G98+G99</f>
        <v>174.78</v>
      </c>
      <c r="H100" s="114">
        <f>H98+H99</f>
        <v>14.57</v>
      </c>
      <c r="I100" s="9">
        <v>2519.1</v>
      </c>
      <c r="J100" s="56">
        <v>10.79</v>
      </c>
    </row>
    <row r="101" spans="1:10" s="27" customFormat="1" ht="20.25" hidden="1" thickBot="1">
      <c r="A101" s="36" t="s">
        <v>29</v>
      </c>
      <c r="B101" s="37" t="s">
        <v>11</v>
      </c>
      <c r="C101" s="37" t="s">
        <v>30</v>
      </c>
      <c r="D101" s="115"/>
      <c r="E101" s="37" t="s">
        <v>30</v>
      </c>
      <c r="F101" s="116"/>
      <c r="G101" s="37" t="s">
        <v>30</v>
      </c>
      <c r="H101" s="116"/>
      <c r="I101" s="9">
        <v>2519.1</v>
      </c>
      <c r="J101" s="81"/>
    </row>
    <row r="102" spans="1:10" s="27" customFormat="1" ht="19.5">
      <c r="A102" s="74"/>
      <c r="B102" s="75"/>
      <c r="C102" s="75"/>
      <c r="D102" s="75"/>
      <c r="E102" s="75"/>
      <c r="F102" s="75"/>
      <c r="G102" s="75"/>
      <c r="H102" s="75"/>
      <c r="I102" s="9"/>
      <c r="J102" s="81"/>
    </row>
    <row r="103" spans="1:10" s="27" customFormat="1" ht="19.5" hidden="1">
      <c r="A103" s="74"/>
      <c r="B103" s="75"/>
      <c r="C103" s="75"/>
      <c r="D103" s="75"/>
      <c r="E103" s="75"/>
      <c r="F103" s="75"/>
      <c r="G103" s="75"/>
      <c r="H103" s="75"/>
      <c r="I103" s="9"/>
      <c r="J103" s="81"/>
    </row>
    <row r="104" spans="1:10" s="27" customFormat="1" ht="19.5" hidden="1">
      <c r="A104" s="74"/>
      <c r="B104" s="75"/>
      <c r="C104" s="75"/>
      <c r="D104" s="75"/>
      <c r="E104" s="75"/>
      <c r="F104" s="75"/>
      <c r="G104" s="75"/>
      <c r="H104" s="75"/>
      <c r="I104" s="9"/>
      <c r="J104" s="81"/>
    </row>
    <row r="105" spans="1:10" s="27" customFormat="1" ht="19.5" hidden="1">
      <c r="A105" s="74"/>
      <c r="B105" s="75"/>
      <c r="C105" s="75"/>
      <c r="D105" s="75"/>
      <c r="E105" s="75"/>
      <c r="F105" s="75"/>
      <c r="G105" s="75"/>
      <c r="H105" s="75"/>
      <c r="I105" s="9"/>
      <c r="J105" s="81"/>
    </row>
    <row r="106" spans="1:10" s="27" customFormat="1" ht="19.5" hidden="1">
      <c r="A106" s="74"/>
      <c r="B106" s="75"/>
      <c r="C106" s="75"/>
      <c r="D106" s="75"/>
      <c r="E106" s="75"/>
      <c r="F106" s="75"/>
      <c r="G106" s="75"/>
      <c r="H106" s="75"/>
      <c r="I106" s="9"/>
      <c r="J106" s="81"/>
    </row>
    <row r="107" spans="1:10" s="27" customFormat="1" ht="19.5" hidden="1">
      <c r="A107" s="74"/>
      <c r="B107" s="75"/>
      <c r="C107" s="75"/>
      <c r="D107" s="75"/>
      <c r="E107" s="75"/>
      <c r="F107" s="75"/>
      <c r="G107" s="75"/>
      <c r="H107" s="75"/>
      <c r="I107" s="9"/>
      <c r="J107" s="81"/>
    </row>
    <row r="108" spans="1:10" s="29" customFormat="1" ht="15" hidden="1">
      <c r="A108" s="28"/>
      <c r="I108" s="9"/>
      <c r="J108" s="82"/>
    </row>
    <row r="109" spans="1:10" s="29" customFormat="1" ht="20.25" hidden="1" thickBot="1">
      <c r="A109" s="62" t="s">
        <v>33</v>
      </c>
      <c r="B109" s="63"/>
      <c r="C109" s="64" t="e">
        <f>F109*12</f>
        <v>#REF!</v>
      </c>
      <c r="D109" s="64">
        <f>SUM(D110:D116)</f>
        <v>28850.13</v>
      </c>
      <c r="E109" s="64">
        <f>H109*12</f>
        <v>0</v>
      </c>
      <c r="F109" s="64" t="e">
        <f>#REF!+#REF!+#REF!+#REF!+#REF!+#REF!+#REF!+#REF!+#REF!+#REF!</f>
        <v>#REF!</v>
      </c>
      <c r="G109" s="64">
        <f>G110+G111+G112+G113+G114+G115+G116</f>
        <v>0</v>
      </c>
      <c r="H109" s="117">
        <f>SUM(H110:H116)</f>
        <v>0</v>
      </c>
      <c r="I109" s="9"/>
      <c r="J109" s="82"/>
    </row>
    <row r="110" spans="1:10" s="29" customFormat="1" ht="15" hidden="1">
      <c r="A110" s="65" t="s">
        <v>97</v>
      </c>
      <c r="B110" s="58"/>
      <c r="C110" s="59"/>
      <c r="D110" s="13"/>
      <c r="E110" s="13"/>
      <c r="F110" s="13"/>
      <c r="G110" s="13"/>
      <c r="H110" s="110"/>
      <c r="I110" s="9"/>
      <c r="J110" s="82"/>
    </row>
    <row r="111" spans="1:10" s="29" customFormat="1" ht="15" hidden="1">
      <c r="A111" s="66" t="s">
        <v>98</v>
      </c>
      <c r="B111" s="46"/>
      <c r="C111" s="47"/>
      <c r="D111" s="21"/>
      <c r="E111" s="21"/>
      <c r="F111" s="21"/>
      <c r="G111" s="21"/>
      <c r="H111" s="118"/>
      <c r="I111" s="9"/>
      <c r="J111" s="82"/>
    </row>
    <row r="112" spans="1:10" s="29" customFormat="1" ht="15" hidden="1">
      <c r="A112" s="66" t="s">
        <v>99</v>
      </c>
      <c r="B112" s="46"/>
      <c r="C112" s="47"/>
      <c r="D112" s="21"/>
      <c r="E112" s="21"/>
      <c r="F112" s="21"/>
      <c r="G112" s="21"/>
      <c r="H112" s="118"/>
      <c r="I112" s="9"/>
      <c r="J112" s="82"/>
    </row>
    <row r="113" spans="1:10" s="29" customFormat="1" ht="15" hidden="1">
      <c r="A113" s="66" t="s">
        <v>100</v>
      </c>
      <c r="B113" s="46"/>
      <c r="C113" s="47"/>
      <c r="D113" s="21"/>
      <c r="E113" s="21"/>
      <c r="F113" s="21"/>
      <c r="G113" s="21"/>
      <c r="H113" s="118"/>
      <c r="I113" s="9"/>
      <c r="J113" s="82"/>
    </row>
    <row r="114" spans="1:10" s="29" customFormat="1" ht="15" hidden="1">
      <c r="A114" s="66" t="s">
        <v>101</v>
      </c>
      <c r="B114" s="46"/>
      <c r="C114" s="47"/>
      <c r="D114" s="21"/>
      <c r="E114" s="21"/>
      <c r="F114" s="21"/>
      <c r="G114" s="21"/>
      <c r="H114" s="118"/>
      <c r="I114" s="9"/>
      <c r="J114" s="82"/>
    </row>
    <row r="115" spans="1:10" s="29" customFormat="1" ht="15" hidden="1">
      <c r="A115" s="66" t="s">
        <v>102</v>
      </c>
      <c r="B115" s="46"/>
      <c r="C115" s="47"/>
      <c r="D115" s="21"/>
      <c r="E115" s="21"/>
      <c r="F115" s="21"/>
      <c r="G115" s="21"/>
      <c r="H115" s="118"/>
      <c r="I115" s="9"/>
      <c r="J115" s="82"/>
    </row>
    <row r="116" spans="1:10" s="29" customFormat="1" ht="15.75" hidden="1" thickBot="1">
      <c r="A116" s="67" t="s">
        <v>103</v>
      </c>
      <c r="B116" s="68"/>
      <c r="C116" s="69"/>
      <c r="D116" s="119">
        <v>28850.13</v>
      </c>
      <c r="E116" s="119">
        <f>H116*12</f>
        <v>0</v>
      </c>
      <c r="F116" s="119" t="e">
        <f>#REF!+#REF!+#REF!+#REF!+#REF!+#REF!+#REF!+#REF!+#REF!+#REF!</f>
        <v>#REF!</v>
      </c>
      <c r="G116" s="119">
        <f>H116*12</f>
        <v>0</v>
      </c>
      <c r="H116" s="120"/>
      <c r="I116" s="9"/>
      <c r="J116" s="82"/>
    </row>
    <row r="117" spans="1:10" s="29" customFormat="1" ht="15" hidden="1">
      <c r="A117" s="70"/>
      <c r="B117" s="71"/>
      <c r="C117" s="72"/>
      <c r="D117" s="73"/>
      <c r="E117" s="73"/>
      <c r="F117" s="73"/>
      <c r="G117" s="73"/>
      <c r="H117" s="72"/>
      <c r="I117" s="9"/>
      <c r="J117" s="82"/>
    </row>
    <row r="118" spans="1:10" s="29" customFormat="1" ht="15" hidden="1">
      <c r="A118" s="70"/>
      <c r="B118" s="71"/>
      <c r="C118" s="72"/>
      <c r="D118" s="73"/>
      <c r="E118" s="73"/>
      <c r="F118" s="73"/>
      <c r="G118" s="73"/>
      <c r="H118" s="72"/>
      <c r="I118" s="9"/>
      <c r="J118" s="82"/>
    </row>
    <row r="119" spans="1:10" s="29" customFormat="1" ht="15" hidden="1">
      <c r="A119" s="70"/>
      <c r="B119" s="71"/>
      <c r="C119" s="72"/>
      <c r="D119" s="73"/>
      <c r="E119" s="73"/>
      <c r="F119" s="73"/>
      <c r="G119" s="73"/>
      <c r="H119" s="72"/>
      <c r="I119" s="9"/>
      <c r="J119" s="82"/>
    </row>
    <row r="120" spans="1:10" s="29" customFormat="1" ht="20.25" hidden="1" thickBot="1">
      <c r="A120" s="52" t="s">
        <v>79</v>
      </c>
      <c r="B120" s="76"/>
      <c r="C120" s="76"/>
      <c r="D120" s="121">
        <f>D100+D109</f>
        <v>458643.35</v>
      </c>
      <c r="E120" s="122"/>
      <c r="F120" s="122"/>
      <c r="G120" s="121">
        <f>G100+G109</f>
        <v>174.78</v>
      </c>
      <c r="H120" s="123">
        <f>H100+H109</f>
        <v>14.57</v>
      </c>
      <c r="I120" s="9"/>
      <c r="J120" s="82"/>
    </row>
    <row r="121" spans="1:10" s="29" customFormat="1" ht="15">
      <c r="A121" s="70"/>
      <c r="B121" s="71"/>
      <c r="C121" s="72"/>
      <c r="D121" s="73"/>
      <c r="E121" s="73"/>
      <c r="F121" s="73"/>
      <c r="G121" s="73"/>
      <c r="H121" s="72"/>
      <c r="I121" s="9"/>
      <c r="J121" s="82"/>
    </row>
    <row r="122" spans="1:10" s="29" customFormat="1" ht="15" hidden="1">
      <c r="A122" s="70"/>
      <c r="B122" s="71"/>
      <c r="C122" s="72"/>
      <c r="D122" s="73"/>
      <c r="E122" s="73"/>
      <c r="F122" s="73"/>
      <c r="G122" s="73"/>
      <c r="H122" s="72"/>
      <c r="I122" s="9"/>
      <c r="J122" s="82"/>
    </row>
    <row r="123" spans="1:10" s="29" customFormat="1" ht="15" hidden="1">
      <c r="A123" s="70"/>
      <c r="B123" s="71"/>
      <c r="C123" s="72"/>
      <c r="D123" s="73"/>
      <c r="E123" s="73"/>
      <c r="F123" s="73"/>
      <c r="G123" s="73"/>
      <c r="H123" s="72"/>
      <c r="I123" s="9"/>
      <c r="J123" s="82"/>
    </row>
    <row r="124" spans="1:10" s="29" customFormat="1" ht="15.75" thickBot="1">
      <c r="A124" s="70"/>
      <c r="B124" s="71"/>
      <c r="C124" s="72"/>
      <c r="D124" s="73"/>
      <c r="E124" s="73"/>
      <c r="F124" s="73"/>
      <c r="G124" s="73"/>
      <c r="H124" s="72"/>
      <c r="I124" s="9"/>
      <c r="J124" s="82"/>
    </row>
    <row r="125" spans="1:10" s="9" customFormat="1" ht="30.75" thickBot="1">
      <c r="A125" s="87" t="s">
        <v>104</v>
      </c>
      <c r="B125" s="63"/>
      <c r="C125" s="64"/>
      <c r="D125" s="131">
        <f>D126+D127+D128+D129+D130</f>
        <v>106642.71</v>
      </c>
      <c r="E125" s="131">
        <f>E126+E127+E128+E129+E130</f>
        <v>0</v>
      </c>
      <c r="F125" s="131">
        <f>F126+F127+F128+F129+F130</f>
        <v>0</v>
      </c>
      <c r="G125" s="131">
        <f>G126+G127+G128+G129+G130</f>
        <v>42.33</v>
      </c>
      <c r="H125" s="161">
        <f>H126+H127+H128+H129+H130</f>
        <v>3.53</v>
      </c>
      <c r="I125" s="9">
        <v>2519.1</v>
      </c>
      <c r="J125" s="56"/>
    </row>
    <row r="126" spans="1:10" s="29" customFormat="1" ht="20.25" customHeight="1">
      <c r="A126" s="137" t="s">
        <v>121</v>
      </c>
      <c r="B126" s="126"/>
      <c r="C126" s="94"/>
      <c r="D126" s="94">
        <v>14894.41</v>
      </c>
      <c r="E126" s="138"/>
      <c r="F126" s="138"/>
      <c r="G126" s="94">
        <f>D126/I126</f>
        <v>5.91</v>
      </c>
      <c r="H126" s="139">
        <f>G126/12</f>
        <v>0.49</v>
      </c>
      <c r="I126" s="9">
        <v>2519.1</v>
      </c>
      <c r="J126" s="82"/>
    </row>
    <row r="127" spans="1:10" s="29" customFormat="1" ht="15">
      <c r="A127" s="140" t="s">
        <v>122</v>
      </c>
      <c r="B127" s="141"/>
      <c r="C127" s="142"/>
      <c r="D127" s="142">
        <v>3436.53</v>
      </c>
      <c r="E127" s="143"/>
      <c r="F127" s="143"/>
      <c r="G127" s="94">
        <f>D127/I127</f>
        <v>1.36</v>
      </c>
      <c r="H127" s="139">
        <f>G127/12</f>
        <v>0.11</v>
      </c>
      <c r="I127" s="9">
        <v>2519.1</v>
      </c>
      <c r="J127" s="82"/>
    </row>
    <row r="128" spans="1:10" s="29" customFormat="1" ht="18.75" customHeight="1">
      <c r="A128" s="140" t="s">
        <v>141</v>
      </c>
      <c r="B128" s="141"/>
      <c r="C128" s="142"/>
      <c r="D128" s="142">
        <v>24317.58</v>
      </c>
      <c r="E128" s="143"/>
      <c r="F128" s="143"/>
      <c r="G128" s="94">
        <f>D128/I128</f>
        <v>9.65</v>
      </c>
      <c r="H128" s="139">
        <f>G128/12+0.01</f>
        <v>0.81</v>
      </c>
      <c r="I128" s="9">
        <v>2519.1</v>
      </c>
      <c r="J128" s="82"/>
    </row>
    <row r="129" spans="1:10" s="29" customFormat="1" ht="15">
      <c r="A129" s="140" t="s">
        <v>134</v>
      </c>
      <c r="B129" s="141"/>
      <c r="C129" s="142"/>
      <c r="D129" s="142">
        <v>722.42</v>
      </c>
      <c r="E129" s="143"/>
      <c r="F129" s="143"/>
      <c r="G129" s="94">
        <f>D129/I129</f>
        <v>0.29</v>
      </c>
      <c r="H129" s="139">
        <f>G129/12</f>
        <v>0.02</v>
      </c>
      <c r="I129" s="9">
        <v>2519.1</v>
      </c>
      <c r="J129" s="82"/>
    </row>
    <row r="130" spans="1:10" s="29" customFormat="1" ht="15">
      <c r="A130" s="140" t="s">
        <v>111</v>
      </c>
      <c r="B130" s="141"/>
      <c r="C130" s="142"/>
      <c r="D130" s="142">
        <v>63271.77</v>
      </c>
      <c r="E130" s="143"/>
      <c r="F130" s="143"/>
      <c r="G130" s="94">
        <f>D130/I130</f>
        <v>25.12</v>
      </c>
      <c r="H130" s="139">
        <f>G130/12+0.01</f>
        <v>2.1</v>
      </c>
      <c r="I130" s="9">
        <v>2519.1</v>
      </c>
      <c r="J130" s="82"/>
    </row>
    <row r="131" spans="1:10" s="29" customFormat="1" ht="15">
      <c r="A131" s="70"/>
      <c r="B131" s="71"/>
      <c r="C131" s="72"/>
      <c r="D131" s="72"/>
      <c r="E131" s="73"/>
      <c r="F131" s="73"/>
      <c r="G131" s="72"/>
      <c r="H131" s="72"/>
      <c r="I131" s="9">
        <v>2519.1</v>
      </c>
      <c r="J131" s="82"/>
    </row>
    <row r="132" spans="1:10" s="29" customFormat="1" ht="15.75" thickBot="1">
      <c r="A132" s="70"/>
      <c r="B132" s="71"/>
      <c r="C132" s="72"/>
      <c r="D132" s="72"/>
      <c r="E132" s="73"/>
      <c r="F132" s="73"/>
      <c r="G132" s="72"/>
      <c r="H132" s="72"/>
      <c r="I132" s="9">
        <v>2519.1</v>
      </c>
      <c r="J132" s="82"/>
    </row>
    <row r="133" spans="1:10" s="9" customFormat="1" ht="20.25" thickBot="1">
      <c r="A133" s="84" t="s">
        <v>79</v>
      </c>
      <c r="B133" s="85"/>
      <c r="C133" s="86"/>
      <c r="D133" s="124">
        <f>D98+D125</f>
        <v>536435.93</v>
      </c>
      <c r="E133" s="124" t="e">
        <f>E98+E125</f>
        <v>#REF!</v>
      </c>
      <c r="F133" s="124" t="e">
        <f>F98+F125</f>
        <v>#REF!</v>
      </c>
      <c r="G133" s="124">
        <f>G98+G125</f>
        <v>217.11</v>
      </c>
      <c r="H133" s="124">
        <f>H98+H125</f>
        <v>18.1</v>
      </c>
      <c r="I133" s="9">
        <v>2519.1</v>
      </c>
      <c r="J133" s="56">
        <v>10.79</v>
      </c>
    </row>
    <row r="134" spans="1:10" s="29" customFormat="1" ht="15">
      <c r="A134" s="70"/>
      <c r="B134" s="71"/>
      <c r="C134" s="72"/>
      <c r="D134" s="72"/>
      <c r="E134" s="73"/>
      <c r="F134" s="73"/>
      <c r="G134" s="72"/>
      <c r="H134" s="72"/>
      <c r="I134" s="9"/>
      <c r="J134" s="82"/>
    </row>
    <row r="135" spans="1:10" s="29" customFormat="1" ht="15">
      <c r="A135" s="70"/>
      <c r="B135" s="71"/>
      <c r="C135" s="72"/>
      <c r="D135" s="73"/>
      <c r="E135" s="73"/>
      <c r="F135" s="73"/>
      <c r="G135" s="73"/>
      <c r="H135" s="72"/>
      <c r="I135" s="9"/>
      <c r="J135" s="82"/>
    </row>
    <row r="136" spans="1:10" s="29" customFormat="1" ht="12.75">
      <c r="A136" s="28"/>
      <c r="J136" s="82"/>
    </row>
    <row r="137" spans="1:10" s="29" customFormat="1" ht="12.75">
      <c r="A137" s="28"/>
      <c r="J137" s="82"/>
    </row>
    <row r="138" spans="1:10" s="26" customFormat="1" ht="18.75">
      <c r="A138" s="30"/>
      <c r="B138" s="31"/>
      <c r="C138" s="32"/>
      <c r="D138" s="32"/>
      <c r="E138" s="32"/>
      <c r="F138" s="32"/>
      <c r="G138" s="32"/>
      <c r="H138" s="32"/>
      <c r="J138" s="83"/>
    </row>
    <row r="139" spans="1:10" s="27" customFormat="1" ht="19.5">
      <c r="A139" s="33"/>
      <c r="B139" s="34"/>
      <c r="C139" s="35"/>
      <c r="D139" s="35"/>
      <c r="E139" s="35"/>
      <c r="F139" s="35"/>
      <c r="G139" s="35"/>
      <c r="H139" s="35"/>
      <c r="J139" s="81"/>
    </row>
    <row r="140" spans="1:10" s="29" customFormat="1" ht="14.25">
      <c r="A140" s="178" t="s">
        <v>31</v>
      </c>
      <c r="B140" s="178"/>
      <c r="C140" s="178"/>
      <c r="D140" s="178"/>
      <c r="E140" s="178"/>
      <c r="F140" s="178"/>
      <c r="J140" s="82"/>
    </row>
    <row r="141" s="29" customFormat="1" ht="12.75">
      <c r="J141" s="82"/>
    </row>
    <row r="142" spans="1:10" s="29" customFormat="1" ht="12.75">
      <c r="A142" s="28" t="s">
        <v>32</v>
      </c>
      <c r="J142" s="82"/>
    </row>
    <row r="143" s="29" customFormat="1" ht="12.75">
      <c r="J143" s="82"/>
    </row>
    <row r="144" s="29" customFormat="1" ht="12.75">
      <c r="J144" s="82"/>
    </row>
    <row r="145" s="29" customFormat="1" ht="12.75">
      <c r="J145" s="82"/>
    </row>
    <row r="146" s="29" customFormat="1" ht="12.75">
      <c r="J146" s="82"/>
    </row>
    <row r="147" s="29" customFormat="1" ht="12.75">
      <c r="J147" s="82"/>
    </row>
    <row r="148" s="29" customFormat="1" ht="12.75">
      <c r="J148" s="82"/>
    </row>
    <row r="149" s="29" customFormat="1" ht="12.75">
      <c r="J149" s="82"/>
    </row>
    <row r="150" s="29" customFormat="1" ht="12.75">
      <c r="J150" s="82"/>
    </row>
    <row r="151" s="29" customFormat="1" ht="12.75">
      <c r="J151" s="82"/>
    </row>
    <row r="152" s="29" customFormat="1" ht="12.75">
      <c r="J152" s="82"/>
    </row>
    <row r="153" s="29" customFormat="1" ht="12.75">
      <c r="J153" s="82"/>
    </row>
    <row r="154" s="29" customFormat="1" ht="12.75">
      <c r="J154" s="82"/>
    </row>
    <row r="155" s="29" customFormat="1" ht="12.75">
      <c r="J155" s="82"/>
    </row>
    <row r="156" s="29" customFormat="1" ht="12.75">
      <c r="J156" s="82"/>
    </row>
    <row r="157" s="29" customFormat="1" ht="12.75">
      <c r="J157" s="82"/>
    </row>
    <row r="158" s="29" customFormat="1" ht="12.75">
      <c r="J158" s="82"/>
    </row>
    <row r="159" s="29" customFormat="1" ht="12.75">
      <c r="J159" s="82"/>
    </row>
    <row r="160" s="29" customFormat="1" ht="12.75">
      <c r="J160" s="82"/>
    </row>
  </sheetData>
  <sheetProtection/>
  <mergeCells count="12">
    <mergeCell ref="A8:H8"/>
    <mergeCell ref="A9:H9"/>
    <mergeCell ref="A10:H10"/>
    <mergeCell ref="A11:H11"/>
    <mergeCell ref="A14:H14"/>
    <mergeCell ref="A140:F14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75" zoomScaleNormal="75" zoomScalePageLayoutView="0" workbookViewId="0" topLeftCell="A62">
      <selection activeCell="A1" sqref="A1:H14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77" hidden="1" customWidth="1"/>
    <col min="11" max="14" width="15.375" style="1" customWidth="1"/>
    <col min="15" max="16384" width="9.125" style="1" customWidth="1"/>
  </cols>
  <sheetData>
    <row r="1" spans="1:8" ht="16.5" customHeight="1">
      <c r="A1" s="162" t="s">
        <v>0</v>
      </c>
      <c r="B1" s="163"/>
      <c r="C1" s="163"/>
      <c r="D1" s="163"/>
      <c r="E1" s="163"/>
      <c r="F1" s="163"/>
      <c r="G1" s="163"/>
      <c r="H1" s="163"/>
    </row>
    <row r="2" spans="2:8" ht="12.75" customHeight="1">
      <c r="B2" s="164" t="s">
        <v>1</v>
      </c>
      <c r="C2" s="164"/>
      <c r="D2" s="164"/>
      <c r="E2" s="164"/>
      <c r="F2" s="164"/>
      <c r="G2" s="163"/>
      <c r="H2" s="163"/>
    </row>
    <row r="3" spans="1:8" ht="21" customHeight="1">
      <c r="A3" s="88" t="s">
        <v>118</v>
      </c>
      <c r="B3" s="164" t="s">
        <v>2</v>
      </c>
      <c r="C3" s="164"/>
      <c r="D3" s="164"/>
      <c r="E3" s="164"/>
      <c r="F3" s="164"/>
      <c r="G3" s="163"/>
      <c r="H3" s="163"/>
    </row>
    <row r="4" spans="2:8" ht="14.25" customHeight="1">
      <c r="B4" s="164" t="s">
        <v>35</v>
      </c>
      <c r="C4" s="164"/>
      <c r="D4" s="164"/>
      <c r="E4" s="164"/>
      <c r="F4" s="164"/>
      <c r="G4" s="163"/>
      <c r="H4" s="163"/>
    </row>
    <row r="5" spans="1:10" ht="39.75" customHeight="1">
      <c r="A5" s="165"/>
      <c r="B5" s="166"/>
      <c r="C5" s="166"/>
      <c r="D5" s="166"/>
      <c r="E5" s="166"/>
      <c r="F5" s="166"/>
      <c r="G5" s="166"/>
      <c r="H5" s="166"/>
      <c r="J5" s="1"/>
    </row>
    <row r="6" spans="1:10" ht="21" customHeight="1">
      <c r="A6" s="167" t="s">
        <v>119</v>
      </c>
      <c r="B6" s="167"/>
      <c r="C6" s="167"/>
      <c r="D6" s="167"/>
      <c r="E6" s="167"/>
      <c r="F6" s="167"/>
      <c r="G6" s="167"/>
      <c r="H6" s="167"/>
      <c r="J6" s="1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10" s="3" customFormat="1" ht="22.5" customHeight="1">
      <c r="A8" s="168" t="s">
        <v>3</v>
      </c>
      <c r="B8" s="168"/>
      <c r="C8" s="168"/>
      <c r="D8" s="168"/>
      <c r="E8" s="169"/>
      <c r="F8" s="169"/>
      <c r="G8" s="169"/>
      <c r="H8" s="169"/>
      <c r="J8" s="78"/>
    </row>
    <row r="9" spans="1:8" s="4" customFormat="1" ht="18.75" customHeight="1">
      <c r="A9" s="168" t="s">
        <v>142</v>
      </c>
      <c r="B9" s="168"/>
      <c r="C9" s="168"/>
      <c r="D9" s="168"/>
      <c r="E9" s="169"/>
      <c r="F9" s="169"/>
      <c r="G9" s="169"/>
      <c r="H9" s="169"/>
    </row>
    <row r="10" spans="1:8" s="5" customFormat="1" ht="17.25" customHeight="1">
      <c r="A10" s="170" t="s">
        <v>71</v>
      </c>
      <c r="B10" s="170"/>
      <c r="C10" s="170"/>
      <c r="D10" s="170"/>
      <c r="E10" s="171"/>
      <c r="F10" s="171"/>
      <c r="G10" s="171"/>
      <c r="H10" s="171"/>
    </row>
    <row r="11" spans="1:8" s="4" customFormat="1" ht="30" customHeight="1" thickBot="1">
      <c r="A11" s="172" t="s">
        <v>95</v>
      </c>
      <c r="B11" s="172"/>
      <c r="C11" s="172"/>
      <c r="D11" s="172"/>
      <c r="E11" s="173"/>
      <c r="F11" s="173"/>
      <c r="G11" s="173"/>
      <c r="H11" s="173"/>
    </row>
    <row r="12" spans="1:10" s="9" customFormat="1" ht="139.5" customHeight="1" thickBot="1">
      <c r="A12" s="6" t="s">
        <v>4</v>
      </c>
      <c r="B12" s="7" t="s">
        <v>5</v>
      </c>
      <c r="C12" s="8" t="s">
        <v>6</v>
      </c>
      <c r="D12" s="8" t="s">
        <v>36</v>
      </c>
      <c r="E12" s="8" t="s">
        <v>6</v>
      </c>
      <c r="F12" s="105" t="s">
        <v>7</v>
      </c>
      <c r="G12" s="8" t="s">
        <v>6</v>
      </c>
      <c r="H12" s="105" t="s">
        <v>7</v>
      </c>
      <c r="J12" s="79"/>
    </row>
    <row r="13" spans="1:10" s="12" customFormat="1" ht="12.75">
      <c r="A13" s="10">
        <v>1</v>
      </c>
      <c r="B13" s="11">
        <v>2</v>
      </c>
      <c r="C13" s="11">
        <v>3</v>
      </c>
      <c r="D13" s="38"/>
      <c r="E13" s="11">
        <v>3</v>
      </c>
      <c r="F13" s="106">
        <v>4</v>
      </c>
      <c r="G13" s="39">
        <v>3</v>
      </c>
      <c r="H13" s="43">
        <v>4</v>
      </c>
      <c r="J13" s="80"/>
    </row>
    <row r="14" spans="1:10" s="12" customFormat="1" ht="49.5" customHeight="1">
      <c r="A14" s="174" t="s">
        <v>8</v>
      </c>
      <c r="B14" s="175"/>
      <c r="C14" s="175"/>
      <c r="D14" s="175"/>
      <c r="E14" s="175"/>
      <c r="F14" s="175"/>
      <c r="G14" s="176"/>
      <c r="H14" s="177"/>
      <c r="J14" s="80"/>
    </row>
    <row r="15" spans="1:10" s="9" customFormat="1" ht="21" customHeight="1">
      <c r="A15" s="15" t="s">
        <v>117</v>
      </c>
      <c r="B15" s="19"/>
      <c r="C15" s="13">
        <f>F15*12</f>
        <v>0</v>
      </c>
      <c r="D15" s="107">
        <f>G15*I15</f>
        <v>89176.14</v>
      </c>
      <c r="E15" s="13">
        <f>H15*12</f>
        <v>35.4</v>
      </c>
      <c r="F15" s="108"/>
      <c r="G15" s="13">
        <f>H15*12</f>
        <v>35.4</v>
      </c>
      <c r="H15" s="108">
        <f>H20+H22</f>
        <v>2.95</v>
      </c>
      <c r="I15" s="9">
        <v>2519.1</v>
      </c>
      <c r="J15" s="79">
        <v>2.24</v>
      </c>
    </row>
    <row r="16" spans="1:10" s="9" customFormat="1" ht="29.25" customHeight="1">
      <c r="A16" s="57" t="s">
        <v>88</v>
      </c>
      <c r="B16" s="58" t="s">
        <v>89</v>
      </c>
      <c r="C16" s="59"/>
      <c r="D16" s="109"/>
      <c r="E16" s="59"/>
      <c r="F16" s="110"/>
      <c r="G16" s="59"/>
      <c r="H16" s="110"/>
      <c r="J16" s="79"/>
    </row>
    <row r="17" spans="1:10" s="9" customFormat="1" ht="15">
      <c r="A17" s="57" t="s">
        <v>90</v>
      </c>
      <c r="B17" s="58" t="s">
        <v>89</v>
      </c>
      <c r="C17" s="59"/>
      <c r="D17" s="109"/>
      <c r="E17" s="59"/>
      <c r="F17" s="110"/>
      <c r="G17" s="59"/>
      <c r="H17" s="110"/>
      <c r="J17" s="79"/>
    </row>
    <row r="18" spans="1:10" s="9" customFormat="1" ht="15">
      <c r="A18" s="57" t="s">
        <v>91</v>
      </c>
      <c r="B18" s="58" t="s">
        <v>92</v>
      </c>
      <c r="C18" s="59"/>
      <c r="D18" s="109"/>
      <c r="E18" s="59"/>
      <c r="F18" s="110"/>
      <c r="G18" s="59"/>
      <c r="H18" s="110"/>
      <c r="J18" s="79"/>
    </row>
    <row r="19" spans="1:10" s="9" customFormat="1" ht="15">
      <c r="A19" s="57" t="s">
        <v>93</v>
      </c>
      <c r="B19" s="58" t="s">
        <v>89</v>
      </c>
      <c r="C19" s="59"/>
      <c r="D19" s="109"/>
      <c r="E19" s="59"/>
      <c r="F19" s="110"/>
      <c r="G19" s="59"/>
      <c r="H19" s="110"/>
      <c r="J19" s="79"/>
    </row>
    <row r="20" spans="1:10" s="9" customFormat="1" ht="15">
      <c r="A20" s="125" t="s">
        <v>115</v>
      </c>
      <c r="B20" s="126"/>
      <c r="C20" s="94"/>
      <c r="D20" s="109"/>
      <c r="E20" s="59"/>
      <c r="F20" s="110"/>
      <c r="G20" s="59"/>
      <c r="H20" s="108">
        <v>2.83</v>
      </c>
      <c r="J20" s="79"/>
    </row>
    <row r="21" spans="1:10" s="9" customFormat="1" ht="15">
      <c r="A21" s="127" t="s">
        <v>112</v>
      </c>
      <c r="B21" s="126" t="s">
        <v>89</v>
      </c>
      <c r="C21" s="94"/>
      <c r="D21" s="145"/>
      <c r="E21" s="94"/>
      <c r="F21" s="139"/>
      <c r="G21" s="94"/>
      <c r="H21" s="139">
        <v>0.12</v>
      </c>
      <c r="J21" s="79"/>
    </row>
    <row r="22" spans="1:10" s="9" customFormat="1" ht="15">
      <c r="A22" s="125" t="s">
        <v>115</v>
      </c>
      <c r="B22" s="126"/>
      <c r="C22" s="94"/>
      <c r="D22" s="145"/>
      <c r="E22" s="94"/>
      <c r="F22" s="139"/>
      <c r="G22" s="94"/>
      <c r="H22" s="146">
        <f>H21</f>
        <v>0.12</v>
      </c>
      <c r="J22" s="79"/>
    </row>
    <row r="23" spans="1:10" s="9" customFormat="1" ht="30">
      <c r="A23" s="15" t="s">
        <v>10</v>
      </c>
      <c r="B23" s="16"/>
      <c r="C23" s="13">
        <f>F23*12</f>
        <v>0</v>
      </c>
      <c r="D23" s="147">
        <f>G23*I23</f>
        <v>78898.21</v>
      </c>
      <c r="E23" s="138">
        <f>H23*12</f>
        <v>31.32</v>
      </c>
      <c r="F23" s="146"/>
      <c r="G23" s="138">
        <f>H23*12</f>
        <v>31.32</v>
      </c>
      <c r="H23" s="146">
        <v>2.61</v>
      </c>
      <c r="I23" s="9">
        <v>2519.1</v>
      </c>
      <c r="J23" s="79">
        <v>2.08</v>
      </c>
    </row>
    <row r="24" spans="1:10" s="9" customFormat="1" ht="15">
      <c r="A24" s="48" t="s">
        <v>80</v>
      </c>
      <c r="B24" s="49" t="s">
        <v>11</v>
      </c>
      <c r="C24" s="13"/>
      <c r="D24" s="147"/>
      <c r="E24" s="138"/>
      <c r="F24" s="146"/>
      <c r="G24" s="138"/>
      <c r="H24" s="146"/>
      <c r="J24" s="79"/>
    </row>
    <row r="25" spans="1:10" s="9" customFormat="1" ht="15">
      <c r="A25" s="48" t="s">
        <v>81</v>
      </c>
      <c r="B25" s="49" t="s">
        <v>11</v>
      </c>
      <c r="C25" s="13"/>
      <c r="D25" s="147"/>
      <c r="E25" s="138"/>
      <c r="F25" s="146"/>
      <c r="G25" s="138"/>
      <c r="H25" s="146"/>
      <c r="J25" s="79"/>
    </row>
    <row r="26" spans="1:10" s="9" customFormat="1" ht="15">
      <c r="A26" s="89" t="s">
        <v>106</v>
      </c>
      <c r="B26" s="90" t="s">
        <v>107</v>
      </c>
      <c r="C26" s="13"/>
      <c r="D26" s="147"/>
      <c r="E26" s="138"/>
      <c r="F26" s="146"/>
      <c r="G26" s="138"/>
      <c r="H26" s="146"/>
      <c r="J26" s="79"/>
    </row>
    <row r="27" spans="1:10" s="9" customFormat="1" ht="15">
      <c r="A27" s="48" t="s">
        <v>82</v>
      </c>
      <c r="B27" s="49" t="s">
        <v>11</v>
      </c>
      <c r="C27" s="13"/>
      <c r="D27" s="147"/>
      <c r="E27" s="138"/>
      <c r="F27" s="146"/>
      <c r="G27" s="138"/>
      <c r="H27" s="146"/>
      <c r="J27" s="79"/>
    </row>
    <row r="28" spans="1:10" s="9" customFormat="1" ht="25.5">
      <c r="A28" s="48" t="s">
        <v>83</v>
      </c>
      <c r="B28" s="49" t="s">
        <v>12</v>
      </c>
      <c r="C28" s="13"/>
      <c r="D28" s="147"/>
      <c r="E28" s="138"/>
      <c r="F28" s="146"/>
      <c r="G28" s="138"/>
      <c r="H28" s="146"/>
      <c r="J28" s="79"/>
    </row>
    <row r="29" spans="1:10" s="9" customFormat="1" ht="15">
      <c r="A29" s="48" t="s">
        <v>84</v>
      </c>
      <c r="B29" s="49" t="s">
        <v>11</v>
      </c>
      <c r="C29" s="13"/>
      <c r="D29" s="147"/>
      <c r="E29" s="138"/>
      <c r="F29" s="146"/>
      <c r="G29" s="138"/>
      <c r="H29" s="146"/>
      <c r="J29" s="79"/>
    </row>
    <row r="30" spans="1:10" s="9" customFormat="1" ht="15">
      <c r="A30" s="60" t="s">
        <v>94</v>
      </c>
      <c r="B30" s="61" t="s">
        <v>11</v>
      </c>
      <c r="C30" s="13"/>
      <c r="D30" s="147"/>
      <c r="E30" s="138"/>
      <c r="F30" s="146"/>
      <c r="G30" s="138"/>
      <c r="H30" s="146"/>
      <c r="J30" s="79"/>
    </row>
    <row r="31" spans="1:10" s="9" customFormat="1" ht="26.25" thickBot="1">
      <c r="A31" s="50" t="s">
        <v>85</v>
      </c>
      <c r="B31" s="51" t="s">
        <v>86</v>
      </c>
      <c r="C31" s="13"/>
      <c r="D31" s="147"/>
      <c r="E31" s="138"/>
      <c r="F31" s="146"/>
      <c r="G31" s="138"/>
      <c r="H31" s="146"/>
      <c r="J31" s="79"/>
    </row>
    <row r="32" spans="1:10" s="20" customFormat="1" ht="21" customHeight="1">
      <c r="A32" s="18" t="s">
        <v>13</v>
      </c>
      <c r="B32" s="19" t="s">
        <v>14</v>
      </c>
      <c r="C32" s="13">
        <f>F32*12</f>
        <v>0</v>
      </c>
      <c r="D32" s="147">
        <f aca="true" t="shared" si="0" ref="D32:D41">G32*I32</f>
        <v>22671.9</v>
      </c>
      <c r="E32" s="138">
        <f>H32*12</f>
        <v>9</v>
      </c>
      <c r="F32" s="148"/>
      <c r="G32" s="138">
        <f>H32*12</f>
        <v>9</v>
      </c>
      <c r="H32" s="146">
        <v>0.75</v>
      </c>
      <c r="I32" s="9">
        <v>2519.1</v>
      </c>
      <c r="J32" s="79">
        <v>0.6</v>
      </c>
    </row>
    <row r="33" spans="1:10" s="9" customFormat="1" ht="20.25" customHeight="1">
      <c r="A33" s="18" t="s">
        <v>15</v>
      </c>
      <c r="B33" s="19" t="s">
        <v>16</v>
      </c>
      <c r="C33" s="13">
        <f>F33*12</f>
        <v>0</v>
      </c>
      <c r="D33" s="147">
        <f t="shared" si="0"/>
        <v>74061.54</v>
      </c>
      <c r="E33" s="138">
        <f>H33*12</f>
        <v>29.4</v>
      </c>
      <c r="F33" s="148"/>
      <c r="G33" s="138">
        <f>H33*12</f>
        <v>29.4</v>
      </c>
      <c r="H33" s="146">
        <v>2.45</v>
      </c>
      <c r="I33" s="9">
        <v>2519.1</v>
      </c>
      <c r="J33" s="79">
        <v>1.94</v>
      </c>
    </row>
    <row r="34" spans="1:10" s="12" customFormat="1" ht="30">
      <c r="A34" s="18" t="s">
        <v>49</v>
      </c>
      <c r="B34" s="19" t="s">
        <v>9</v>
      </c>
      <c r="C34" s="21"/>
      <c r="D34" s="147">
        <v>2042.21</v>
      </c>
      <c r="E34" s="143"/>
      <c r="F34" s="148"/>
      <c r="G34" s="138">
        <f aca="true" t="shared" si="1" ref="G34:G39">D34/I34</f>
        <v>0.81</v>
      </c>
      <c r="H34" s="146">
        <f aca="true" t="shared" si="2" ref="H34:H39">G34/12</f>
        <v>0.07</v>
      </c>
      <c r="I34" s="9">
        <v>2519.1</v>
      </c>
      <c r="J34" s="79">
        <v>0.05</v>
      </c>
    </row>
    <row r="35" spans="1:10" s="12" customFormat="1" ht="30">
      <c r="A35" s="18" t="s">
        <v>70</v>
      </c>
      <c r="B35" s="19" t="s">
        <v>9</v>
      </c>
      <c r="C35" s="21"/>
      <c r="D35" s="147">
        <v>2042.21</v>
      </c>
      <c r="E35" s="143"/>
      <c r="F35" s="148"/>
      <c r="G35" s="138">
        <f t="shared" si="1"/>
        <v>0.81</v>
      </c>
      <c r="H35" s="146">
        <f t="shared" si="2"/>
        <v>0.07</v>
      </c>
      <c r="I35" s="9">
        <v>2519.1</v>
      </c>
      <c r="J35" s="79">
        <v>0.05</v>
      </c>
    </row>
    <row r="36" spans="1:10" s="12" customFormat="1" ht="20.25" customHeight="1">
      <c r="A36" s="18" t="s">
        <v>116</v>
      </c>
      <c r="B36" s="19" t="s">
        <v>9</v>
      </c>
      <c r="C36" s="21"/>
      <c r="D36" s="147">
        <v>12896.1</v>
      </c>
      <c r="E36" s="143"/>
      <c r="F36" s="148"/>
      <c r="G36" s="138">
        <f t="shared" si="1"/>
        <v>5.12</v>
      </c>
      <c r="H36" s="146">
        <f t="shared" si="2"/>
        <v>0.43</v>
      </c>
      <c r="I36" s="9">
        <v>2519.1</v>
      </c>
      <c r="J36" s="79">
        <v>0.34</v>
      </c>
    </row>
    <row r="37" spans="1:10" s="12" customFormat="1" ht="30" hidden="1">
      <c r="A37" s="18" t="s">
        <v>50</v>
      </c>
      <c r="B37" s="19" t="s">
        <v>12</v>
      </c>
      <c r="C37" s="21"/>
      <c r="D37" s="147">
        <f t="shared" si="0"/>
        <v>0</v>
      </c>
      <c r="E37" s="143"/>
      <c r="F37" s="148"/>
      <c r="G37" s="138">
        <f t="shared" si="1"/>
        <v>4.35</v>
      </c>
      <c r="H37" s="146">
        <f t="shared" si="2"/>
        <v>0.36</v>
      </c>
      <c r="I37" s="9">
        <v>2519.1</v>
      </c>
      <c r="J37" s="79">
        <v>0</v>
      </c>
    </row>
    <row r="38" spans="1:10" s="12" customFormat="1" ht="30" hidden="1">
      <c r="A38" s="18" t="s">
        <v>51</v>
      </c>
      <c r="B38" s="19" t="s">
        <v>12</v>
      </c>
      <c r="C38" s="21"/>
      <c r="D38" s="147">
        <f t="shared" si="0"/>
        <v>0</v>
      </c>
      <c r="E38" s="143"/>
      <c r="F38" s="148"/>
      <c r="G38" s="138">
        <f t="shared" si="1"/>
        <v>4.35</v>
      </c>
      <c r="H38" s="146">
        <f t="shared" si="2"/>
        <v>0.36</v>
      </c>
      <c r="I38" s="9">
        <v>2519.1</v>
      </c>
      <c r="J38" s="79">
        <v>0</v>
      </c>
    </row>
    <row r="39" spans="1:10" s="12" customFormat="1" ht="30" hidden="1">
      <c r="A39" s="18" t="s">
        <v>52</v>
      </c>
      <c r="B39" s="19" t="s">
        <v>12</v>
      </c>
      <c r="C39" s="21"/>
      <c r="D39" s="147">
        <f t="shared" si="0"/>
        <v>0</v>
      </c>
      <c r="E39" s="143"/>
      <c r="F39" s="148"/>
      <c r="G39" s="138">
        <f t="shared" si="1"/>
        <v>4.35</v>
      </c>
      <c r="H39" s="146">
        <f t="shared" si="2"/>
        <v>0.36</v>
      </c>
      <c r="I39" s="9">
        <v>2519.1</v>
      </c>
      <c r="J39" s="79">
        <v>0</v>
      </c>
    </row>
    <row r="40" spans="1:10" s="12" customFormat="1" ht="30">
      <c r="A40" s="18" t="s">
        <v>23</v>
      </c>
      <c r="B40" s="19"/>
      <c r="C40" s="21">
        <f>F40*12</f>
        <v>0</v>
      </c>
      <c r="D40" s="147">
        <f t="shared" si="0"/>
        <v>6348.13</v>
      </c>
      <c r="E40" s="143">
        <f>H40*12</f>
        <v>2.52</v>
      </c>
      <c r="F40" s="148"/>
      <c r="G40" s="138">
        <f>H40*12</f>
        <v>2.52</v>
      </c>
      <c r="H40" s="146">
        <v>0.21</v>
      </c>
      <c r="I40" s="9">
        <v>2519.1</v>
      </c>
      <c r="J40" s="79">
        <v>0.14</v>
      </c>
    </row>
    <row r="41" spans="1:10" s="9" customFormat="1" ht="20.25" customHeight="1">
      <c r="A41" s="18" t="s">
        <v>25</v>
      </c>
      <c r="B41" s="19" t="s">
        <v>26</v>
      </c>
      <c r="C41" s="21">
        <f>F41*12</f>
        <v>0</v>
      </c>
      <c r="D41" s="147">
        <f t="shared" si="0"/>
        <v>1813.75</v>
      </c>
      <c r="E41" s="143">
        <f>H41*12</f>
        <v>0.72</v>
      </c>
      <c r="F41" s="148"/>
      <c r="G41" s="138">
        <f>H41*12</f>
        <v>0.72</v>
      </c>
      <c r="H41" s="146">
        <v>0.06</v>
      </c>
      <c r="I41" s="9">
        <v>2519.1</v>
      </c>
      <c r="J41" s="79">
        <v>0.03</v>
      </c>
    </row>
    <row r="42" spans="1:10" s="9" customFormat="1" ht="20.25" customHeight="1">
      <c r="A42" s="18" t="s">
        <v>27</v>
      </c>
      <c r="B42" s="24" t="s">
        <v>28</v>
      </c>
      <c r="C42" s="25">
        <f>F42*12</f>
        <v>0</v>
      </c>
      <c r="D42" s="147">
        <f>G42*I42</f>
        <v>1209.17</v>
      </c>
      <c r="E42" s="149">
        <f>H42*12</f>
        <v>0.48</v>
      </c>
      <c r="F42" s="150"/>
      <c r="G42" s="138">
        <f>12*H42</f>
        <v>0.48</v>
      </c>
      <c r="H42" s="146">
        <v>0.04</v>
      </c>
      <c r="I42" s="9">
        <v>2519.1</v>
      </c>
      <c r="J42" s="79">
        <v>0.02</v>
      </c>
    </row>
    <row r="43" spans="1:10" s="20" customFormat="1" ht="30">
      <c r="A43" s="18" t="s">
        <v>24</v>
      </c>
      <c r="B43" s="19" t="s">
        <v>87</v>
      </c>
      <c r="C43" s="21">
        <f>F43*12</f>
        <v>0</v>
      </c>
      <c r="D43" s="147">
        <f>G43*I43</f>
        <v>1511.46</v>
      </c>
      <c r="E43" s="143">
        <f>H43*12</f>
        <v>0.6</v>
      </c>
      <c r="F43" s="148"/>
      <c r="G43" s="138">
        <f>12*H43</f>
        <v>0.6</v>
      </c>
      <c r="H43" s="146">
        <v>0.05</v>
      </c>
      <c r="I43" s="9">
        <v>2519.1</v>
      </c>
      <c r="J43" s="79">
        <v>0.03</v>
      </c>
    </row>
    <row r="44" spans="1:10" s="20" customFormat="1" ht="15">
      <c r="A44" s="18" t="s">
        <v>37</v>
      </c>
      <c r="B44" s="19"/>
      <c r="C44" s="13"/>
      <c r="D44" s="138">
        <f>D46+D47+D48+D49+D50+D51+D52+D53+D54+D55+D56+D59+D60</f>
        <v>24488.83</v>
      </c>
      <c r="E44" s="138">
        <f>SUM(E45:E58)</f>
        <v>0</v>
      </c>
      <c r="F44" s="138">
        <f>SUM(F45:F58)</f>
        <v>0</v>
      </c>
      <c r="G44" s="138">
        <f>D44/I44</f>
        <v>9.72</v>
      </c>
      <c r="H44" s="146">
        <f>G44/12</f>
        <v>0.81</v>
      </c>
      <c r="I44" s="9">
        <v>2519.1</v>
      </c>
      <c r="J44" s="79">
        <v>0.69</v>
      </c>
    </row>
    <row r="45" spans="1:10" s="12" customFormat="1" ht="15" hidden="1">
      <c r="A45" s="22"/>
      <c r="B45" s="17"/>
      <c r="C45" s="23"/>
      <c r="D45" s="151"/>
      <c r="E45" s="152"/>
      <c r="F45" s="153"/>
      <c r="G45" s="152"/>
      <c r="H45" s="153"/>
      <c r="I45" s="9">
        <v>2519.1</v>
      </c>
      <c r="J45" s="14"/>
    </row>
    <row r="46" spans="1:10" s="12" customFormat="1" ht="15">
      <c r="A46" s="22" t="s">
        <v>47</v>
      </c>
      <c r="B46" s="17" t="s">
        <v>17</v>
      </c>
      <c r="C46" s="23"/>
      <c r="D46" s="151">
        <v>217.13</v>
      </c>
      <c r="E46" s="152"/>
      <c r="F46" s="153"/>
      <c r="G46" s="152"/>
      <c r="H46" s="153"/>
      <c r="I46" s="9">
        <v>2519.1</v>
      </c>
      <c r="J46" s="14">
        <v>0.01</v>
      </c>
    </row>
    <row r="47" spans="1:10" s="12" customFormat="1" ht="15">
      <c r="A47" s="22" t="s">
        <v>18</v>
      </c>
      <c r="B47" s="17" t="s">
        <v>22</v>
      </c>
      <c r="C47" s="23">
        <f>F47*12</f>
        <v>0</v>
      </c>
      <c r="D47" s="151">
        <v>459.48</v>
      </c>
      <c r="E47" s="152">
        <f>H47*12</f>
        <v>0</v>
      </c>
      <c r="F47" s="153"/>
      <c r="G47" s="152"/>
      <c r="H47" s="153"/>
      <c r="I47" s="9">
        <v>2519.1</v>
      </c>
      <c r="J47" s="14">
        <v>0.01</v>
      </c>
    </row>
    <row r="48" spans="1:10" s="12" customFormat="1" ht="15">
      <c r="A48" s="22" t="s">
        <v>113</v>
      </c>
      <c r="B48" s="104" t="s">
        <v>17</v>
      </c>
      <c r="C48" s="23"/>
      <c r="D48" s="151">
        <v>818.74</v>
      </c>
      <c r="E48" s="152"/>
      <c r="F48" s="153"/>
      <c r="G48" s="152"/>
      <c r="H48" s="153"/>
      <c r="I48" s="9">
        <v>2519.1</v>
      </c>
      <c r="J48" s="14"/>
    </row>
    <row r="49" spans="1:10" s="12" customFormat="1" ht="15">
      <c r="A49" s="22" t="s">
        <v>136</v>
      </c>
      <c r="B49" s="17" t="s">
        <v>17</v>
      </c>
      <c r="C49" s="23">
        <f>F49*12</f>
        <v>0</v>
      </c>
      <c r="D49" s="151">
        <v>622.83</v>
      </c>
      <c r="E49" s="152">
        <f>H49*12</f>
        <v>0</v>
      </c>
      <c r="F49" s="153"/>
      <c r="G49" s="152"/>
      <c r="H49" s="153"/>
      <c r="I49" s="9">
        <v>2519.1</v>
      </c>
      <c r="J49" s="14">
        <v>0.21</v>
      </c>
    </row>
    <row r="50" spans="1:10" s="12" customFormat="1" ht="15">
      <c r="A50" s="22" t="s">
        <v>60</v>
      </c>
      <c r="B50" s="17" t="s">
        <v>17</v>
      </c>
      <c r="C50" s="23">
        <f>F50*12</f>
        <v>0</v>
      </c>
      <c r="D50" s="151">
        <v>875.61</v>
      </c>
      <c r="E50" s="152">
        <f>H50*12</f>
        <v>0</v>
      </c>
      <c r="F50" s="153"/>
      <c r="G50" s="152"/>
      <c r="H50" s="153"/>
      <c r="I50" s="9">
        <v>2519.1</v>
      </c>
      <c r="J50" s="14">
        <v>0.02</v>
      </c>
    </row>
    <row r="51" spans="1:10" s="12" customFormat="1" ht="15">
      <c r="A51" s="22" t="s">
        <v>19</v>
      </c>
      <c r="B51" s="17" t="s">
        <v>17</v>
      </c>
      <c r="C51" s="23">
        <f>F51*12</f>
        <v>0</v>
      </c>
      <c r="D51" s="151">
        <v>3903.72</v>
      </c>
      <c r="E51" s="152">
        <f>H51*12</f>
        <v>0</v>
      </c>
      <c r="F51" s="153"/>
      <c r="G51" s="152"/>
      <c r="H51" s="153"/>
      <c r="I51" s="9">
        <v>2519.1</v>
      </c>
      <c r="J51" s="14">
        <v>0.11</v>
      </c>
    </row>
    <row r="52" spans="1:10" s="12" customFormat="1" ht="15">
      <c r="A52" s="22" t="s">
        <v>20</v>
      </c>
      <c r="B52" s="17" t="s">
        <v>17</v>
      </c>
      <c r="C52" s="23">
        <f>F52*12</f>
        <v>0</v>
      </c>
      <c r="D52" s="151">
        <v>918.95</v>
      </c>
      <c r="E52" s="152">
        <f>H52*12</f>
        <v>0</v>
      </c>
      <c r="F52" s="153"/>
      <c r="G52" s="152"/>
      <c r="H52" s="153"/>
      <c r="I52" s="9">
        <v>2519.1</v>
      </c>
      <c r="J52" s="14">
        <v>0.02</v>
      </c>
    </row>
    <row r="53" spans="1:10" s="12" customFormat="1" ht="15">
      <c r="A53" s="22" t="s">
        <v>55</v>
      </c>
      <c r="B53" s="17" t="s">
        <v>17</v>
      </c>
      <c r="C53" s="23"/>
      <c r="D53" s="151">
        <v>437.79</v>
      </c>
      <c r="E53" s="152"/>
      <c r="F53" s="153"/>
      <c r="G53" s="152"/>
      <c r="H53" s="153"/>
      <c r="I53" s="9">
        <v>2519.1</v>
      </c>
      <c r="J53" s="14">
        <v>0.01</v>
      </c>
    </row>
    <row r="54" spans="1:10" s="12" customFormat="1" ht="18.75" customHeight="1">
      <c r="A54" s="22" t="s">
        <v>56</v>
      </c>
      <c r="B54" s="17" t="s">
        <v>22</v>
      </c>
      <c r="C54" s="23"/>
      <c r="D54" s="151">
        <v>1751.23</v>
      </c>
      <c r="E54" s="152"/>
      <c r="F54" s="153"/>
      <c r="G54" s="152"/>
      <c r="H54" s="153"/>
      <c r="I54" s="9">
        <v>2519.1</v>
      </c>
      <c r="J54" s="14">
        <v>0.04</v>
      </c>
    </row>
    <row r="55" spans="1:10" s="12" customFormat="1" ht="25.5">
      <c r="A55" s="22" t="s">
        <v>21</v>
      </c>
      <c r="B55" s="17" t="s">
        <v>17</v>
      </c>
      <c r="C55" s="23">
        <f>F55*12</f>
        <v>0</v>
      </c>
      <c r="D55" s="151">
        <v>2410.03</v>
      </c>
      <c r="E55" s="152">
        <f>H55*12</f>
        <v>0</v>
      </c>
      <c r="F55" s="153"/>
      <c r="G55" s="152"/>
      <c r="H55" s="153"/>
      <c r="I55" s="9">
        <v>2519.1</v>
      </c>
      <c r="J55" s="14">
        <v>0.06</v>
      </c>
    </row>
    <row r="56" spans="1:10" s="12" customFormat="1" ht="15">
      <c r="A56" s="22" t="s">
        <v>108</v>
      </c>
      <c r="B56" s="17" t="s">
        <v>17</v>
      </c>
      <c r="C56" s="23"/>
      <c r="D56" s="151">
        <v>3083</v>
      </c>
      <c r="E56" s="152"/>
      <c r="F56" s="153"/>
      <c r="G56" s="152"/>
      <c r="H56" s="153"/>
      <c r="I56" s="9">
        <v>2519.1</v>
      </c>
      <c r="J56" s="14">
        <v>0.01</v>
      </c>
    </row>
    <row r="57" spans="1:10" s="12" customFormat="1" ht="15" hidden="1">
      <c r="A57" s="22"/>
      <c r="B57" s="17"/>
      <c r="C57" s="41"/>
      <c r="D57" s="151"/>
      <c r="E57" s="154"/>
      <c r="F57" s="153"/>
      <c r="G57" s="152"/>
      <c r="H57" s="153"/>
      <c r="I57" s="9">
        <v>2519.1</v>
      </c>
      <c r="J57" s="14"/>
    </row>
    <row r="58" spans="1:10" s="12" customFormat="1" ht="15" hidden="1">
      <c r="A58" s="40"/>
      <c r="B58" s="17"/>
      <c r="C58" s="23"/>
      <c r="D58" s="151"/>
      <c r="E58" s="152"/>
      <c r="F58" s="153"/>
      <c r="G58" s="152"/>
      <c r="H58" s="153"/>
      <c r="I58" s="9">
        <v>2519.1</v>
      </c>
      <c r="J58" s="14"/>
    </row>
    <row r="59" spans="1:10" s="12" customFormat="1" ht="25.5">
      <c r="A59" s="140" t="s">
        <v>127</v>
      </c>
      <c r="B59" s="141" t="s">
        <v>12</v>
      </c>
      <c r="C59" s="135"/>
      <c r="D59" s="142">
        <v>3766.4</v>
      </c>
      <c r="E59" s="154"/>
      <c r="F59" s="155"/>
      <c r="G59" s="154"/>
      <c r="H59" s="156"/>
      <c r="I59" s="9">
        <v>2519.1</v>
      </c>
      <c r="J59" s="136"/>
    </row>
    <row r="60" spans="1:10" s="12" customFormat="1" ht="25.5">
      <c r="A60" s="140" t="s">
        <v>129</v>
      </c>
      <c r="B60" s="141" t="s">
        <v>12</v>
      </c>
      <c r="C60" s="135"/>
      <c r="D60" s="142">
        <v>5223.92</v>
      </c>
      <c r="E60" s="154"/>
      <c r="F60" s="155"/>
      <c r="G60" s="154"/>
      <c r="H60" s="156"/>
      <c r="I60" s="9">
        <v>2519.1</v>
      </c>
      <c r="J60" s="136"/>
    </row>
    <row r="61" spans="1:10" s="20" customFormat="1" ht="30">
      <c r="A61" s="18" t="s">
        <v>43</v>
      </c>
      <c r="B61" s="19"/>
      <c r="C61" s="13"/>
      <c r="D61" s="138">
        <f>D62+D63+D64+D65+D70</f>
        <v>14195.59</v>
      </c>
      <c r="E61" s="138">
        <f>SUM(E62:E71)</f>
        <v>0</v>
      </c>
      <c r="F61" s="138">
        <f>SUM(F62:F71)</f>
        <v>0</v>
      </c>
      <c r="G61" s="138">
        <f>D61/I61</f>
        <v>5.64</v>
      </c>
      <c r="H61" s="146">
        <f>G61/12</f>
        <v>0.47</v>
      </c>
      <c r="I61" s="9">
        <v>2519.1</v>
      </c>
      <c r="J61" s="79">
        <v>0.63</v>
      </c>
    </row>
    <row r="62" spans="1:10" s="12" customFormat="1" ht="15">
      <c r="A62" s="22" t="s">
        <v>38</v>
      </c>
      <c r="B62" s="17" t="s">
        <v>61</v>
      </c>
      <c r="C62" s="23"/>
      <c r="D62" s="151">
        <v>2626.83</v>
      </c>
      <c r="E62" s="152"/>
      <c r="F62" s="153"/>
      <c r="G62" s="152"/>
      <c r="H62" s="153"/>
      <c r="I62" s="9">
        <v>2519.1</v>
      </c>
      <c r="J62" s="14">
        <v>0.06</v>
      </c>
    </row>
    <row r="63" spans="1:10" s="12" customFormat="1" ht="25.5">
      <c r="A63" s="22" t="s">
        <v>39</v>
      </c>
      <c r="B63" s="17" t="s">
        <v>48</v>
      </c>
      <c r="C63" s="23"/>
      <c r="D63" s="151">
        <v>1751.23</v>
      </c>
      <c r="E63" s="152"/>
      <c r="F63" s="153"/>
      <c r="G63" s="152"/>
      <c r="H63" s="153"/>
      <c r="I63" s="9">
        <v>2519.1</v>
      </c>
      <c r="J63" s="14">
        <v>0.04</v>
      </c>
    </row>
    <row r="64" spans="1:10" s="12" customFormat="1" ht="15">
      <c r="A64" s="22" t="s">
        <v>65</v>
      </c>
      <c r="B64" s="17" t="s">
        <v>64</v>
      </c>
      <c r="C64" s="23"/>
      <c r="D64" s="151">
        <v>1837.85</v>
      </c>
      <c r="E64" s="152"/>
      <c r="F64" s="153"/>
      <c r="G64" s="152"/>
      <c r="H64" s="153"/>
      <c r="I64" s="9">
        <v>2519.1</v>
      </c>
      <c r="J64" s="14">
        <v>0.05</v>
      </c>
    </row>
    <row r="65" spans="1:10" s="12" customFormat="1" ht="25.5">
      <c r="A65" s="22" t="s">
        <v>62</v>
      </c>
      <c r="B65" s="17" t="s">
        <v>63</v>
      </c>
      <c r="C65" s="23"/>
      <c r="D65" s="151">
        <v>1751.2</v>
      </c>
      <c r="E65" s="152"/>
      <c r="F65" s="153"/>
      <c r="G65" s="152"/>
      <c r="H65" s="153"/>
      <c r="I65" s="9">
        <v>2519.1</v>
      </c>
      <c r="J65" s="14">
        <v>0.04</v>
      </c>
    </row>
    <row r="66" spans="1:10" s="12" customFormat="1" ht="15" hidden="1">
      <c r="A66" s="22"/>
      <c r="B66" s="17"/>
      <c r="C66" s="23"/>
      <c r="D66" s="151"/>
      <c r="E66" s="152"/>
      <c r="F66" s="153"/>
      <c r="G66" s="152"/>
      <c r="H66" s="153"/>
      <c r="I66" s="9">
        <v>2519.1</v>
      </c>
      <c r="J66" s="14">
        <v>0</v>
      </c>
    </row>
    <row r="67" spans="1:10" s="12" customFormat="1" ht="15" hidden="1">
      <c r="A67" s="22"/>
      <c r="B67" s="17"/>
      <c r="C67" s="23"/>
      <c r="D67" s="151"/>
      <c r="E67" s="152"/>
      <c r="F67" s="153"/>
      <c r="G67" s="152"/>
      <c r="H67" s="153"/>
      <c r="I67" s="9">
        <v>2519.1</v>
      </c>
      <c r="J67" s="14">
        <v>0</v>
      </c>
    </row>
    <row r="68" spans="1:10" s="12" customFormat="1" ht="15" hidden="1">
      <c r="A68" s="22"/>
      <c r="B68" s="17"/>
      <c r="C68" s="23"/>
      <c r="D68" s="151"/>
      <c r="E68" s="152"/>
      <c r="F68" s="153"/>
      <c r="G68" s="152"/>
      <c r="H68" s="153"/>
      <c r="I68" s="9">
        <v>2519.1</v>
      </c>
      <c r="J68" s="14">
        <v>0</v>
      </c>
    </row>
    <row r="69" spans="1:10" s="12" customFormat="1" ht="15" hidden="1">
      <c r="A69" s="22" t="s">
        <v>58</v>
      </c>
      <c r="B69" s="17" t="s">
        <v>9</v>
      </c>
      <c r="C69" s="23"/>
      <c r="D69" s="151">
        <f>G69*I69</f>
        <v>0</v>
      </c>
      <c r="E69" s="152"/>
      <c r="F69" s="153"/>
      <c r="G69" s="152"/>
      <c r="H69" s="153"/>
      <c r="I69" s="9">
        <v>2519.1</v>
      </c>
      <c r="J69" s="42">
        <v>0</v>
      </c>
    </row>
    <row r="70" spans="1:10" s="12" customFormat="1" ht="15">
      <c r="A70" s="40" t="s">
        <v>57</v>
      </c>
      <c r="B70" s="17" t="s">
        <v>9</v>
      </c>
      <c r="C70" s="41"/>
      <c r="D70" s="151">
        <v>6228.48</v>
      </c>
      <c r="E70" s="154"/>
      <c r="F70" s="153"/>
      <c r="G70" s="152"/>
      <c r="H70" s="153"/>
      <c r="I70" s="9">
        <v>2519.1</v>
      </c>
      <c r="J70" s="14">
        <v>0.16</v>
      </c>
    </row>
    <row r="71" spans="1:10" s="12" customFormat="1" ht="15" hidden="1">
      <c r="A71" s="40" t="s">
        <v>69</v>
      </c>
      <c r="B71" s="17" t="s">
        <v>17</v>
      </c>
      <c r="C71" s="23"/>
      <c r="D71" s="151"/>
      <c r="E71" s="152"/>
      <c r="F71" s="153"/>
      <c r="G71" s="152"/>
      <c r="H71" s="153">
        <v>0</v>
      </c>
      <c r="I71" s="9">
        <v>2519.1</v>
      </c>
      <c r="J71" s="79">
        <v>0</v>
      </c>
    </row>
    <row r="72" spans="1:10" s="12" customFormat="1" ht="30">
      <c r="A72" s="18" t="s">
        <v>44</v>
      </c>
      <c r="B72" s="17"/>
      <c r="C72" s="23"/>
      <c r="D72" s="138">
        <v>0</v>
      </c>
      <c r="E72" s="138" t="e">
        <f>#REF!+#REF!+E73</f>
        <v>#REF!</v>
      </c>
      <c r="F72" s="138" t="e">
        <f>#REF!+#REF!+F73</f>
        <v>#REF!</v>
      </c>
      <c r="G72" s="138">
        <f>D72/I72</f>
        <v>0</v>
      </c>
      <c r="H72" s="146">
        <f>G72/12</f>
        <v>0</v>
      </c>
      <c r="I72" s="9">
        <v>2519.1</v>
      </c>
      <c r="J72" s="79">
        <v>0.12</v>
      </c>
    </row>
    <row r="73" spans="1:10" s="12" customFormat="1" ht="15" hidden="1">
      <c r="A73" s="22" t="s">
        <v>59</v>
      </c>
      <c r="B73" s="17" t="s">
        <v>9</v>
      </c>
      <c r="C73" s="23"/>
      <c r="D73" s="151">
        <f>G73*I73</f>
        <v>0</v>
      </c>
      <c r="E73" s="152"/>
      <c r="F73" s="153"/>
      <c r="G73" s="152">
        <f>H73*12</f>
        <v>0</v>
      </c>
      <c r="H73" s="153">
        <v>0</v>
      </c>
      <c r="I73" s="9">
        <v>2519.1</v>
      </c>
      <c r="J73" s="79">
        <v>0</v>
      </c>
    </row>
    <row r="74" spans="1:10" s="12" customFormat="1" ht="15">
      <c r="A74" s="18" t="s">
        <v>45</v>
      </c>
      <c r="B74" s="17"/>
      <c r="C74" s="23"/>
      <c r="D74" s="138">
        <f>D76+D77</f>
        <v>6700</v>
      </c>
      <c r="E74" s="138">
        <f>SUM(E75:E77)</f>
        <v>0</v>
      </c>
      <c r="F74" s="138">
        <f>SUM(F75:F77)</f>
        <v>0</v>
      </c>
      <c r="G74" s="138">
        <f>D74/I74</f>
        <v>2.66</v>
      </c>
      <c r="H74" s="146">
        <f>G74/12</f>
        <v>0.22</v>
      </c>
      <c r="I74" s="9">
        <v>2519.1</v>
      </c>
      <c r="J74" s="79">
        <v>0.17</v>
      </c>
    </row>
    <row r="75" spans="1:10" s="12" customFormat="1" ht="15" hidden="1">
      <c r="A75" s="22" t="s">
        <v>40</v>
      </c>
      <c r="B75" s="17" t="s">
        <v>9</v>
      </c>
      <c r="C75" s="23"/>
      <c r="D75" s="151">
        <f>G75*I75</f>
        <v>0</v>
      </c>
      <c r="E75" s="152"/>
      <c r="F75" s="153"/>
      <c r="G75" s="152">
        <f>H75*12</f>
        <v>0</v>
      </c>
      <c r="H75" s="153">
        <v>0</v>
      </c>
      <c r="I75" s="9">
        <v>2519.1</v>
      </c>
      <c r="J75" s="79">
        <v>0</v>
      </c>
    </row>
    <row r="76" spans="1:10" s="12" customFormat="1" ht="15">
      <c r="A76" s="22" t="s">
        <v>72</v>
      </c>
      <c r="B76" s="17" t="s">
        <v>17</v>
      </c>
      <c r="C76" s="23"/>
      <c r="D76" s="151">
        <v>5784.72</v>
      </c>
      <c r="E76" s="152"/>
      <c r="F76" s="153"/>
      <c r="G76" s="152"/>
      <c r="H76" s="153"/>
      <c r="I76" s="9">
        <v>2519.1</v>
      </c>
      <c r="J76" s="14">
        <v>0.15</v>
      </c>
    </row>
    <row r="77" spans="1:10" s="12" customFormat="1" ht="15">
      <c r="A77" s="22" t="s">
        <v>41</v>
      </c>
      <c r="B77" s="17" t="s">
        <v>17</v>
      </c>
      <c r="C77" s="23"/>
      <c r="D77" s="151">
        <v>915.28</v>
      </c>
      <c r="E77" s="152"/>
      <c r="F77" s="153"/>
      <c r="G77" s="152"/>
      <c r="H77" s="153"/>
      <c r="I77" s="9">
        <v>2519.1</v>
      </c>
      <c r="J77" s="14">
        <v>0.02</v>
      </c>
    </row>
    <row r="78" spans="1:10" s="12" customFormat="1" ht="15">
      <c r="A78" s="18" t="s">
        <v>46</v>
      </c>
      <c r="B78" s="17"/>
      <c r="C78" s="23"/>
      <c r="D78" s="138">
        <f>D79</f>
        <v>1098.16</v>
      </c>
      <c r="E78" s="138" t="e">
        <f>E79+#REF!+#REF!</f>
        <v>#REF!</v>
      </c>
      <c r="F78" s="138" t="e">
        <f>F79+#REF!+#REF!</f>
        <v>#REF!</v>
      </c>
      <c r="G78" s="138">
        <f>D78/I78</f>
        <v>0.44</v>
      </c>
      <c r="H78" s="146">
        <f>G78/12</f>
        <v>0.04</v>
      </c>
      <c r="I78" s="9">
        <v>2519.1</v>
      </c>
      <c r="J78" s="79">
        <v>0.11</v>
      </c>
    </row>
    <row r="79" spans="1:10" s="12" customFormat="1" ht="15">
      <c r="A79" s="22" t="s">
        <v>42</v>
      </c>
      <c r="B79" s="17" t="s">
        <v>17</v>
      </c>
      <c r="C79" s="23"/>
      <c r="D79" s="151">
        <v>1098.16</v>
      </c>
      <c r="E79" s="152"/>
      <c r="F79" s="153"/>
      <c r="G79" s="152"/>
      <c r="H79" s="153"/>
      <c r="I79" s="9">
        <v>2519.1</v>
      </c>
      <c r="J79" s="14">
        <v>0.03</v>
      </c>
    </row>
    <row r="80" spans="1:10" s="9" customFormat="1" ht="15">
      <c r="A80" s="18" t="s">
        <v>54</v>
      </c>
      <c r="B80" s="19"/>
      <c r="C80" s="13"/>
      <c r="D80" s="138">
        <f>D81+D82</f>
        <v>13023.04</v>
      </c>
      <c r="E80" s="138">
        <f>E81+E82</f>
        <v>0</v>
      </c>
      <c r="F80" s="138">
        <f>F81+F82</f>
        <v>0</v>
      </c>
      <c r="G80" s="138">
        <f>D80/I80</f>
        <v>5.17</v>
      </c>
      <c r="H80" s="146">
        <f>G80/12</f>
        <v>0.43</v>
      </c>
      <c r="I80" s="9">
        <v>2519.1</v>
      </c>
      <c r="J80" s="79">
        <v>0.24</v>
      </c>
    </row>
    <row r="81" spans="1:10" s="12" customFormat="1" ht="15">
      <c r="A81" s="22" t="s">
        <v>114</v>
      </c>
      <c r="B81" s="91" t="s">
        <v>109</v>
      </c>
      <c r="C81" s="23"/>
      <c r="D81" s="151">
        <v>5480.8</v>
      </c>
      <c r="E81" s="152"/>
      <c r="F81" s="153"/>
      <c r="G81" s="152"/>
      <c r="H81" s="153"/>
      <c r="I81" s="9">
        <v>2519.1</v>
      </c>
      <c r="J81" s="14">
        <v>0.04</v>
      </c>
    </row>
    <row r="82" spans="1:10" s="12" customFormat="1" ht="15">
      <c r="A82" s="22" t="s">
        <v>66</v>
      </c>
      <c r="B82" s="104" t="s">
        <v>22</v>
      </c>
      <c r="C82" s="23">
        <f>F82*12</f>
        <v>0</v>
      </c>
      <c r="D82" s="151">
        <v>7542.24</v>
      </c>
      <c r="E82" s="152">
        <f>H82*12</f>
        <v>0</v>
      </c>
      <c r="F82" s="153"/>
      <c r="G82" s="152"/>
      <c r="H82" s="153"/>
      <c r="I82" s="9">
        <v>2519.1</v>
      </c>
      <c r="J82" s="14">
        <v>0.19</v>
      </c>
    </row>
    <row r="83" spans="1:10" s="9" customFormat="1" ht="15">
      <c r="A83" s="18" t="s">
        <v>53</v>
      </c>
      <c r="B83" s="19"/>
      <c r="C83" s="13"/>
      <c r="D83" s="138">
        <f>D84</f>
        <v>17351.79</v>
      </c>
      <c r="E83" s="138" t="e">
        <f>E84+#REF!+E85</f>
        <v>#REF!</v>
      </c>
      <c r="F83" s="138" t="e">
        <f>F84+#REF!+F85</f>
        <v>#REF!</v>
      </c>
      <c r="G83" s="138">
        <f>D83/I83</f>
        <v>6.89</v>
      </c>
      <c r="H83" s="146">
        <f>G83/12</f>
        <v>0.57</v>
      </c>
      <c r="I83" s="9">
        <v>2519.1</v>
      </c>
      <c r="J83" s="79">
        <v>0.54</v>
      </c>
    </row>
    <row r="84" spans="1:10" s="12" customFormat="1" ht="15.75" thickBot="1">
      <c r="A84" s="22" t="s">
        <v>67</v>
      </c>
      <c r="B84" s="17" t="s">
        <v>61</v>
      </c>
      <c r="C84" s="23"/>
      <c r="D84" s="151">
        <v>17351.79</v>
      </c>
      <c r="E84" s="152"/>
      <c r="F84" s="153"/>
      <c r="G84" s="152"/>
      <c r="H84" s="153"/>
      <c r="I84" s="9">
        <v>2519.1</v>
      </c>
      <c r="J84" s="14">
        <v>0.46</v>
      </c>
    </row>
    <row r="85" spans="1:10" s="12" customFormat="1" ht="25.5" customHeight="1" hidden="1">
      <c r="A85" s="22" t="s">
        <v>68</v>
      </c>
      <c r="B85" s="17" t="s">
        <v>17</v>
      </c>
      <c r="C85" s="23"/>
      <c r="D85" s="151">
        <f>G85*I85</f>
        <v>0</v>
      </c>
      <c r="E85" s="152"/>
      <c r="F85" s="153"/>
      <c r="G85" s="152">
        <f>H85*12</f>
        <v>0</v>
      </c>
      <c r="H85" s="153">
        <v>0</v>
      </c>
      <c r="I85" s="9">
        <v>2519.1</v>
      </c>
      <c r="J85" s="79">
        <v>0</v>
      </c>
    </row>
    <row r="86" spans="1:10" s="12" customFormat="1" ht="25.5" customHeight="1" hidden="1">
      <c r="A86" s="97"/>
      <c r="B86" s="98"/>
      <c r="C86" s="99"/>
      <c r="D86" s="157"/>
      <c r="E86" s="158"/>
      <c r="F86" s="159"/>
      <c r="G86" s="158"/>
      <c r="H86" s="159"/>
      <c r="I86" s="9">
        <v>2519.1</v>
      </c>
      <c r="J86" s="79"/>
    </row>
    <row r="87" spans="1:10" s="9" customFormat="1" ht="38.25" thickBot="1">
      <c r="A87" s="103" t="s">
        <v>138</v>
      </c>
      <c r="B87" s="8" t="s">
        <v>12</v>
      </c>
      <c r="C87" s="95">
        <f>F87*12</f>
        <v>0</v>
      </c>
      <c r="D87" s="160">
        <v>18439.82</v>
      </c>
      <c r="E87" s="95">
        <f>H87*12</f>
        <v>7.32</v>
      </c>
      <c r="F87" s="130"/>
      <c r="G87" s="95">
        <f>H87*12</f>
        <v>7.32</v>
      </c>
      <c r="H87" s="130">
        <f>0.38+0.23</f>
        <v>0.61</v>
      </c>
      <c r="I87" s="9">
        <v>2519.1</v>
      </c>
      <c r="J87" s="79">
        <v>0.77</v>
      </c>
    </row>
    <row r="88" spans="1:10" s="9" customFormat="1" ht="18.75" hidden="1">
      <c r="A88" s="100" t="s">
        <v>33</v>
      </c>
      <c r="B88" s="101"/>
      <c r="C88" s="102" t="e">
        <f>F88*12</f>
        <v>#REF!</v>
      </c>
      <c r="D88" s="102">
        <f>G88*I88</f>
        <v>0</v>
      </c>
      <c r="E88" s="102">
        <f>H88*12</f>
        <v>0</v>
      </c>
      <c r="F88" s="129" t="e">
        <f>#REF!+#REF!+#REF!+#REF!+#REF!+#REF!+#REF!+#REF!+#REF!+#REF!</f>
        <v>#REF!</v>
      </c>
      <c r="G88" s="102">
        <f>H88*12</f>
        <v>0</v>
      </c>
      <c r="H88" s="128">
        <v>0</v>
      </c>
      <c r="I88" s="9">
        <v>2519.1</v>
      </c>
      <c r="J88" s="79">
        <v>0</v>
      </c>
    </row>
    <row r="89" spans="1:10" s="9" customFormat="1" ht="15" hidden="1">
      <c r="A89" s="66" t="s">
        <v>73</v>
      </c>
      <c r="B89" s="46"/>
      <c r="C89" s="47"/>
      <c r="D89" s="25"/>
      <c r="E89" s="25"/>
      <c r="F89" s="111"/>
      <c r="G89" s="25"/>
      <c r="H89" s="128">
        <v>0</v>
      </c>
      <c r="I89" s="9">
        <v>2519.1</v>
      </c>
      <c r="J89" s="79">
        <v>0</v>
      </c>
    </row>
    <row r="90" spans="1:10" s="9" customFormat="1" ht="15" hidden="1">
      <c r="A90" s="66" t="s">
        <v>74</v>
      </c>
      <c r="B90" s="46"/>
      <c r="C90" s="47"/>
      <c r="D90" s="25"/>
      <c r="E90" s="25"/>
      <c r="F90" s="111"/>
      <c r="G90" s="25"/>
      <c r="H90" s="128">
        <v>0</v>
      </c>
      <c r="I90" s="9">
        <v>2519.1</v>
      </c>
      <c r="J90" s="79">
        <v>0</v>
      </c>
    </row>
    <row r="91" spans="1:10" s="9" customFormat="1" ht="15" hidden="1">
      <c r="A91" s="66" t="s">
        <v>75</v>
      </c>
      <c r="B91" s="46"/>
      <c r="C91" s="47"/>
      <c r="D91" s="25"/>
      <c r="E91" s="25"/>
      <c r="F91" s="111"/>
      <c r="G91" s="25"/>
      <c r="H91" s="128">
        <v>0</v>
      </c>
      <c r="I91" s="9">
        <v>2519.1</v>
      </c>
      <c r="J91" s="79">
        <v>0</v>
      </c>
    </row>
    <row r="92" spans="1:10" s="9" customFormat="1" ht="15" hidden="1">
      <c r="A92" s="66" t="s">
        <v>76</v>
      </c>
      <c r="B92" s="46"/>
      <c r="C92" s="47"/>
      <c r="D92" s="25"/>
      <c r="E92" s="25"/>
      <c r="F92" s="111"/>
      <c r="G92" s="25"/>
      <c r="H92" s="128">
        <v>0</v>
      </c>
      <c r="I92" s="9">
        <v>2519.1</v>
      </c>
      <c r="J92" s="79">
        <v>0</v>
      </c>
    </row>
    <row r="93" spans="1:10" s="9" customFormat="1" ht="15" hidden="1">
      <c r="A93" s="66" t="s">
        <v>77</v>
      </c>
      <c r="B93" s="46"/>
      <c r="C93" s="47"/>
      <c r="D93" s="25"/>
      <c r="E93" s="25"/>
      <c r="F93" s="111"/>
      <c r="G93" s="25"/>
      <c r="H93" s="128">
        <v>0</v>
      </c>
      <c r="I93" s="9">
        <v>2519.1</v>
      </c>
      <c r="J93" s="79">
        <v>0</v>
      </c>
    </row>
    <row r="94" spans="1:10" s="9" customFormat="1" ht="28.5" hidden="1">
      <c r="A94" s="96" t="s">
        <v>78</v>
      </c>
      <c r="B94" s="92"/>
      <c r="C94" s="93"/>
      <c r="D94" s="25"/>
      <c r="E94" s="25"/>
      <c r="F94" s="25"/>
      <c r="G94" s="25"/>
      <c r="H94" s="128">
        <v>0</v>
      </c>
      <c r="I94" s="9">
        <v>2519.1</v>
      </c>
      <c r="J94" s="79">
        <v>0</v>
      </c>
    </row>
    <row r="95" spans="1:10" s="9" customFormat="1" ht="15.75" thickBot="1">
      <c r="A95" s="134" t="s">
        <v>110</v>
      </c>
      <c r="B95" s="24" t="s">
        <v>11</v>
      </c>
      <c r="C95" s="93"/>
      <c r="D95" s="25">
        <f>G95*I95</f>
        <v>41825.17</v>
      </c>
      <c r="E95" s="25"/>
      <c r="F95" s="25"/>
      <c r="G95" s="25">
        <f>12*H95</f>
        <v>20.76</v>
      </c>
      <c r="H95" s="111">
        <v>1.73</v>
      </c>
      <c r="I95" s="9">
        <f>2519.1-504.4</f>
        <v>2014.7</v>
      </c>
      <c r="J95" s="79"/>
    </row>
    <row r="96" spans="1:10" s="9" customFormat="1" ht="19.5" thickBot="1">
      <c r="A96" s="87" t="s">
        <v>34</v>
      </c>
      <c r="B96" s="8"/>
      <c r="C96" s="95" t="e">
        <f>F96*12</f>
        <v>#REF!</v>
      </c>
      <c r="D96" s="133">
        <f>D95+D87+D83+D80+D78+D74+D72+D61+D44+D43+D42+D41+D40+D36+D35+D34+D33+D32+D23+D15</f>
        <v>429793.22</v>
      </c>
      <c r="E96" s="133" t="e">
        <f>E95+E87+E83+E80+E78+E74+E72+E61+E44+E43+E42+E41+E40+E36+E35+E34+E33+E32+E23+E15</f>
        <v>#REF!</v>
      </c>
      <c r="F96" s="133" t="e">
        <f>F95+F87+F83+F80+F78+F74+F72+F61+F44+F43+F42+F41+F40+F36+F35+F34+F33+F32+F23+F15</f>
        <v>#REF!</v>
      </c>
      <c r="G96" s="133">
        <f>G95+G87+G83+G80+G78+G74+G72+G61+G44+G43+G42+G41+G40+G36+G35+G34+G33+G32+G23+G15</f>
        <v>174.78</v>
      </c>
      <c r="H96" s="133">
        <f>H95+H87+H83+H80+H78+H74+H72+H61+H44+H43+H42+H41+H40+H36+H35+H34+H33+H32+H23+H15</f>
        <v>14.57</v>
      </c>
      <c r="I96" s="9">
        <v>2519.1</v>
      </c>
      <c r="J96" s="79">
        <v>10.79</v>
      </c>
    </row>
    <row r="97" spans="1:10" s="9" customFormat="1" ht="19.5" hidden="1" thickBot="1">
      <c r="A97" s="44"/>
      <c r="B97" s="132"/>
      <c r="C97" s="45"/>
      <c r="D97" s="113"/>
      <c r="E97" s="45"/>
      <c r="F97" s="112"/>
      <c r="G97" s="45"/>
      <c r="H97" s="45"/>
      <c r="I97" s="9">
        <v>2519.1</v>
      </c>
      <c r="J97" s="79"/>
    </row>
    <row r="98" spans="1:10" s="9" customFormat="1" ht="20.25" hidden="1" thickBot="1">
      <c r="A98" s="53" t="s">
        <v>79</v>
      </c>
      <c r="B98" s="54"/>
      <c r="C98" s="55"/>
      <c r="D98" s="114">
        <f>D96+D97</f>
        <v>429793.22</v>
      </c>
      <c r="E98" s="114" t="e">
        <f>E96+E97</f>
        <v>#REF!</v>
      </c>
      <c r="F98" s="114" t="e">
        <f>F96+F97</f>
        <v>#REF!</v>
      </c>
      <c r="G98" s="114">
        <f>G96+G97</f>
        <v>174.78</v>
      </c>
      <c r="H98" s="114">
        <f>H96+H97</f>
        <v>14.57</v>
      </c>
      <c r="I98" s="9">
        <v>2519.1</v>
      </c>
      <c r="J98" s="56">
        <v>10.79</v>
      </c>
    </row>
    <row r="99" spans="1:10" s="27" customFormat="1" ht="20.25" hidden="1" thickBot="1">
      <c r="A99" s="36" t="s">
        <v>29</v>
      </c>
      <c r="B99" s="37" t="s">
        <v>11</v>
      </c>
      <c r="C99" s="37" t="s">
        <v>30</v>
      </c>
      <c r="D99" s="115"/>
      <c r="E99" s="37" t="s">
        <v>30</v>
      </c>
      <c r="F99" s="116"/>
      <c r="G99" s="37" t="s">
        <v>30</v>
      </c>
      <c r="H99" s="116"/>
      <c r="I99" s="9">
        <v>2519.1</v>
      </c>
      <c r="J99" s="81"/>
    </row>
    <row r="100" spans="1:10" s="27" customFormat="1" ht="19.5">
      <c r="A100" s="74"/>
      <c r="B100" s="75"/>
      <c r="C100" s="75"/>
      <c r="D100" s="75"/>
      <c r="E100" s="75"/>
      <c r="F100" s="75"/>
      <c r="G100" s="75"/>
      <c r="H100" s="75"/>
      <c r="I100" s="9"/>
      <c r="J100" s="81"/>
    </row>
    <row r="101" spans="1:10" s="27" customFormat="1" ht="19.5" hidden="1">
      <c r="A101" s="74"/>
      <c r="B101" s="75"/>
      <c r="C101" s="75"/>
      <c r="D101" s="75"/>
      <c r="E101" s="75"/>
      <c r="F101" s="75"/>
      <c r="G101" s="75"/>
      <c r="H101" s="75"/>
      <c r="I101" s="9"/>
      <c r="J101" s="81"/>
    </row>
    <row r="102" spans="1:10" s="27" customFormat="1" ht="19.5" hidden="1">
      <c r="A102" s="74"/>
      <c r="B102" s="75"/>
      <c r="C102" s="75"/>
      <c r="D102" s="75"/>
      <c r="E102" s="75"/>
      <c r="F102" s="75"/>
      <c r="G102" s="75"/>
      <c r="H102" s="75"/>
      <c r="I102" s="9"/>
      <c r="J102" s="81"/>
    </row>
    <row r="103" spans="1:10" s="27" customFormat="1" ht="19.5" hidden="1">
      <c r="A103" s="74"/>
      <c r="B103" s="75"/>
      <c r="C103" s="75"/>
      <c r="D103" s="75"/>
      <c r="E103" s="75"/>
      <c r="F103" s="75"/>
      <c r="G103" s="75"/>
      <c r="H103" s="75"/>
      <c r="I103" s="9"/>
      <c r="J103" s="81"/>
    </row>
    <row r="104" spans="1:10" s="27" customFormat="1" ht="19.5" hidden="1">
      <c r="A104" s="74"/>
      <c r="B104" s="75"/>
      <c r="C104" s="75"/>
      <c r="D104" s="75"/>
      <c r="E104" s="75"/>
      <c r="F104" s="75"/>
      <c r="G104" s="75"/>
      <c r="H104" s="75"/>
      <c r="I104" s="9"/>
      <c r="J104" s="81"/>
    </row>
    <row r="105" spans="1:10" s="27" customFormat="1" ht="19.5" hidden="1">
      <c r="A105" s="74"/>
      <c r="B105" s="75"/>
      <c r="C105" s="75"/>
      <c r="D105" s="75"/>
      <c r="E105" s="75"/>
      <c r="F105" s="75"/>
      <c r="G105" s="75"/>
      <c r="H105" s="75"/>
      <c r="I105" s="9"/>
      <c r="J105" s="81"/>
    </row>
    <row r="106" spans="1:10" s="29" customFormat="1" ht="15" hidden="1">
      <c r="A106" s="28"/>
      <c r="I106" s="9"/>
      <c r="J106" s="82"/>
    </row>
    <row r="107" spans="1:10" s="29" customFormat="1" ht="20.25" hidden="1" thickBot="1">
      <c r="A107" s="62" t="s">
        <v>33</v>
      </c>
      <c r="B107" s="63"/>
      <c r="C107" s="64" t="e">
        <f>F107*12</f>
        <v>#REF!</v>
      </c>
      <c r="D107" s="64">
        <f>SUM(D108:D114)</f>
        <v>28850.13</v>
      </c>
      <c r="E107" s="64">
        <f>H107*12</f>
        <v>0</v>
      </c>
      <c r="F107" s="64" t="e">
        <f>#REF!+#REF!+#REF!+#REF!+#REF!+#REF!+#REF!+#REF!+#REF!+#REF!</f>
        <v>#REF!</v>
      </c>
      <c r="G107" s="64">
        <f>G108+G109+G110+G111+G112+G113+G114</f>
        <v>0</v>
      </c>
      <c r="H107" s="117">
        <f>SUM(H108:H114)</f>
        <v>0</v>
      </c>
      <c r="I107" s="9"/>
      <c r="J107" s="82"/>
    </row>
    <row r="108" spans="1:10" s="29" customFormat="1" ht="15" hidden="1">
      <c r="A108" s="65" t="s">
        <v>97</v>
      </c>
      <c r="B108" s="58"/>
      <c r="C108" s="59"/>
      <c r="D108" s="13"/>
      <c r="E108" s="13"/>
      <c r="F108" s="13"/>
      <c r="G108" s="13"/>
      <c r="H108" s="110"/>
      <c r="I108" s="9"/>
      <c r="J108" s="82"/>
    </row>
    <row r="109" spans="1:10" s="29" customFormat="1" ht="15" hidden="1">
      <c r="A109" s="66" t="s">
        <v>98</v>
      </c>
      <c r="B109" s="46"/>
      <c r="C109" s="47"/>
      <c r="D109" s="21"/>
      <c r="E109" s="21"/>
      <c r="F109" s="21"/>
      <c r="G109" s="21"/>
      <c r="H109" s="118"/>
      <c r="I109" s="9"/>
      <c r="J109" s="82"/>
    </row>
    <row r="110" spans="1:10" s="29" customFormat="1" ht="15" hidden="1">
      <c r="A110" s="66" t="s">
        <v>99</v>
      </c>
      <c r="B110" s="46"/>
      <c r="C110" s="47"/>
      <c r="D110" s="21"/>
      <c r="E110" s="21"/>
      <c r="F110" s="21"/>
      <c r="G110" s="21"/>
      <c r="H110" s="118"/>
      <c r="I110" s="9"/>
      <c r="J110" s="82"/>
    </row>
    <row r="111" spans="1:10" s="29" customFormat="1" ht="15" hidden="1">
      <c r="A111" s="66" t="s">
        <v>100</v>
      </c>
      <c r="B111" s="46"/>
      <c r="C111" s="47"/>
      <c r="D111" s="21"/>
      <c r="E111" s="21"/>
      <c r="F111" s="21"/>
      <c r="G111" s="21"/>
      <c r="H111" s="118"/>
      <c r="I111" s="9"/>
      <c r="J111" s="82"/>
    </row>
    <row r="112" spans="1:10" s="29" customFormat="1" ht="15" hidden="1">
      <c r="A112" s="66" t="s">
        <v>101</v>
      </c>
      <c r="B112" s="46"/>
      <c r="C112" s="47"/>
      <c r="D112" s="21"/>
      <c r="E112" s="21"/>
      <c r="F112" s="21"/>
      <c r="G112" s="21"/>
      <c r="H112" s="118"/>
      <c r="I112" s="9"/>
      <c r="J112" s="82"/>
    </row>
    <row r="113" spans="1:10" s="29" customFormat="1" ht="15" hidden="1">
      <c r="A113" s="66" t="s">
        <v>102</v>
      </c>
      <c r="B113" s="46"/>
      <c r="C113" s="47"/>
      <c r="D113" s="21"/>
      <c r="E113" s="21"/>
      <c r="F113" s="21"/>
      <c r="G113" s="21"/>
      <c r="H113" s="118"/>
      <c r="I113" s="9"/>
      <c r="J113" s="82"/>
    </row>
    <row r="114" spans="1:10" s="29" customFormat="1" ht="15.75" hidden="1" thickBot="1">
      <c r="A114" s="67" t="s">
        <v>103</v>
      </c>
      <c r="B114" s="68"/>
      <c r="C114" s="69"/>
      <c r="D114" s="119">
        <v>28850.13</v>
      </c>
      <c r="E114" s="119">
        <f>H114*12</f>
        <v>0</v>
      </c>
      <c r="F114" s="119" t="e">
        <f>#REF!+#REF!+#REF!+#REF!+#REF!+#REF!+#REF!+#REF!+#REF!+#REF!</f>
        <v>#REF!</v>
      </c>
      <c r="G114" s="119">
        <f>H114*12</f>
        <v>0</v>
      </c>
      <c r="H114" s="120"/>
      <c r="I114" s="9"/>
      <c r="J114" s="82"/>
    </row>
    <row r="115" spans="1:10" s="29" customFormat="1" ht="15" hidden="1">
      <c r="A115" s="70"/>
      <c r="B115" s="71"/>
      <c r="C115" s="72"/>
      <c r="D115" s="73"/>
      <c r="E115" s="73"/>
      <c r="F115" s="73"/>
      <c r="G115" s="73"/>
      <c r="H115" s="72"/>
      <c r="I115" s="9"/>
      <c r="J115" s="82"/>
    </row>
    <row r="116" spans="1:10" s="29" customFormat="1" ht="15" hidden="1">
      <c r="A116" s="70"/>
      <c r="B116" s="71"/>
      <c r="C116" s="72"/>
      <c r="D116" s="73"/>
      <c r="E116" s="73"/>
      <c r="F116" s="73"/>
      <c r="G116" s="73"/>
      <c r="H116" s="72"/>
      <c r="I116" s="9"/>
      <c r="J116" s="82"/>
    </row>
    <row r="117" spans="1:10" s="29" customFormat="1" ht="15" hidden="1">
      <c r="A117" s="70"/>
      <c r="B117" s="71"/>
      <c r="C117" s="72"/>
      <c r="D117" s="73"/>
      <c r="E117" s="73"/>
      <c r="F117" s="73"/>
      <c r="G117" s="73"/>
      <c r="H117" s="72"/>
      <c r="I117" s="9"/>
      <c r="J117" s="82"/>
    </row>
    <row r="118" spans="1:10" s="29" customFormat="1" ht="20.25" hidden="1" thickBot="1">
      <c r="A118" s="52" t="s">
        <v>79</v>
      </c>
      <c r="B118" s="76"/>
      <c r="C118" s="76"/>
      <c r="D118" s="121">
        <f>D98+D107</f>
        <v>458643.35</v>
      </c>
      <c r="E118" s="122"/>
      <c r="F118" s="122"/>
      <c r="G118" s="121">
        <f>G98+G107</f>
        <v>174.78</v>
      </c>
      <c r="H118" s="123">
        <f>H98+H107</f>
        <v>14.57</v>
      </c>
      <c r="I118" s="9"/>
      <c r="J118" s="82"/>
    </row>
    <row r="119" spans="1:10" s="29" customFormat="1" ht="15">
      <c r="A119" s="70"/>
      <c r="B119" s="71"/>
      <c r="C119" s="72"/>
      <c r="D119" s="73"/>
      <c r="E119" s="73"/>
      <c r="F119" s="73"/>
      <c r="G119" s="73"/>
      <c r="H119" s="72"/>
      <c r="I119" s="9"/>
      <c r="J119" s="82"/>
    </row>
    <row r="120" spans="1:10" s="29" customFormat="1" ht="15" hidden="1">
      <c r="A120" s="70"/>
      <c r="B120" s="71"/>
      <c r="C120" s="72"/>
      <c r="D120" s="73"/>
      <c r="E120" s="73"/>
      <c r="F120" s="73"/>
      <c r="G120" s="73"/>
      <c r="H120" s="72"/>
      <c r="I120" s="9"/>
      <c r="J120" s="82"/>
    </row>
    <row r="121" spans="1:10" s="29" customFormat="1" ht="15" hidden="1">
      <c r="A121" s="70"/>
      <c r="B121" s="71"/>
      <c r="C121" s="72"/>
      <c r="D121" s="73"/>
      <c r="E121" s="73"/>
      <c r="F121" s="73"/>
      <c r="G121" s="73"/>
      <c r="H121" s="72"/>
      <c r="I121" s="9"/>
      <c r="J121" s="82"/>
    </row>
    <row r="122" spans="1:10" s="29" customFormat="1" ht="15.75" thickBot="1">
      <c r="A122" s="70"/>
      <c r="B122" s="71"/>
      <c r="C122" s="72"/>
      <c r="D122" s="73"/>
      <c r="E122" s="73"/>
      <c r="F122" s="73"/>
      <c r="G122" s="73"/>
      <c r="H122" s="72"/>
      <c r="I122" s="9"/>
      <c r="J122" s="82"/>
    </row>
    <row r="123" spans="1:10" s="9" customFormat="1" ht="30.75" thickBot="1">
      <c r="A123" s="87" t="s">
        <v>104</v>
      </c>
      <c r="B123" s="63"/>
      <c r="C123" s="64"/>
      <c r="D123" s="131">
        <f>D124+D125+D126+D127+D128</f>
        <v>106642.71</v>
      </c>
      <c r="E123" s="131">
        <f>E124+E125+E126+E127+E128</f>
        <v>0</v>
      </c>
      <c r="F123" s="131">
        <f>F124+F125+F126+F127+F128</f>
        <v>0</v>
      </c>
      <c r="G123" s="131">
        <f>G124+G125+G126+G127+G128</f>
        <v>42.33</v>
      </c>
      <c r="H123" s="161">
        <f>H124+H125+H126+H127+H128</f>
        <v>3.53</v>
      </c>
      <c r="I123" s="9">
        <v>2519.1</v>
      </c>
      <c r="J123" s="56"/>
    </row>
    <row r="124" spans="1:10" s="29" customFormat="1" ht="20.25" customHeight="1">
      <c r="A124" s="137" t="s">
        <v>121</v>
      </c>
      <c r="B124" s="126"/>
      <c r="C124" s="94"/>
      <c r="D124" s="94">
        <v>14894.41</v>
      </c>
      <c r="E124" s="138"/>
      <c r="F124" s="138"/>
      <c r="G124" s="94">
        <f>D124/I124</f>
        <v>5.91</v>
      </c>
      <c r="H124" s="139">
        <f>G124/12</f>
        <v>0.49</v>
      </c>
      <c r="I124" s="9">
        <v>2519.1</v>
      </c>
      <c r="J124" s="82"/>
    </row>
    <row r="125" spans="1:10" s="29" customFormat="1" ht="15">
      <c r="A125" s="140" t="s">
        <v>122</v>
      </c>
      <c r="B125" s="141"/>
      <c r="C125" s="142"/>
      <c r="D125" s="142">
        <v>3436.53</v>
      </c>
      <c r="E125" s="143"/>
      <c r="F125" s="143"/>
      <c r="G125" s="94">
        <f>D125/I125</f>
        <v>1.36</v>
      </c>
      <c r="H125" s="139">
        <f>G125/12</f>
        <v>0.11</v>
      </c>
      <c r="I125" s="9">
        <v>2519.1</v>
      </c>
      <c r="J125" s="82"/>
    </row>
    <row r="126" spans="1:10" s="29" customFormat="1" ht="18.75" customHeight="1">
      <c r="A126" s="140" t="s">
        <v>141</v>
      </c>
      <c r="B126" s="141"/>
      <c r="C126" s="142"/>
      <c r="D126" s="142">
        <v>24317.58</v>
      </c>
      <c r="E126" s="143"/>
      <c r="F126" s="143"/>
      <c r="G126" s="94">
        <f>D126/I126</f>
        <v>9.65</v>
      </c>
      <c r="H126" s="139">
        <f>G126/12+0.01</f>
        <v>0.81</v>
      </c>
      <c r="I126" s="9">
        <v>2519.1</v>
      </c>
      <c r="J126" s="82"/>
    </row>
    <row r="127" spans="1:10" s="29" customFormat="1" ht="15">
      <c r="A127" s="140" t="s">
        <v>134</v>
      </c>
      <c r="B127" s="141"/>
      <c r="C127" s="142"/>
      <c r="D127" s="142">
        <v>722.42</v>
      </c>
      <c r="E127" s="143"/>
      <c r="F127" s="143"/>
      <c r="G127" s="94">
        <f>D127/I127</f>
        <v>0.29</v>
      </c>
      <c r="H127" s="139">
        <f>G127/12</f>
        <v>0.02</v>
      </c>
      <c r="I127" s="9">
        <v>2519.1</v>
      </c>
      <c r="J127" s="82"/>
    </row>
    <row r="128" spans="1:10" s="29" customFormat="1" ht="15">
      <c r="A128" s="140" t="s">
        <v>111</v>
      </c>
      <c r="B128" s="141"/>
      <c r="C128" s="142"/>
      <c r="D128" s="142">
        <v>63271.77</v>
      </c>
      <c r="E128" s="143"/>
      <c r="F128" s="143"/>
      <c r="G128" s="94">
        <f>D128/I128</f>
        <v>25.12</v>
      </c>
      <c r="H128" s="139">
        <f>G128/12+0.01</f>
        <v>2.1</v>
      </c>
      <c r="I128" s="9">
        <v>2519.1</v>
      </c>
      <c r="J128" s="82"/>
    </row>
    <row r="129" spans="1:10" s="29" customFormat="1" ht="15">
      <c r="A129" s="70"/>
      <c r="B129" s="71"/>
      <c r="C129" s="72"/>
      <c r="D129" s="72"/>
      <c r="E129" s="73"/>
      <c r="F129" s="73"/>
      <c r="G129" s="72"/>
      <c r="H129" s="72"/>
      <c r="I129" s="9">
        <v>2519.1</v>
      </c>
      <c r="J129" s="82"/>
    </row>
    <row r="130" spans="1:10" s="29" customFormat="1" ht="15.75" thickBot="1">
      <c r="A130" s="70"/>
      <c r="B130" s="71"/>
      <c r="C130" s="72"/>
      <c r="D130" s="72"/>
      <c r="E130" s="73"/>
      <c r="F130" s="73"/>
      <c r="G130" s="72"/>
      <c r="H130" s="72"/>
      <c r="I130" s="9">
        <v>2519.1</v>
      </c>
      <c r="J130" s="82"/>
    </row>
    <row r="131" spans="1:10" s="9" customFormat="1" ht="20.25" thickBot="1">
      <c r="A131" s="84" t="s">
        <v>79</v>
      </c>
      <c r="B131" s="85"/>
      <c r="C131" s="86"/>
      <c r="D131" s="124">
        <f>D96+D123</f>
        <v>536435.93</v>
      </c>
      <c r="E131" s="124" t="e">
        <f>E96+E123</f>
        <v>#REF!</v>
      </c>
      <c r="F131" s="124" t="e">
        <f>F96+F123</f>
        <v>#REF!</v>
      </c>
      <c r="G131" s="124">
        <f>G96+G123</f>
        <v>217.11</v>
      </c>
      <c r="H131" s="124">
        <f>H96+H123</f>
        <v>18.1</v>
      </c>
      <c r="I131" s="9">
        <v>2519.1</v>
      </c>
      <c r="J131" s="56">
        <v>10.79</v>
      </c>
    </row>
    <row r="132" spans="1:10" s="29" customFormat="1" ht="15">
      <c r="A132" s="70"/>
      <c r="B132" s="71"/>
      <c r="C132" s="72"/>
      <c r="D132" s="72"/>
      <c r="E132" s="73"/>
      <c r="F132" s="73"/>
      <c r="G132" s="72"/>
      <c r="H132" s="72"/>
      <c r="I132" s="9"/>
      <c r="J132" s="82"/>
    </row>
    <row r="133" spans="1:10" s="29" customFormat="1" ht="15">
      <c r="A133" s="70"/>
      <c r="B133" s="71"/>
      <c r="C133" s="72"/>
      <c r="D133" s="73"/>
      <c r="E133" s="73"/>
      <c r="F133" s="73"/>
      <c r="G133" s="73"/>
      <c r="H133" s="72"/>
      <c r="I133" s="9"/>
      <c r="J133" s="82"/>
    </row>
    <row r="134" spans="1:10" s="29" customFormat="1" ht="12.75">
      <c r="A134" s="28"/>
      <c r="J134" s="82"/>
    </row>
    <row r="135" spans="1:10" s="29" customFormat="1" ht="12.75">
      <c r="A135" s="28"/>
      <c r="J135" s="82"/>
    </row>
    <row r="136" spans="1:10" s="26" customFormat="1" ht="18.75">
      <c r="A136" s="30"/>
      <c r="B136" s="31"/>
      <c r="C136" s="32"/>
      <c r="D136" s="32"/>
      <c r="E136" s="32"/>
      <c r="F136" s="32"/>
      <c r="G136" s="32"/>
      <c r="H136" s="32"/>
      <c r="J136" s="83"/>
    </row>
    <row r="137" spans="1:10" s="27" customFormat="1" ht="19.5">
      <c r="A137" s="33"/>
      <c r="B137" s="34"/>
      <c r="C137" s="35"/>
      <c r="D137" s="35"/>
      <c r="E137" s="35"/>
      <c r="F137" s="35"/>
      <c r="G137" s="35"/>
      <c r="H137" s="35"/>
      <c r="J137" s="81"/>
    </row>
    <row r="138" spans="1:10" s="29" customFormat="1" ht="14.25">
      <c r="A138" s="178" t="s">
        <v>31</v>
      </c>
      <c r="B138" s="178"/>
      <c r="C138" s="178"/>
      <c r="D138" s="178"/>
      <c r="E138" s="178"/>
      <c r="F138" s="178"/>
      <c r="J138" s="82"/>
    </row>
    <row r="139" s="29" customFormat="1" ht="12.75">
      <c r="J139" s="82"/>
    </row>
    <row r="140" spans="1:10" s="29" customFormat="1" ht="12.75">
      <c r="A140" s="28" t="s">
        <v>32</v>
      </c>
      <c r="J140" s="82"/>
    </row>
    <row r="141" s="29" customFormat="1" ht="12.75">
      <c r="J141" s="82"/>
    </row>
    <row r="142" s="29" customFormat="1" ht="12.75">
      <c r="J142" s="82"/>
    </row>
    <row r="143" s="29" customFormat="1" ht="12.75">
      <c r="J143" s="82"/>
    </row>
    <row r="144" s="29" customFormat="1" ht="12.75">
      <c r="J144" s="82"/>
    </row>
    <row r="145" s="29" customFormat="1" ht="12.75">
      <c r="J145" s="82"/>
    </row>
    <row r="146" s="29" customFormat="1" ht="12.75">
      <c r="J146" s="82"/>
    </row>
    <row r="147" s="29" customFormat="1" ht="12.75">
      <c r="J147" s="82"/>
    </row>
    <row r="148" s="29" customFormat="1" ht="12.75">
      <c r="J148" s="82"/>
    </row>
    <row r="149" s="29" customFormat="1" ht="12.75">
      <c r="J149" s="82"/>
    </row>
    <row r="150" s="29" customFormat="1" ht="12.75">
      <c r="J150" s="82"/>
    </row>
    <row r="151" s="29" customFormat="1" ht="12.75">
      <c r="J151" s="82"/>
    </row>
    <row r="152" s="29" customFormat="1" ht="12.75">
      <c r="J152" s="82"/>
    </row>
    <row r="153" s="29" customFormat="1" ht="12.75">
      <c r="J153" s="82"/>
    </row>
    <row r="154" s="29" customFormat="1" ht="12.75">
      <c r="J154" s="82"/>
    </row>
    <row r="155" s="29" customFormat="1" ht="12.75">
      <c r="J155" s="82"/>
    </row>
    <row r="156" s="29" customFormat="1" ht="12.75">
      <c r="J156" s="82"/>
    </row>
    <row r="157" s="29" customFormat="1" ht="12.75">
      <c r="J157" s="82"/>
    </row>
    <row r="158" s="29" customFormat="1" ht="12.75">
      <c r="J158" s="82"/>
    </row>
  </sheetData>
  <sheetProtection/>
  <mergeCells count="12">
    <mergeCell ref="A8:H8"/>
    <mergeCell ref="A9:H9"/>
    <mergeCell ref="A10:H10"/>
    <mergeCell ref="A11:H11"/>
    <mergeCell ref="A14:H14"/>
    <mergeCell ref="A138:F138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zoomScale="75" zoomScaleNormal="75" zoomScalePageLayoutView="0" workbookViewId="0" topLeftCell="A55">
      <selection activeCell="L123" sqref="L12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77" hidden="1" customWidth="1"/>
    <col min="11" max="14" width="15.375" style="1" customWidth="1"/>
    <col min="15" max="16384" width="9.125" style="1" customWidth="1"/>
  </cols>
  <sheetData>
    <row r="1" spans="1:8" ht="16.5" customHeight="1">
      <c r="A1" s="162" t="s">
        <v>0</v>
      </c>
      <c r="B1" s="163"/>
      <c r="C1" s="163"/>
      <c r="D1" s="163"/>
      <c r="E1" s="163"/>
      <c r="F1" s="163"/>
      <c r="G1" s="163"/>
      <c r="H1" s="163"/>
    </row>
    <row r="2" spans="2:8" ht="12.75" customHeight="1">
      <c r="B2" s="164" t="s">
        <v>1</v>
      </c>
      <c r="C2" s="164"/>
      <c r="D2" s="164"/>
      <c r="E2" s="164"/>
      <c r="F2" s="164"/>
      <c r="G2" s="163"/>
      <c r="H2" s="163"/>
    </row>
    <row r="3" spans="1:8" ht="21" customHeight="1">
      <c r="A3" s="88" t="s">
        <v>118</v>
      </c>
      <c r="B3" s="164" t="s">
        <v>2</v>
      </c>
      <c r="C3" s="164"/>
      <c r="D3" s="164"/>
      <c r="E3" s="164"/>
      <c r="F3" s="164"/>
      <c r="G3" s="163"/>
      <c r="H3" s="163"/>
    </row>
    <row r="4" spans="2:8" ht="14.25" customHeight="1">
      <c r="B4" s="164" t="s">
        <v>35</v>
      </c>
      <c r="C4" s="164"/>
      <c r="D4" s="164"/>
      <c r="E4" s="164"/>
      <c r="F4" s="164"/>
      <c r="G4" s="163"/>
      <c r="H4" s="163"/>
    </row>
    <row r="5" spans="1:10" ht="39.75" customHeight="1">
      <c r="A5" s="165"/>
      <c r="B5" s="166"/>
      <c r="C5" s="166"/>
      <c r="D5" s="166"/>
      <c r="E5" s="166"/>
      <c r="F5" s="166"/>
      <c r="G5" s="166"/>
      <c r="H5" s="166"/>
      <c r="J5" s="1"/>
    </row>
    <row r="6" spans="1:10" ht="21" customHeight="1">
      <c r="A6" s="167" t="s">
        <v>119</v>
      </c>
      <c r="B6" s="167"/>
      <c r="C6" s="167"/>
      <c r="D6" s="167"/>
      <c r="E6" s="167"/>
      <c r="F6" s="167"/>
      <c r="G6" s="167"/>
      <c r="H6" s="167"/>
      <c r="J6" s="1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10" s="3" customFormat="1" ht="22.5" customHeight="1">
      <c r="A8" s="168" t="s">
        <v>3</v>
      </c>
      <c r="B8" s="168"/>
      <c r="C8" s="168"/>
      <c r="D8" s="168"/>
      <c r="E8" s="169"/>
      <c r="F8" s="169"/>
      <c r="G8" s="169"/>
      <c r="H8" s="169"/>
      <c r="J8" s="78"/>
    </row>
    <row r="9" spans="1:8" s="4" customFormat="1" ht="18.75" customHeight="1">
      <c r="A9" s="168" t="s">
        <v>142</v>
      </c>
      <c r="B9" s="168"/>
      <c r="C9" s="168"/>
      <c r="D9" s="168"/>
      <c r="E9" s="169"/>
      <c r="F9" s="169"/>
      <c r="G9" s="169"/>
      <c r="H9" s="169"/>
    </row>
    <row r="10" spans="1:8" s="5" customFormat="1" ht="17.25" customHeight="1">
      <c r="A10" s="170" t="s">
        <v>71</v>
      </c>
      <c r="B10" s="170"/>
      <c r="C10" s="170"/>
      <c r="D10" s="170"/>
      <c r="E10" s="171"/>
      <c r="F10" s="171"/>
      <c r="G10" s="171"/>
      <c r="H10" s="171"/>
    </row>
    <row r="11" spans="1:8" s="4" customFormat="1" ht="30" customHeight="1" thickBot="1">
      <c r="A11" s="172" t="s">
        <v>95</v>
      </c>
      <c r="B11" s="172"/>
      <c r="C11" s="172"/>
      <c r="D11" s="172"/>
      <c r="E11" s="173"/>
      <c r="F11" s="173"/>
      <c r="G11" s="173"/>
      <c r="H11" s="173"/>
    </row>
    <row r="12" spans="1:10" s="9" customFormat="1" ht="139.5" customHeight="1" thickBot="1">
      <c r="A12" s="6" t="s">
        <v>4</v>
      </c>
      <c r="B12" s="7" t="s">
        <v>5</v>
      </c>
      <c r="C12" s="8" t="s">
        <v>6</v>
      </c>
      <c r="D12" s="8" t="s">
        <v>36</v>
      </c>
      <c r="E12" s="8" t="s">
        <v>6</v>
      </c>
      <c r="F12" s="105" t="s">
        <v>7</v>
      </c>
      <c r="G12" s="8" t="s">
        <v>6</v>
      </c>
      <c r="H12" s="105" t="s">
        <v>7</v>
      </c>
      <c r="J12" s="79"/>
    </row>
    <row r="13" spans="1:10" s="12" customFormat="1" ht="12.75">
      <c r="A13" s="10">
        <v>1</v>
      </c>
      <c r="B13" s="11">
        <v>2</v>
      </c>
      <c r="C13" s="11">
        <v>3</v>
      </c>
      <c r="D13" s="38"/>
      <c r="E13" s="11">
        <v>3</v>
      </c>
      <c r="F13" s="106">
        <v>4</v>
      </c>
      <c r="G13" s="39">
        <v>3</v>
      </c>
      <c r="H13" s="43">
        <v>4</v>
      </c>
      <c r="J13" s="80"/>
    </row>
    <row r="14" spans="1:10" s="12" customFormat="1" ht="49.5" customHeight="1">
      <c r="A14" s="174" t="s">
        <v>8</v>
      </c>
      <c r="B14" s="175"/>
      <c r="C14" s="175"/>
      <c r="D14" s="175"/>
      <c r="E14" s="175"/>
      <c r="F14" s="175"/>
      <c r="G14" s="176"/>
      <c r="H14" s="177"/>
      <c r="J14" s="80"/>
    </row>
    <row r="15" spans="1:10" s="9" customFormat="1" ht="21" customHeight="1">
      <c r="A15" s="15" t="s">
        <v>117</v>
      </c>
      <c r="B15" s="19"/>
      <c r="C15" s="13">
        <f>F15*12</f>
        <v>0</v>
      </c>
      <c r="D15" s="107">
        <f>G15*I15</f>
        <v>89176.14</v>
      </c>
      <c r="E15" s="13">
        <f>H15*12</f>
        <v>35.4</v>
      </c>
      <c r="F15" s="108"/>
      <c r="G15" s="13">
        <f>H15*12</f>
        <v>35.4</v>
      </c>
      <c r="H15" s="108">
        <f>H20+H22</f>
        <v>2.95</v>
      </c>
      <c r="I15" s="9">
        <v>2519.1</v>
      </c>
      <c r="J15" s="79">
        <v>2.24</v>
      </c>
    </row>
    <row r="16" spans="1:10" s="9" customFormat="1" ht="29.25" customHeight="1">
      <c r="A16" s="57" t="s">
        <v>88</v>
      </c>
      <c r="B16" s="58" t="s">
        <v>89</v>
      </c>
      <c r="C16" s="59"/>
      <c r="D16" s="109"/>
      <c r="E16" s="59"/>
      <c r="F16" s="110"/>
      <c r="G16" s="59"/>
      <c r="H16" s="110"/>
      <c r="J16" s="79"/>
    </row>
    <row r="17" spans="1:10" s="9" customFormat="1" ht="15">
      <c r="A17" s="57" t="s">
        <v>90</v>
      </c>
      <c r="B17" s="58" t="s">
        <v>89</v>
      </c>
      <c r="C17" s="59"/>
      <c r="D17" s="109"/>
      <c r="E17" s="59"/>
      <c r="F17" s="110"/>
      <c r="G17" s="59"/>
      <c r="H17" s="110"/>
      <c r="J17" s="79"/>
    </row>
    <row r="18" spans="1:10" s="9" customFormat="1" ht="15">
      <c r="A18" s="57" t="s">
        <v>91</v>
      </c>
      <c r="B18" s="58" t="s">
        <v>92</v>
      </c>
      <c r="C18" s="59"/>
      <c r="D18" s="109"/>
      <c r="E18" s="59"/>
      <c r="F18" s="110"/>
      <c r="G18" s="59"/>
      <c r="H18" s="110"/>
      <c r="J18" s="79"/>
    </row>
    <row r="19" spans="1:10" s="9" customFormat="1" ht="15">
      <c r="A19" s="57" t="s">
        <v>93</v>
      </c>
      <c r="B19" s="58" t="s">
        <v>89</v>
      </c>
      <c r="C19" s="59"/>
      <c r="D19" s="109"/>
      <c r="E19" s="59"/>
      <c r="F19" s="110"/>
      <c r="G19" s="59"/>
      <c r="H19" s="110"/>
      <c r="J19" s="79"/>
    </row>
    <row r="20" spans="1:10" s="9" customFormat="1" ht="15">
      <c r="A20" s="125" t="s">
        <v>115</v>
      </c>
      <c r="B20" s="126"/>
      <c r="C20" s="94"/>
      <c r="D20" s="109"/>
      <c r="E20" s="59"/>
      <c r="F20" s="110"/>
      <c r="G20" s="59"/>
      <c r="H20" s="108">
        <v>2.83</v>
      </c>
      <c r="J20" s="79"/>
    </row>
    <row r="21" spans="1:10" s="9" customFormat="1" ht="15">
      <c r="A21" s="127" t="s">
        <v>112</v>
      </c>
      <c r="B21" s="126" t="s">
        <v>89</v>
      </c>
      <c r="C21" s="94"/>
      <c r="D21" s="145"/>
      <c r="E21" s="94"/>
      <c r="F21" s="139"/>
      <c r="G21" s="94"/>
      <c r="H21" s="139">
        <v>0.12</v>
      </c>
      <c r="J21" s="79"/>
    </row>
    <row r="22" spans="1:10" s="9" customFormat="1" ht="15">
      <c r="A22" s="125" t="s">
        <v>115</v>
      </c>
      <c r="B22" s="126"/>
      <c r="C22" s="94"/>
      <c r="D22" s="145"/>
      <c r="E22" s="94"/>
      <c r="F22" s="139"/>
      <c r="G22" s="94"/>
      <c r="H22" s="146">
        <f>H21</f>
        <v>0.12</v>
      </c>
      <c r="J22" s="79"/>
    </row>
    <row r="23" spans="1:10" s="9" customFormat="1" ht="30">
      <c r="A23" s="15" t="s">
        <v>10</v>
      </c>
      <c r="B23" s="16"/>
      <c r="C23" s="13">
        <f>F23*12</f>
        <v>0</v>
      </c>
      <c r="D23" s="147">
        <f>G23*I23</f>
        <v>78898.21</v>
      </c>
      <c r="E23" s="138">
        <f>H23*12</f>
        <v>31.32</v>
      </c>
      <c r="F23" s="146"/>
      <c r="G23" s="138">
        <f>H23*12</f>
        <v>31.32</v>
      </c>
      <c r="H23" s="146">
        <v>2.61</v>
      </c>
      <c r="I23" s="9">
        <v>2519.1</v>
      </c>
      <c r="J23" s="79">
        <v>2.08</v>
      </c>
    </row>
    <row r="24" spans="1:10" s="9" customFormat="1" ht="15">
      <c r="A24" s="48" t="s">
        <v>80</v>
      </c>
      <c r="B24" s="49" t="s">
        <v>11</v>
      </c>
      <c r="C24" s="13"/>
      <c r="D24" s="147"/>
      <c r="E24" s="138"/>
      <c r="F24" s="146"/>
      <c r="G24" s="138"/>
      <c r="H24" s="146"/>
      <c r="J24" s="79"/>
    </row>
    <row r="25" spans="1:10" s="9" customFormat="1" ht="15">
      <c r="A25" s="48" t="s">
        <v>81</v>
      </c>
      <c r="B25" s="49" t="s">
        <v>11</v>
      </c>
      <c r="C25" s="13"/>
      <c r="D25" s="147"/>
      <c r="E25" s="138"/>
      <c r="F25" s="146"/>
      <c r="G25" s="138"/>
      <c r="H25" s="146"/>
      <c r="J25" s="79"/>
    </row>
    <row r="26" spans="1:10" s="9" customFormat="1" ht="15">
      <c r="A26" s="89" t="s">
        <v>106</v>
      </c>
      <c r="B26" s="90" t="s">
        <v>107</v>
      </c>
      <c r="C26" s="13"/>
      <c r="D26" s="147"/>
      <c r="E26" s="138"/>
      <c r="F26" s="146"/>
      <c r="G26" s="138"/>
      <c r="H26" s="146"/>
      <c r="J26" s="79"/>
    </row>
    <row r="27" spans="1:10" s="9" customFormat="1" ht="15">
      <c r="A27" s="48" t="s">
        <v>82</v>
      </c>
      <c r="B27" s="49" t="s">
        <v>11</v>
      </c>
      <c r="C27" s="13"/>
      <c r="D27" s="147"/>
      <c r="E27" s="138"/>
      <c r="F27" s="146"/>
      <c r="G27" s="138"/>
      <c r="H27" s="146"/>
      <c r="J27" s="79"/>
    </row>
    <row r="28" spans="1:10" s="9" customFormat="1" ht="25.5">
      <c r="A28" s="48" t="s">
        <v>83</v>
      </c>
      <c r="B28" s="49" t="s">
        <v>12</v>
      </c>
      <c r="C28" s="13"/>
      <c r="D28" s="147"/>
      <c r="E28" s="138"/>
      <c r="F28" s="146"/>
      <c r="G28" s="138"/>
      <c r="H28" s="146"/>
      <c r="J28" s="79"/>
    </row>
    <row r="29" spans="1:10" s="9" customFormat="1" ht="15">
      <c r="A29" s="48" t="s">
        <v>84</v>
      </c>
      <c r="B29" s="49" t="s">
        <v>11</v>
      </c>
      <c r="C29" s="13"/>
      <c r="D29" s="147"/>
      <c r="E29" s="138"/>
      <c r="F29" s="146"/>
      <c r="G29" s="138"/>
      <c r="H29" s="146"/>
      <c r="J29" s="79"/>
    </row>
    <row r="30" spans="1:10" s="9" customFormat="1" ht="15">
      <c r="A30" s="60" t="s">
        <v>94</v>
      </c>
      <c r="B30" s="61" t="s">
        <v>11</v>
      </c>
      <c r="C30" s="13"/>
      <c r="D30" s="147"/>
      <c r="E30" s="138"/>
      <c r="F30" s="146"/>
      <c r="G30" s="138"/>
      <c r="H30" s="146"/>
      <c r="J30" s="79"/>
    </row>
    <row r="31" spans="1:10" s="9" customFormat="1" ht="26.25" thickBot="1">
      <c r="A31" s="50" t="s">
        <v>85</v>
      </c>
      <c r="B31" s="51" t="s">
        <v>86</v>
      </c>
      <c r="C31" s="13"/>
      <c r="D31" s="147"/>
      <c r="E31" s="138"/>
      <c r="F31" s="146"/>
      <c r="G31" s="138"/>
      <c r="H31" s="146"/>
      <c r="J31" s="79"/>
    </row>
    <row r="32" spans="1:10" s="20" customFormat="1" ht="21" customHeight="1">
      <c r="A32" s="18" t="s">
        <v>13</v>
      </c>
      <c r="B32" s="19" t="s">
        <v>14</v>
      </c>
      <c r="C32" s="13">
        <f>F32*12</f>
        <v>0</v>
      </c>
      <c r="D32" s="147">
        <f aca="true" t="shared" si="0" ref="D32:D41">G32*I32</f>
        <v>22671.9</v>
      </c>
      <c r="E32" s="138">
        <f>H32*12</f>
        <v>9</v>
      </c>
      <c r="F32" s="148"/>
      <c r="G32" s="138">
        <f>H32*12</f>
        <v>9</v>
      </c>
      <c r="H32" s="146">
        <v>0.75</v>
      </c>
      <c r="I32" s="9">
        <v>2519.1</v>
      </c>
      <c r="J32" s="79">
        <v>0.6</v>
      </c>
    </row>
    <row r="33" spans="1:10" s="9" customFormat="1" ht="20.25" customHeight="1">
      <c r="A33" s="18" t="s">
        <v>15</v>
      </c>
      <c r="B33" s="19" t="s">
        <v>16</v>
      </c>
      <c r="C33" s="13">
        <f>F33*12</f>
        <v>0</v>
      </c>
      <c r="D33" s="147">
        <f t="shared" si="0"/>
        <v>74061.54</v>
      </c>
      <c r="E33" s="138">
        <f>H33*12</f>
        <v>29.4</v>
      </c>
      <c r="F33" s="148"/>
      <c r="G33" s="138">
        <f>H33*12</f>
        <v>29.4</v>
      </c>
      <c r="H33" s="146">
        <v>2.45</v>
      </c>
      <c r="I33" s="9">
        <v>2519.1</v>
      </c>
      <c r="J33" s="79">
        <v>1.94</v>
      </c>
    </row>
    <row r="34" spans="1:10" s="12" customFormat="1" ht="30">
      <c r="A34" s="18" t="s">
        <v>49</v>
      </c>
      <c r="B34" s="19" t="s">
        <v>9</v>
      </c>
      <c r="C34" s="21"/>
      <c r="D34" s="147">
        <v>2042.21</v>
      </c>
      <c r="E34" s="143"/>
      <c r="F34" s="148"/>
      <c r="G34" s="138">
        <f aca="true" t="shared" si="1" ref="G34:G39">D34/I34</f>
        <v>0.81</v>
      </c>
      <c r="H34" s="146">
        <f aca="true" t="shared" si="2" ref="H34:H39">G34/12</f>
        <v>0.07</v>
      </c>
      <c r="I34" s="9">
        <v>2519.1</v>
      </c>
      <c r="J34" s="79">
        <v>0.05</v>
      </c>
    </row>
    <row r="35" spans="1:10" s="12" customFormat="1" ht="30">
      <c r="A35" s="18" t="s">
        <v>70</v>
      </c>
      <c r="B35" s="19" t="s">
        <v>9</v>
      </c>
      <c r="C35" s="21"/>
      <c r="D35" s="147">
        <v>2042.21</v>
      </c>
      <c r="E35" s="143"/>
      <c r="F35" s="148"/>
      <c r="G35" s="138">
        <f t="shared" si="1"/>
        <v>0.81</v>
      </c>
      <c r="H35" s="146">
        <f t="shared" si="2"/>
        <v>0.07</v>
      </c>
      <c r="I35" s="9">
        <v>2519.1</v>
      </c>
      <c r="J35" s="79">
        <v>0.05</v>
      </c>
    </row>
    <row r="36" spans="1:10" s="12" customFormat="1" ht="20.25" customHeight="1">
      <c r="A36" s="18" t="s">
        <v>116</v>
      </c>
      <c r="B36" s="19" t="s">
        <v>9</v>
      </c>
      <c r="C36" s="21"/>
      <c r="D36" s="147">
        <v>12896.1</v>
      </c>
      <c r="E36" s="143"/>
      <c r="F36" s="148"/>
      <c r="G36" s="138">
        <f t="shared" si="1"/>
        <v>5.12</v>
      </c>
      <c r="H36" s="146">
        <f t="shared" si="2"/>
        <v>0.43</v>
      </c>
      <c r="I36" s="9">
        <v>2519.1</v>
      </c>
      <c r="J36" s="79">
        <v>0.34</v>
      </c>
    </row>
    <row r="37" spans="1:10" s="12" customFormat="1" ht="30" hidden="1">
      <c r="A37" s="18" t="s">
        <v>50</v>
      </c>
      <c r="B37" s="19" t="s">
        <v>12</v>
      </c>
      <c r="C37" s="21"/>
      <c r="D37" s="147">
        <f t="shared" si="0"/>
        <v>0</v>
      </c>
      <c r="E37" s="143"/>
      <c r="F37" s="148"/>
      <c r="G37" s="138">
        <f t="shared" si="1"/>
        <v>4.35</v>
      </c>
      <c r="H37" s="146">
        <f t="shared" si="2"/>
        <v>0.36</v>
      </c>
      <c r="I37" s="9">
        <v>2519.1</v>
      </c>
      <c r="J37" s="79">
        <v>0</v>
      </c>
    </row>
    <row r="38" spans="1:10" s="12" customFormat="1" ht="30" hidden="1">
      <c r="A38" s="18" t="s">
        <v>51</v>
      </c>
      <c r="B38" s="19" t="s">
        <v>12</v>
      </c>
      <c r="C38" s="21"/>
      <c r="D38" s="147">
        <f t="shared" si="0"/>
        <v>0</v>
      </c>
      <c r="E38" s="143"/>
      <c r="F38" s="148"/>
      <c r="G38" s="138">
        <f t="shared" si="1"/>
        <v>4.35</v>
      </c>
      <c r="H38" s="146">
        <f t="shared" si="2"/>
        <v>0.36</v>
      </c>
      <c r="I38" s="9">
        <v>2519.1</v>
      </c>
      <c r="J38" s="79">
        <v>0</v>
      </c>
    </row>
    <row r="39" spans="1:10" s="12" customFormat="1" ht="30" hidden="1">
      <c r="A39" s="18" t="s">
        <v>52</v>
      </c>
      <c r="B39" s="19" t="s">
        <v>12</v>
      </c>
      <c r="C39" s="21"/>
      <c r="D39" s="147">
        <f t="shared" si="0"/>
        <v>0</v>
      </c>
      <c r="E39" s="143"/>
      <c r="F39" s="148"/>
      <c r="G39" s="138">
        <f t="shared" si="1"/>
        <v>4.35</v>
      </c>
      <c r="H39" s="146">
        <f t="shared" si="2"/>
        <v>0.36</v>
      </c>
      <c r="I39" s="9">
        <v>2519.1</v>
      </c>
      <c r="J39" s="79">
        <v>0</v>
      </c>
    </row>
    <row r="40" spans="1:10" s="12" customFormat="1" ht="30">
      <c r="A40" s="18" t="s">
        <v>23</v>
      </c>
      <c r="B40" s="19"/>
      <c r="C40" s="21">
        <f>F40*12</f>
        <v>0</v>
      </c>
      <c r="D40" s="147">
        <f t="shared" si="0"/>
        <v>6348.13</v>
      </c>
      <c r="E40" s="143">
        <f>H40*12</f>
        <v>2.52</v>
      </c>
      <c r="F40" s="148"/>
      <c r="G40" s="138">
        <f>H40*12</f>
        <v>2.52</v>
      </c>
      <c r="H40" s="146">
        <v>0.21</v>
      </c>
      <c r="I40" s="9">
        <v>2519.1</v>
      </c>
      <c r="J40" s="79">
        <v>0.14</v>
      </c>
    </row>
    <row r="41" spans="1:10" s="9" customFormat="1" ht="20.25" customHeight="1">
      <c r="A41" s="18" t="s">
        <v>25</v>
      </c>
      <c r="B41" s="19" t="s">
        <v>26</v>
      </c>
      <c r="C41" s="21">
        <f>F41*12</f>
        <v>0</v>
      </c>
      <c r="D41" s="147">
        <f t="shared" si="0"/>
        <v>1813.75</v>
      </c>
      <c r="E41" s="143">
        <f>H41*12</f>
        <v>0.72</v>
      </c>
      <c r="F41" s="148"/>
      <c r="G41" s="138">
        <f>H41*12</f>
        <v>0.72</v>
      </c>
      <c r="H41" s="146">
        <v>0.06</v>
      </c>
      <c r="I41" s="9">
        <v>2519.1</v>
      </c>
      <c r="J41" s="79">
        <v>0.03</v>
      </c>
    </row>
    <row r="42" spans="1:10" s="9" customFormat="1" ht="20.25" customHeight="1">
      <c r="A42" s="18" t="s">
        <v>27</v>
      </c>
      <c r="B42" s="24" t="s">
        <v>28</v>
      </c>
      <c r="C42" s="25">
        <f>F42*12</f>
        <v>0</v>
      </c>
      <c r="D42" s="147">
        <f>G42*I42</f>
        <v>1209.17</v>
      </c>
      <c r="E42" s="149">
        <f>H42*12</f>
        <v>0.48</v>
      </c>
      <c r="F42" s="150"/>
      <c r="G42" s="138">
        <f>12*H42</f>
        <v>0.48</v>
      </c>
      <c r="H42" s="146">
        <v>0.04</v>
      </c>
      <c r="I42" s="9">
        <v>2519.1</v>
      </c>
      <c r="J42" s="79">
        <v>0.02</v>
      </c>
    </row>
    <row r="43" spans="1:10" s="20" customFormat="1" ht="30">
      <c r="A43" s="18" t="s">
        <v>24</v>
      </c>
      <c r="B43" s="19" t="s">
        <v>87</v>
      </c>
      <c r="C43" s="21">
        <f>F43*12</f>
        <v>0</v>
      </c>
      <c r="D43" s="147">
        <f>G43*I43</f>
        <v>1511.46</v>
      </c>
      <c r="E43" s="143">
        <f>H43*12</f>
        <v>0.6</v>
      </c>
      <c r="F43" s="148"/>
      <c r="G43" s="138">
        <f>12*H43</f>
        <v>0.6</v>
      </c>
      <c r="H43" s="146">
        <v>0.05</v>
      </c>
      <c r="I43" s="9">
        <v>2519.1</v>
      </c>
      <c r="J43" s="79">
        <v>0.03</v>
      </c>
    </row>
    <row r="44" spans="1:10" s="20" customFormat="1" ht="15">
      <c r="A44" s="18" t="s">
        <v>37</v>
      </c>
      <c r="B44" s="19"/>
      <c r="C44" s="13"/>
      <c r="D44" s="138">
        <f>D46+D47+D48+D49+D50+D51+D52+D53+D54+D55+D56+D59+D60</f>
        <v>24488.83</v>
      </c>
      <c r="E44" s="138">
        <f>SUM(E45:E58)</f>
        <v>0</v>
      </c>
      <c r="F44" s="138">
        <f>SUM(F45:F58)</f>
        <v>0</v>
      </c>
      <c r="G44" s="138">
        <f>D44/I44</f>
        <v>9.72</v>
      </c>
      <c r="H44" s="146">
        <f>G44/12</f>
        <v>0.81</v>
      </c>
      <c r="I44" s="9">
        <v>2519.1</v>
      </c>
      <c r="J44" s="79">
        <v>0.69</v>
      </c>
    </row>
    <row r="45" spans="1:10" s="12" customFormat="1" ht="15" hidden="1">
      <c r="A45" s="22"/>
      <c r="B45" s="17"/>
      <c r="C45" s="23"/>
      <c r="D45" s="151"/>
      <c r="E45" s="152"/>
      <c r="F45" s="153"/>
      <c r="G45" s="152"/>
      <c r="H45" s="153"/>
      <c r="I45" s="9">
        <v>2519.1</v>
      </c>
      <c r="J45" s="14"/>
    </row>
    <row r="46" spans="1:10" s="12" customFormat="1" ht="15">
      <c r="A46" s="22" t="s">
        <v>47</v>
      </c>
      <c r="B46" s="17" t="s">
        <v>17</v>
      </c>
      <c r="C46" s="23"/>
      <c r="D46" s="151">
        <v>217.13</v>
      </c>
      <c r="E46" s="152"/>
      <c r="F46" s="153"/>
      <c r="G46" s="152"/>
      <c r="H46" s="153"/>
      <c r="I46" s="9">
        <v>2519.1</v>
      </c>
      <c r="J46" s="14">
        <v>0.01</v>
      </c>
    </row>
    <row r="47" spans="1:10" s="12" customFormat="1" ht="15">
      <c r="A47" s="22" t="s">
        <v>18</v>
      </c>
      <c r="B47" s="17" t="s">
        <v>22</v>
      </c>
      <c r="C47" s="23">
        <f>F47*12</f>
        <v>0</v>
      </c>
      <c r="D47" s="151">
        <v>459.48</v>
      </c>
      <c r="E47" s="152">
        <f>H47*12</f>
        <v>0</v>
      </c>
      <c r="F47" s="153"/>
      <c r="G47" s="152"/>
      <c r="H47" s="153"/>
      <c r="I47" s="9">
        <v>2519.1</v>
      </c>
      <c r="J47" s="14">
        <v>0.01</v>
      </c>
    </row>
    <row r="48" spans="1:10" s="12" customFormat="1" ht="15">
      <c r="A48" s="22" t="s">
        <v>113</v>
      </c>
      <c r="B48" s="104" t="s">
        <v>17</v>
      </c>
      <c r="C48" s="23"/>
      <c r="D48" s="151">
        <v>818.74</v>
      </c>
      <c r="E48" s="152"/>
      <c r="F48" s="153"/>
      <c r="G48" s="152"/>
      <c r="H48" s="153"/>
      <c r="I48" s="9">
        <v>2519.1</v>
      </c>
      <c r="J48" s="14"/>
    </row>
    <row r="49" spans="1:10" s="12" customFormat="1" ht="15">
      <c r="A49" s="22" t="s">
        <v>136</v>
      </c>
      <c r="B49" s="17" t="s">
        <v>17</v>
      </c>
      <c r="C49" s="23">
        <f>F49*12</f>
        <v>0</v>
      </c>
      <c r="D49" s="151">
        <v>622.83</v>
      </c>
      <c r="E49" s="152">
        <f>H49*12</f>
        <v>0</v>
      </c>
      <c r="F49" s="153"/>
      <c r="G49" s="152"/>
      <c r="H49" s="153"/>
      <c r="I49" s="9">
        <v>2519.1</v>
      </c>
      <c r="J49" s="14">
        <v>0.21</v>
      </c>
    </row>
    <row r="50" spans="1:10" s="12" customFormat="1" ht="15">
      <c r="A50" s="22" t="s">
        <v>60</v>
      </c>
      <c r="B50" s="17" t="s">
        <v>17</v>
      </c>
      <c r="C50" s="23">
        <f>F50*12</f>
        <v>0</v>
      </c>
      <c r="D50" s="151">
        <v>875.61</v>
      </c>
      <c r="E50" s="152">
        <f>H50*12</f>
        <v>0</v>
      </c>
      <c r="F50" s="153"/>
      <c r="G50" s="152"/>
      <c r="H50" s="153"/>
      <c r="I50" s="9">
        <v>2519.1</v>
      </c>
      <c r="J50" s="14">
        <v>0.02</v>
      </c>
    </row>
    <row r="51" spans="1:10" s="12" customFormat="1" ht="15">
      <c r="A51" s="22" t="s">
        <v>19</v>
      </c>
      <c r="B51" s="17" t="s">
        <v>17</v>
      </c>
      <c r="C51" s="23">
        <f>F51*12</f>
        <v>0</v>
      </c>
      <c r="D51" s="151">
        <v>3903.72</v>
      </c>
      <c r="E51" s="152">
        <f>H51*12</f>
        <v>0</v>
      </c>
      <c r="F51" s="153"/>
      <c r="G51" s="152"/>
      <c r="H51" s="153"/>
      <c r="I51" s="9">
        <v>2519.1</v>
      </c>
      <c r="J51" s="14">
        <v>0.11</v>
      </c>
    </row>
    <row r="52" spans="1:10" s="12" customFormat="1" ht="15">
      <c r="A52" s="22" t="s">
        <v>20</v>
      </c>
      <c r="B52" s="17" t="s">
        <v>17</v>
      </c>
      <c r="C52" s="23">
        <f>F52*12</f>
        <v>0</v>
      </c>
      <c r="D52" s="151">
        <v>918.95</v>
      </c>
      <c r="E52" s="152">
        <f>H52*12</f>
        <v>0</v>
      </c>
      <c r="F52" s="153"/>
      <c r="G52" s="152"/>
      <c r="H52" s="153"/>
      <c r="I52" s="9">
        <v>2519.1</v>
      </c>
      <c r="J52" s="14">
        <v>0.02</v>
      </c>
    </row>
    <row r="53" spans="1:10" s="12" customFormat="1" ht="15">
      <c r="A53" s="22" t="s">
        <v>55</v>
      </c>
      <c r="B53" s="17" t="s">
        <v>17</v>
      </c>
      <c r="C53" s="23"/>
      <c r="D53" s="151">
        <v>437.79</v>
      </c>
      <c r="E53" s="152"/>
      <c r="F53" s="153"/>
      <c r="G53" s="152"/>
      <c r="H53" s="153"/>
      <c r="I53" s="9">
        <v>2519.1</v>
      </c>
      <c r="J53" s="14">
        <v>0.01</v>
      </c>
    </row>
    <row r="54" spans="1:10" s="12" customFormat="1" ht="18.75" customHeight="1">
      <c r="A54" s="22" t="s">
        <v>56</v>
      </c>
      <c r="B54" s="17" t="s">
        <v>22</v>
      </c>
      <c r="C54" s="23"/>
      <c r="D54" s="151">
        <v>1751.23</v>
      </c>
      <c r="E54" s="152"/>
      <c r="F54" s="153"/>
      <c r="G54" s="152"/>
      <c r="H54" s="153"/>
      <c r="I54" s="9">
        <v>2519.1</v>
      </c>
      <c r="J54" s="14">
        <v>0.04</v>
      </c>
    </row>
    <row r="55" spans="1:10" s="12" customFormat="1" ht="25.5">
      <c r="A55" s="22" t="s">
        <v>21</v>
      </c>
      <c r="B55" s="17" t="s">
        <v>17</v>
      </c>
      <c r="C55" s="23">
        <f>F55*12</f>
        <v>0</v>
      </c>
      <c r="D55" s="151">
        <v>2410.03</v>
      </c>
      <c r="E55" s="152">
        <f>H55*12</f>
        <v>0</v>
      </c>
      <c r="F55" s="153"/>
      <c r="G55" s="152"/>
      <c r="H55" s="153"/>
      <c r="I55" s="9">
        <v>2519.1</v>
      </c>
      <c r="J55" s="14">
        <v>0.06</v>
      </c>
    </row>
    <row r="56" spans="1:10" s="12" customFormat="1" ht="15">
      <c r="A56" s="22" t="s">
        <v>108</v>
      </c>
      <c r="B56" s="17" t="s">
        <v>17</v>
      </c>
      <c r="C56" s="23"/>
      <c r="D56" s="151">
        <v>3083</v>
      </c>
      <c r="E56" s="152"/>
      <c r="F56" s="153"/>
      <c r="G56" s="152"/>
      <c r="H56" s="153"/>
      <c r="I56" s="9">
        <v>2519.1</v>
      </c>
      <c r="J56" s="14">
        <v>0.01</v>
      </c>
    </row>
    <row r="57" spans="1:10" s="12" customFormat="1" ht="15" hidden="1">
      <c r="A57" s="22"/>
      <c r="B57" s="17"/>
      <c r="C57" s="41"/>
      <c r="D57" s="151"/>
      <c r="E57" s="154"/>
      <c r="F57" s="153"/>
      <c r="G57" s="152"/>
      <c r="H57" s="153"/>
      <c r="I57" s="9">
        <v>2519.1</v>
      </c>
      <c r="J57" s="14"/>
    </row>
    <row r="58" spans="1:10" s="12" customFormat="1" ht="15" hidden="1">
      <c r="A58" s="40"/>
      <c r="B58" s="17"/>
      <c r="C58" s="23"/>
      <c r="D58" s="151"/>
      <c r="E58" s="152"/>
      <c r="F58" s="153"/>
      <c r="G58" s="152"/>
      <c r="H58" s="153"/>
      <c r="I58" s="9">
        <v>2519.1</v>
      </c>
      <c r="J58" s="14"/>
    </row>
    <row r="59" spans="1:10" s="12" customFormat="1" ht="25.5">
      <c r="A59" s="140" t="s">
        <v>127</v>
      </c>
      <c r="B59" s="141" t="s">
        <v>12</v>
      </c>
      <c r="C59" s="135"/>
      <c r="D59" s="142">
        <v>3766.4</v>
      </c>
      <c r="E59" s="154"/>
      <c r="F59" s="155"/>
      <c r="G59" s="154"/>
      <c r="H59" s="156"/>
      <c r="I59" s="9">
        <v>2519.1</v>
      </c>
      <c r="J59" s="136"/>
    </row>
    <row r="60" spans="1:10" s="12" customFormat="1" ht="25.5">
      <c r="A60" s="140" t="s">
        <v>129</v>
      </c>
      <c r="B60" s="141" t="s">
        <v>12</v>
      </c>
      <c r="C60" s="135"/>
      <c r="D60" s="142">
        <v>5223.92</v>
      </c>
      <c r="E60" s="154"/>
      <c r="F60" s="155"/>
      <c r="G60" s="154"/>
      <c r="H60" s="156"/>
      <c r="I60" s="9">
        <v>2519.1</v>
      </c>
      <c r="J60" s="136"/>
    </row>
    <row r="61" spans="1:10" s="20" customFormat="1" ht="30">
      <c r="A61" s="18" t="s">
        <v>43</v>
      </c>
      <c r="B61" s="19"/>
      <c r="C61" s="13"/>
      <c r="D61" s="138">
        <f>D62+D63+D64+D65+D70</f>
        <v>14195.59</v>
      </c>
      <c r="E61" s="138">
        <f>SUM(E62:E71)</f>
        <v>0</v>
      </c>
      <c r="F61" s="138">
        <f>SUM(F62:F71)</f>
        <v>0</v>
      </c>
      <c r="G61" s="138">
        <f>D61/I61</f>
        <v>5.64</v>
      </c>
      <c r="H61" s="146">
        <f>G61/12</f>
        <v>0.47</v>
      </c>
      <c r="I61" s="9">
        <v>2519.1</v>
      </c>
      <c r="J61" s="79">
        <v>0.63</v>
      </c>
    </row>
    <row r="62" spans="1:10" s="12" customFormat="1" ht="15">
      <c r="A62" s="22" t="s">
        <v>38</v>
      </c>
      <c r="B62" s="17" t="s">
        <v>61</v>
      </c>
      <c r="C62" s="23"/>
      <c r="D62" s="151">
        <v>2626.83</v>
      </c>
      <c r="E62" s="152"/>
      <c r="F62" s="153"/>
      <c r="G62" s="152"/>
      <c r="H62" s="153"/>
      <c r="I62" s="9">
        <v>2519.1</v>
      </c>
      <c r="J62" s="14">
        <v>0.06</v>
      </c>
    </row>
    <row r="63" spans="1:10" s="12" customFormat="1" ht="25.5">
      <c r="A63" s="22" t="s">
        <v>39</v>
      </c>
      <c r="B63" s="17" t="s">
        <v>48</v>
      </c>
      <c r="C63" s="23"/>
      <c r="D63" s="151">
        <v>1751.23</v>
      </c>
      <c r="E63" s="152"/>
      <c r="F63" s="153"/>
      <c r="G63" s="152"/>
      <c r="H63" s="153"/>
      <c r="I63" s="9">
        <v>2519.1</v>
      </c>
      <c r="J63" s="14">
        <v>0.04</v>
      </c>
    </row>
    <row r="64" spans="1:10" s="12" customFormat="1" ht="15">
      <c r="A64" s="22" t="s">
        <v>65</v>
      </c>
      <c r="B64" s="17" t="s">
        <v>64</v>
      </c>
      <c r="C64" s="23"/>
      <c r="D64" s="151">
        <v>1837.85</v>
      </c>
      <c r="E64" s="152"/>
      <c r="F64" s="153"/>
      <c r="G64" s="152"/>
      <c r="H64" s="153"/>
      <c r="I64" s="9">
        <v>2519.1</v>
      </c>
      <c r="J64" s="14">
        <v>0.05</v>
      </c>
    </row>
    <row r="65" spans="1:10" s="12" customFormat="1" ht="25.5">
      <c r="A65" s="22" t="s">
        <v>62</v>
      </c>
      <c r="B65" s="17" t="s">
        <v>63</v>
      </c>
      <c r="C65" s="23"/>
      <c r="D65" s="151">
        <v>1751.2</v>
      </c>
      <c r="E65" s="152"/>
      <c r="F65" s="153"/>
      <c r="G65" s="152"/>
      <c r="H65" s="153"/>
      <c r="I65" s="9">
        <v>2519.1</v>
      </c>
      <c r="J65" s="14">
        <v>0.04</v>
      </c>
    </row>
    <row r="66" spans="1:10" s="12" customFormat="1" ht="15" hidden="1">
      <c r="A66" s="22"/>
      <c r="B66" s="17"/>
      <c r="C66" s="23"/>
      <c r="D66" s="151"/>
      <c r="E66" s="152"/>
      <c r="F66" s="153"/>
      <c r="G66" s="152"/>
      <c r="H66" s="153"/>
      <c r="I66" s="9">
        <v>2519.1</v>
      </c>
      <c r="J66" s="14">
        <v>0</v>
      </c>
    </row>
    <row r="67" spans="1:10" s="12" customFormat="1" ht="15" hidden="1">
      <c r="A67" s="22"/>
      <c r="B67" s="17"/>
      <c r="C67" s="23"/>
      <c r="D67" s="151"/>
      <c r="E67" s="152"/>
      <c r="F67" s="153"/>
      <c r="G67" s="152"/>
      <c r="H67" s="153"/>
      <c r="I67" s="9">
        <v>2519.1</v>
      </c>
      <c r="J67" s="14">
        <v>0</v>
      </c>
    </row>
    <row r="68" spans="1:10" s="12" customFormat="1" ht="15" hidden="1">
      <c r="A68" s="22"/>
      <c r="B68" s="17"/>
      <c r="C68" s="23"/>
      <c r="D68" s="151"/>
      <c r="E68" s="152"/>
      <c r="F68" s="153"/>
      <c r="G68" s="152"/>
      <c r="H68" s="153"/>
      <c r="I68" s="9">
        <v>2519.1</v>
      </c>
      <c r="J68" s="14">
        <v>0</v>
      </c>
    </row>
    <row r="69" spans="1:10" s="12" customFormat="1" ht="15" hidden="1">
      <c r="A69" s="22" t="s">
        <v>58</v>
      </c>
      <c r="B69" s="17" t="s">
        <v>9</v>
      </c>
      <c r="C69" s="23"/>
      <c r="D69" s="151">
        <f>G69*I69</f>
        <v>0</v>
      </c>
      <c r="E69" s="152"/>
      <c r="F69" s="153"/>
      <c r="G69" s="152"/>
      <c r="H69" s="153"/>
      <c r="I69" s="9">
        <v>2519.1</v>
      </c>
      <c r="J69" s="42">
        <v>0</v>
      </c>
    </row>
    <row r="70" spans="1:10" s="12" customFormat="1" ht="15">
      <c r="A70" s="40" t="s">
        <v>57</v>
      </c>
      <c r="B70" s="17" t="s">
        <v>9</v>
      </c>
      <c r="C70" s="41"/>
      <c r="D70" s="151">
        <v>6228.48</v>
      </c>
      <c r="E70" s="154"/>
      <c r="F70" s="153"/>
      <c r="G70" s="152"/>
      <c r="H70" s="153"/>
      <c r="I70" s="9">
        <v>2519.1</v>
      </c>
      <c r="J70" s="14">
        <v>0.16</v>
      </c>
    </row>
    <row r="71" spans="1:10" s="12" customFormat="1" ht="15" hidden="1">
      <c r="A71" s="40" t="s">
        <v>69</v>
      </c>
      <c r="B71" s="17" t="s">
        <v>17</v>
      </c>
      <c r="C71" s="23"/>
      <c r="D71" s="151"/>
      <c r="E71" s="152"/>
      <c r="F71" s="153"/>
      <c r="G71" s="152"/>
      <c r="H71" s="153">
        <v>0</v>
      </c>
      <c r="I71" s="9">
        <v>2519.1</v>
      </c>
      <c r="J71" s="79">
        <v>0</v>
      </c>
    </row>
    <row r="72" spans="1:10" s="12" customFormat="1" ht="30">
      <c r="A72" s="18" t="s">
        <v>44</v>
      </c>
      <c r="B72" s="17"/>
      <c r="C72" s="23"/>
      <c r="D72" s="138">
        <v>0</v>
      </c>
      <c r="E72" s="138" t="e">
        <f>#REF!+#REF!+E73</f>
        <v>#REF!</v>
      </c>
      <c r="F72" s="138" t="e">
        <f>#REF!+#REF!+F73</f>
        <v>#REF!</v>
      </c>
      <c r="G72" s="138">
        <f>D72/I72</f>
        <v>0</v>
      </c>
      <c r="H72" s="146">
        <f>G72/12</f>
        <v>0</v>
      </c>
      <c r="I72" s="9">
        <v>2519.1</v>
      </c>
      <c r="J72" s="79">
        <v>0.12</v>
      </c>
    </row>
    <row r="73" spans="1:10" s="12" customFormat="1" ht="15" hidden="1">
      <c r="A73" s="22" t="s">
        <v>59</v>
      </c>
      <c r="B73" s="17" t="s">
        <v>9</v>
      </c>
      <c r="C73" s="23"/>
      <c r="D73" s="151">
        <f>G73*I73</f>
        <v>0</v>
      </c>
      <c r="E73" s="152"/>
      <c r="F73" s="153"/>
      <c r="G73" s="152">
        <f>H73*12</f>
        <v>0</v>
      </c>
      <c r="H73" s="153">
        <v>0</v>
      </c>
      <c r="I73" s="9">
        <v>2519.1</v>
      </c>
      <c r="J73" s="79">
        <v>0</v>
      </c>
    </row>
    <row r="74" spans="1:10" s="12" customFormat="1" ht="15">
      <c r="A74" s="18" t="s">
        <v>45</v>
      </c>
      <c r="B74" s="17"/>
      <c r="C74" s="23"/>
      <c r="D74" s="138">
        <f>D76+D77</f>
        <v>6700</v>
      </c>
      <c r="E74" s="138">
        <f>SUM(E75:E77)</f>
        <v>0</v>
      </c>
      <c r="F74" s="138">
        <f>SUM(F75:F77)</f>
        <v>0</v>
      </c>
      <c r="G74" s="138">
        <f>D74/I74</f>
        <v>2.66</v>
      </c>
      <c r="H74" s="146">
        <f>G74/12</f>
        <v>0.22</v>
      </c>
      <c r="I74" s="9">
        <v>2519.1</v>
      </c>
      <c r="J74" s="79">
        <v>0.17</v>
      </c>
    </row>
    <row r="75" spans="1:10" s="12" customFormat="1" ht="15" hidden="1">
      <c r="A75" s="22" t="s">
        <v>40</v>
      </c>
      <c r="B75" s="17" t="s">
        <v>9</v>
      </c>
      <c r="C75" s="23"/>
      <c r="D75" s="151">
        <f>G75*I75</f>
        <v>0</v>
      </c>
      <c r="E75" s="152"/>
      <c r="F75" s="153"/>
      <c r="G75" s="152">
        <f>H75*12</f>
        <v>0</v>
      </c>
      <c r="H75" s="153">
        <v>0</v>
      </c>
      <c r="I75" s="9">
        <v>2519.1</v>
      </c>
      <c r="J75" s="79">
        <v>0</v>
      </c>
    </row>
    <row r="76" spans="1:10" s="12" customFormat="1" ht="15">
      <c r="A76" s="22" t="s">
        <v>72</v>
      </c>
      <c r="B76" s="17" t="s">
        <v>17</v>
      </c>
      <c r="C76" s="23"/>
      <c r="D76" s="151">
        <v>5784.72</v>
      </c>
      <c r="E76" s="152"/>
      <c r="F76" s="153"/>
      <c r="G76" s="152"/>
      <c r="H76" s="153"/>
      <c r="I76" s="9">
        <v>2519.1</v>
      </c>
      <c r="J76" s="14">
        <v>0.15</v>
      </c>
    </row>
    <row r="77" spans="1:10" s="12" customFormat="1" ht="15">
      <c r="A77" s="22" t="s">
        <v>41</v>
      </c>
      <c r="B77" s="17" t="s">
        <v>17</v>
      </c>
      <c r="C77" s="23"/>
      <c r="D77" s="151">
        <v>915.28</v>
      </c>
      <c r="E77" s="152"/>
      <c r="F77" s="153"/>
      <c r="G77" s="152"/>
      <c r="H77" s="153"/>
      <c r="I77" s="9">
        <v>2519.1</v>
      </c>
      <c r="J77" s="14">
        <v>0.02</v>
      </c>
    </row>
    <row r="78" spans="1:10" s="12" customFormat="1" ht="15">
      <c r="A78" s="18" t="s">
        <v>46</v>
      </c>
      <c r="B78" s="17"/>
      <c r="C78" s="23"/>
      <c r="D78" s="138">
        <f>D79</f>
        <v>1098.16</v>
      </c>
      <c r="E78" s="138" t="e">
        <f>E79+#REF!+#REF!</f>
        <v>#REF!</v>
      </c>
      <c r="F78" s="138" t="e">
        <f>F79+#REF!+#REF!</f>
        <v>#REF!</v>
      </c>
      <c r="G78" s="138">
        <f>D78/I78</f>
        <v>0.44</v>
      </c>
      <c r="H78" s="146">
        <f>G78/12</f>
        <v>0.04</v>
      </c>
      <c r="I78" s="9">
        <v>2519.1</v>
      </c>
      <c r="J78" s="79">
        <v>0.11</v>
      </c>
    </row>
    <row r="79" spans="1:10" s="12" customFormat="1" ht="15">
      <c r="A79" s="22" t="s">
        <v>42</v>
      </c>
      <c r="B79" s="17" t="s">
        <v>17</v>
      </c>
      <c r="C79" s="23"/>
      <c r="D79" s="151">
        <v>1098.16</v>
      </c>
      <c r="E79" s="152"/>
      <c r="F79" s="153"/>
      <c r="G79" s="152"/>
      <c r="H79" s="153"/>
      <c r="I79" s="9">
        <v>2519.1</v>
      </c>
      <c r="J79" s="14">
        <v>0.03</v>
      </c>
    </row>
    <row r="80" spans="1:10" s="9" customFormat="1" ht="15">
      <c r="A80" s="18" t="s">
        <v>54</v>
      </c>
      <c r="B80" s="19"/>
      <c r="C80" s="13"/>
      <c r="D80" s="138">
        <f>D81+D82</f>
        <v>13023.04</v>
      </c>
      <c r="E80" s="138">
        <f>E81+E82</f>
        <v>0</v>
      </c>
      <c r="F80" s="138">
        <f>F81+F82</f>
        <v>0</v>
      </c>
      <c r="G80" s="138">
        <f>D80/I80</f>
        <v>5.17</v>
      </c>
      <c r="H80" s="146">
        <f>G80/12</f>
        <v>0.43</v>
      </c>
      <c r="I80" s="9">
        <v>2519.1</v>
      </c>
      <c r="J80" s="79">
        <v>0.24</v>
      </c>
    </row>
    <row r="81" spans="1:10" s="12" customFormat="1" ht="15">
      <c r="A81" s="22" t="s">
        <v>114</v>
      </c>
      <c r="B81" s="91" t="s">
        <v>109</v>
      </c>
      <c r="C81" s="23"/>
      <c r="D81" s="151">
        <v>5480.8</v>
      </c>
      <c r="E81" s="152"/>
      <c r="F81" s="153"/>
      <c r="G81" s="152"/>
      <c r="H81" s="153"/>
      <c r="I81" s="9">
        <v>2519.1</v>
      </c>
      <c r="J81" s="14">
        <v>0.04</v>
      </c>
    </row>
    <row r="82" spans="1:10" s="12" customFormat="1" ht="15">
      <c r="A82" s="22" t="s">
        <v>66</v>
      </c>
      <c r="B82" s="104" t="s">
        <v>22</v>
      </c>
      <c r="C82" s="23">
        <f>F82*12</f>
        <v>0</v>
      </c>
      <c r="D82" s="151">
        <v>7542.24</v>
      </c>
      <c r="E82" s="152">
        <f>H82*12</f>
        <v>0</v>
      </c>
      <c r="F82" s="153"/>
      <c r="G82" s="152"/>
      <c r="H82" s="153"/>
      <c r="I82" s="9">
        <v>2519.1</v>
      </c>
      <c r="J82" s="14">
        <v>0.19</v>
      </c>
    </row>
    <row r="83" spans="1:10" s="9" customFormat="1" ht="15">
      <c r="A83" s="18" t="s">
        <v>53</v>
      </c>
      <c r="B83" s="19"/>
      <c r="C83" s="13"/>
      <c r="D83" s="138">
        <f>D84</f>
        <v>17351.79</v>
      </c>
      <c r="E83" s="138" t="e">
        <f>E84+#REF!+E85</f>
        <v>#REF!</v>
      </c>
      <c r="F83" s="138" t="e">
        <f>F84+#REF!+F85</f>
        <v>#REF!</v>
      </c>
      <c r="G83" s="138">
        <f>D83/I83</f>
        <v>6.89</v>
      </c>
      <c r="H83" s="146">
        <f>G83/12</f>
        <v>0.57</v>
      </c>
      <c r="I83" s="9">
        <v>2519.1</v>
      </c>
      <c r="J83" s="79">
        <v>0.54</v>
      </c>
    </row>
    <row r="84" spans="1:10" s="12" customFormat="1" ht="15.75" thickBot="1">
      <c r="A84" s="22" t="s">
        <v>67</v>
      </c>
      <c r="B84" s="17" t="s">
        <v>61</v>
      </c>
      <c r="C84" s="23"/>
      <c r="D84" s="151">
        <v>17351.79</v>
      </c>
      <c r="E84" s="152"/>
      <c r="F84" s="153"/>
      <c r="G84" s="152"/>
      <c r="H84" s="153"/>
      <c r="I84" s="9">
        <v>2519.1</v>
      </c>
      <c r="J84" s="14">
        <v>0.46</v>
      </c>
    </row>
    <row r="85" spans="1:10" s="12" customFormat="1" ht="25.5" customHeight="1" hidden="1">
      <c r="A85" s="22" t="s">
        <v>68</v>
      </c>
      <c r="B85" s="17" t="s">
        <v>17</v>
      </c>
      <c r="C85" s="23"/>
      <c r="D85" s="151">
        <f>G85*I85</f>
        <v>0</v>
      </c>
      <c r="E85" s="152"/>
      <c r="F85" s="153"/>
      <c r="G85" s="152">
        <f>H85*12</f>
        <v>0</v>
      </c>
      <c r="H85" s="153">
        <v>0</v>
      </c>
      <c r="I85" s="9">
        <v>2519.1</v>
      </c>
      <c r="J85" s="79">
        <v>0</v>
      </c>
    </row>
    <row r="86" spans="1:10" s="12" customFormat="1" ht="25.5" customHeight="1" hidden="1">
      <c r="A86" s="97"/>
      <c r="B86" s="98"/>
      <c r="C86" s="99"/>
      <c r="D86" s="157"/>
      <c r="E86" s="158"/>
      <c r="F86" s="159"/>
      <c r="G86" s="158"/>
      <c r="H86" s="159"/>
      <c r="I86" s="9">
        <v>2519.1</v>
      </c>
      <c r="J86" s="79"/>
    </row>
    <row r="87" spans="1:10" s="9" customFormat="1" ht="38.25" thickBot="1">
      <c r="A87" s="103" t="s">
        <v>138</v>
      </c>
      <c r="B87" s="8" t="s">
        <v>12</v>
      </c>
      <c r="C87" s="95">
        <f>F87*12</f>
        <v>0</v>
      </c>
      <c r="D87" s="160">
        <v>18439.82</v>
      </c>
      <c r="E87" s="95">
        <f>H87*12</f>
        <v>7.32</v>
      </c>
      <c r="F87" s="130"/>
      <c r="G87" s="95">
        <f>H87*12</f>
        <v>7.32</v>
      </c>
      <c r="H87" s="130">
        <f>0.38+0.23</f>
        <v>0.61</v>
      </c>
      <c r="I87" s="9">
        <v>2519.1</v>
      </c>
      <c r="J87" s="79">
        <v>0.77</v>
      </c>
    </row>
    <row r="88" spans="1:10" s="9" customFormat="1" ht="18.75" hidden="1">
      <c r="A88" s="100" t="s">
        <v>33</v>
      </c>
      <c r="B88" s="101"/>
      <c r="C88" s="102" t="e">
        <f>F88*12</f>
        <v>#REF!</v>
      </c>
      <c r="D88" s="102">
        <f>G88*I88</f>
        <v>0</v>
      </c>
      <c r="E88" s="102">
        <f>H88*12</f>
        <v>0</v>
      </c>
      <c r="F88" s="129" t="e">
        <f>#REF!+#REF!+#REF!+#REF!+#REF!+#REF!+#REF!+#REF!+#REF!+#REF!</f>
        <v>#REF!</v>
      </c>
      <c r="G88" s="102">
        <f>H88*12</f>
        <v>0</v>
      </c>
      <c r="H88" s="128">
        <v>0</v>
      </c>
      <c r="I88" s="9">
        <v>2519.1</v>
      </c>
      <c r="J88" s="79">
        <v>0</v>
      </c>
    </row>
    <row r="89" spans="1:10" s="9" customFormat="1" ht="15" hidden="1">
      <c r="A89" s="66" t="s">
        <v>73</v>
      </c>
      <c r="B89" s="46"/>
      <c r="C89" s="47"/>
      <c r="D89" s="25"/>
      <c r="E89" s="25"/>
      <c r="F89" s="111"/>
      <c r="G89" s="25"/>
      <c r="H89" s="128">
        <v>0</v>
      </c>
      <c r="I89" s="9">
        <v>2519.1</v>
      </c>
      <c r="J89" s="79">
        <v>0</v>
      </c>
    </row>
    <row r="90" spans="1:10" s="9" customFormat="1" ht="15" hidden="1">
      <c r="A90" s="66" t="s">
        <v>74</v>
      </c>
      <c r="B90" s="46"/>
      <c r="C90" s="47"/>
      <c r="D90" s="25"/>
      <c r="E90" s="25"/>
      <c r="F90" s="111"/>
      <c r="G90" s="25"/>
      <c r="H90" s="128">
        <v>0</v>
      </c>
      <c r="I90" s="9">
        <v>2519.1</v>
      </c>
      <c r="J90" s="79">
        <v>0</v>
      </c>
    </row>
    <row r="91" spans="1:10" s="9" customFormat="1" ht="15" hidden="1">
      <c r="A91" s="66" t="s">
        <v>75</v>
      </c>
      <c r="B91" s="46"/>
      <c r="C91" s="47"/>
      <c r="D91" s="25"/>
      <c r="E91" s="25"/>
      <c r="F91" s="111"/>
      <c r="G91" s="25"/>
      <c r="H91" s="128">
        <v>0</v>
      </c>
      <c r="I91" s="9">
        <v>2519.1</v>
      </c>
      <c r="J91" s="79">
        <v>0</v>
      </c>
    </row>
    <row r="92" spans="1:10" s="9" customFormat="1" ht="15" hidden="1">
      <c r="A92" s="66" t="s">
        <v>76</v>
      </c>
      <c r="B92" s="46"/>
      <c r="C92" s="47"/>
      <c r="D92" s="25"/>
      <c r="E92" s="25"/>
      <c r="F92" s="111"/>
      <c r="G92" s="25"/>
      <c r="H92" s="128">
        <v>0</v>
      </c>
      <c r="I92" s="9">
        <v>2519.1</v>
      </c>
      <c r="J92" s="79">
        <v>0</v>
      </c>
    </row>
    <row r="93" spans="1:10" s="9" customFormat="1" ht="15" hidden="1">
      <c r="A93" s="66" t="s">
        <v>77</v>
      </c>
      <c r="B93" s="46"/>
      <c r="C93" s="47"/>
      <c r="D93" s="25"/>
      <c r="E93" s="25"/>
      <c r="F93" s="111"/>
      <c r="G93" s="25"/>
      <c r="H93" s="128">
        <v>0</v>
      </c>
      <c r="I93" s="9">
        <v>2519.1</v>
      </c>
      <c r="J93" s="79">
        <v>0</v>
      </c>
    </row>
    <row r="94" spans="1:10" s="9" customFormat="1" ht="28.5" hidden="1">
      <c r="A94" s="96" t="s">
        <v>78</v>
      </c>
      <c r="B94" s="92"/>
      <c r="C94" s="93"/>
      <c r="D94" s="25"/>
      <c r="E94" s="25"/>
      <c r="F94" s="25"/>
      <c r="G94" s="25"/>
      <c r="H94" s="128">
        <v>0</v>
      </c>
      <c r="I94" s="9">
        <v>2519.1</v>
      </c>
      <c r="J94" s="79">
        <v>0</v>
      </c>
    </row>
    <row r="95" spans="1:10" s="9" customFormat="1" ht="19.5" thickBot="1">
      <c r="A95" s="87" t="s">
        <v>34</v>
      </c>
      <c r="B95" s="8"/>
      <c r="C95" s="95" t="e">
        <f>F95*12</f>
        <v>#REF!</v>
      </c>
      <c r="D95" s="133">
        <f>D87+D83+D80+D78+D74+D72+D61+D44+D43+D42+D41+D40+D36+D35+D34+D33+D32+D23+D15</f>
        <v>387968.05</v>
      </c>
      <c r="E95" s="133" t="e">
        <f>E87+E83+E80+E78+E74+E72+E61+E44+E43+E42+E41+E40+E36+E35+E34+E33+E32+E23+E15</f>
        <v>#REF!</v>
      </c>
      <c r="F95" s="133" t="e">
        <f>F87+F83+F80+F78+F74+F72+F61+F44+F43+F42+F41+F40+F36+F35+F34+F33+F32+F23+F15</f>
        <v>#REF!</v>
      </c>
      <c r="G95" s="133">
        <f>G87+G83+G80+G78+G74+G72+G61+G44+G43+G42+G41+G40+G36+G35+G34+G33+G32+G23+G15</f>
        <v>154.02</v>
      </c>
      <c r="H95" s="133">
        <f>H87+H83+H80+H78+H74+H72+H61+H44+H43+H42+H41+H40+H36+H35+H34+H33+H32+H23+H15</f>
        <v>12.84</v>
      </c>
      <c r="I95" s="9">
        <v>2519.1</v>
      </c>
      <c r="J95" s="79">
        <v>10.79</v>
      </c>
    </row>
    <row r="96" spans="1:10" s="9" customFormat="1" ht="19.5" hidden="1" thickBot="1">
      <c r="A96" s="44"/>
      <c r="B96" s="132"/>
      <c r="C96" s="45"/>
      <c r="D96" s="113"/>
      <c r="E96" s="45"/>
      <c r="F96" s="112"/>
      <c r="G96" s="45"/>
      <c r="H96" s="45"/>
      <c r="I96" s="9">
        <v>2519.1</v>
      </c>
      <c r="J96" s="79"/>
    </row>
    <row r="97" spans="1:10" s="9" customFormat="1" ht="20.25" hidden="1" thickBot="1">
      <c r="A97" s="53" t="s">
        <v>79</v>
      </c>
      <c r="B97" s="54"/>
      <c r="C97" s="55"/>
      <c r="D97" s="114">
        <f>D95+D96</f>
        <v>387968.05</v>
      </c>
      <c r="E97" s="114" t="e">
        <f>E95+E96</f>
        <v>#REF!</v>
      </c>
      <c r="F97" s="114" t="e">
        <f>F95+F96</f>
        <v>#REF!</v>
      </c>
      <c r="G97" s="114">
        <f>G95+G96</f>
        <v>154.02</v>
      </c>
      <c r="H97" s="114">
        <f>H95+H96</f>
        <v>12.84</v>
      </c>
      <c r="I97" s="9">
        <v>2519.1</v>
      </c>
      <c r="J97" s="56">
        <v>10.79</v>
      </c>
    </row>
    <row r="98" spans="1:10" s="27" customFormat="1" ht="20.25" hidden="1" thickBot="1">
      <c r="A98" s="36" t="s">
        <v>29</v>
      </c>
      <c r="B98" s="37" t="s">
        <v>11</v>
      </c>
      <c r="C98" s="37" t="s">
        <v>30</v>
      </c>
      <c r="D98" s="115"/>
      <c r="E98" s="37" t="s">
        <v>30</v>
      </c>
      <c r="F98" s="116"/>
      <c r="G98" s="37" t="s">
        <v>30</v>
      </c>
      <c r="H98" s="116"/>
      <c r="I98" s="9">
        <v>2519.1</v>
      </c>
      <c r="J98" s="81"/>
    </row>
    <row r="99" spans="1:10" s="27" customFormat="1" ht="19.5">
      <c r="A99" s="74"/>
      <c r="B99" s="75"/>
      <c r="C99" s="75"/>
      <c r="D99" s="75"/>
      <c r="E99" s="75"/>
      <c r="F99" s="75"/>
      <c r="G99" s="75"/>
      <c r="H99" s="75"/>
      <c r="I99" s="9"/>
      <c r="J99" s="81"/>
    </row>
    <row r="100" spans="1:10" s="27" customFormat="1" ht="19.5" hidden="1">
      <c r="A100" s="74"/>
      <c r="B100" s="75"/>
      <c r="C100" s="75"/>
      <c r="D100" s="75"/>
      <c r="E100" s="75"/>
      <c r="F100" s="75"/>
      <c r="G100" s="75"/>
      <c r="H100" s="75"/>
      <c r="I100" s="9"/>
      <c r="J100" s="81"/>
    </row>
    <row r="101" spans="1:10" s="27" customFormat="1" ht="19.5" hidden="1">
      <c r="A101" s="74"/>
      <c r="B101" s="75"/>
      <c r="C101" s="75"/>
      <c r="D101" s="75"/>
      <c r="E101" s="75"/>
      <c r="F101" s="75"/>
      <c r="G101" s="75"/>
      <c r="H101" s="75"/>
      <c r="I101" s="9"/>
      <c r="J101" s="81"/>
    </row>
    <row r="102" spans="1:10" s="27" customFormat="1" ht="19.5" hidden="1">
      <c r="A102" s="74"/>
      <c r="B102" s="75"/>
      <c r="C102" s="75"/>
      <c r="D102" s="75"/>
      <c r="E102" s="75"/>
      <c r="F102" s="75"/>
      <c r="G102" s="75"/>
      <c r="H102" s="75"/>
      <c r="I102" s="9"/>
      <c r="J102" s="81"/>
    </row>
    <row r="103" spans="1:10" s="27" customFormat="1" ht="19.5" hidden="1">
      <c r="A103" s="74"/>
      <c r="B103" s="75"/>
      <c r="C103" s="75"/>
      <c r="D103" s="75"/>
      <c r="E103" s="75"/>
      <c r="F103" s="75"/>
      <c r="G103" s="75"/>
      <c r="H103" s="75"/>
      <c r="I103" s="9"/>
      <c r="J103" s="81"/>
    </row>
    <row r="104" spans="1:10" s="27" customFormat="1" ht="19.5" hidden="1">
      <c r="A104" s="74"/>
      <c r="B104" s="75"/>
      <c r="C104" s="75"/>
      <c r="D104" s="75"/>
      <c r="E104" s="75"/>
      <c r="F104" s="75"/>
      <c r="G104" s="75"/>
      <c r="H104" s="75"/>
      <c r="I104" s="9"/>
      <c r="J104" s="81"/>
    </row>
    <row r="105" spans="1:10" s="29" customFormat="1" ht="15" hidden="1">
      <c r="A105" s="28"/>
      <c r="I105" s="9"/>
      <c r="J105" s="82"/>
    </row>
    <row r="106" spans="1:10" s="29" customFormat="1" ht="20.25" hidden="1" thickBot="1">
      <c r="A106" s="62" t="s">
        <v>33</v>
      </c>
      <c r="B106" s="63"/>
      <c r="C106" s="64" t="e">
        <f>F106*12</f>
        <v>#REF!</v>
      </c>
      <c r="D106" s="64">
        <f>SUM(D107:D113)</f>
        <v>28850.13</v>
      </c>
      <c r="E106" s="64">
        <f>H106*12</f>
        <v>0</v>
      </c>
      <c r="F106" s="64" t="e">
        <f>#REF!+#REF!+#REF!+#REF!+#REF!+#REF!+#REF!+#REF!+#REF!+#REF!</f>
        <v>#REF!</v>
      </c>
      <c r="G106" s="64">
        <f>G107+G108+G109+G110+G111+G112+G113</f>
        <v>0</v>
      </c>
      <c r="H106" s="117">
        <f>SUM(H107:H113)</f>
        <v>0</v>
      </c>
      <c r="I106" s="9"/>
      <c r="J106" s="82"/>
    </row>
    <row r="107" spans="1:10" s="29" customFormat="1" ht="15" hidden="1">
      <c r="A107" s="65" t="s">
        <v>97</v>
      </c>
      <c r="B107" s="58"/>
      <c r="C107" s="59"/>
      <c r="D107" s="13"/>
      <c r="E107" s="13"/>
      <c r="F107" s="13"/>
      <c r="G107" s="13"/>
      <c r="H107" s="110"/>
      <c r="I107" s="9"/>
      <c r="J107" s="82"/>
    </row>
    <row r="108" spans="1:10" s="29" customFormat="1" ht="15" hidden="1">
      <c r="A108" s="66" t="s">
        <v>98</v>
      </c>
      <c r="B108" s="46"/>
      <c r="C108" s="47"/>
      <c r="D108" s="21"/>
      <c r="E108" s="21"/>
      <c r="F108" s="21"/>
      <c r="G108" s="21"/>
      <c r="H108" s="118"/>
      <c r="I108" s="9"/>
      <c r="J108" s="82"/>
    </row>
    <row r="109" spans="1:10" s="29" customFormat="1" ht="15" hidden="1">
      <c r="A109" s="66" t="s">
        <v>99</v>
      </c>
      <c r="B109" s="46"/>
      <c r="C109" s="47"/>
      <c r="D109" s="21"/>
      <c r="E109" s="21"/>
      <c r="F109" s="21"/>
      <c r="G109" s="21"/>
      <c r="H109" s="118"/>
      <c r="I109" s="9"/>
      <c r="J109" s="82"/>
    </row>
    <row r="110" spans="1:10" s="29" customFormat="1" ht="15" hidden="1">
      <c r="A110" s="66" t="s">
        <v>100</v>
      </c>
      <c r="B110" s="46"/>
      <c r="C110" s="47"/>
      <c r="D110" s="21"/>
      <c r="E110" s="21"/>
      <c r="F110" s="21"/>
      <c r="G110" s="21"/>
      <c r="H110" s="118"/>
      <c r="I110" s="9"/>
      <c r="J110" s="82"/>
    </row>
    <row r="111" spans="1:10" s="29" customFormat="1" ht="15" hidden="1">
      <c r="A111" s="66" t="s">
        <v>101</v>
      </c>
      <c r="B111" s="46"/>
      <c r="C111" s="47"/>
      <c r="D111" s="21"/>
      <c r="E111" s="21"/>
      <c r="F111" s="21"/>
      <c r="G111" s="21"/>
      <c r="H111" s="118"/>
      <c r="I111" s="9"/>
      <c r="J111" s="82"/>
    </row>
    <row r="112" spans="1:10" s="29" customFormat="1" ht="15" hidden="1">
      <c r="A112" s="66" t="s">
        <v>102</v>
      </c>
      <c r="B112" s="46"/>
      <c r="C112" s="47"/>
      <c r="D112" s="21"/>
      <c r="E112" s="21"/>
      <c r="F112" s="21"/>
      <c r="G112" s="21"/>
      <c r="H112" s="118"/>
      <c r="I112" s="9"/>
      <c r="J112" s="82"/>
    </row>
    <row r="113" spans="1:10" s="29" customFormat="1" ht="15.75" hidden="1" thickBot="1">
      <c r="A113" s="67" t="s">
        <v>103</v>
      </c>
      <c r="B113" s="68"/>
      <c r="C113" s="69"/>
      <c r="D113" s="119">
        <v>28850.13</v>
      </c>
      <c r="E113" s="119">
        <f>H113*12</f>
        <v>0</v>
      </c>
      <c r="F113" s="119" t="e">
        <f>#REF!+#REF!+#REF!+#REF!+#REF!+#REF!+#REF!+#REF!+#REF!+#REF!</f>
        <v>#REF!</v>
      </c>
      <c r="G113" s="119">
        <f>H113*12</f>
        <v>0</v>
      </c>
      <c r="H113" s="120"/>
      <c r="I113" s="9"/>
      <c r="J113" s="82"/>
    </row>
    <row r="114" spans="1:10" s="29" customFormat="1" ht="15" hidden="1">
      <c r="A114" s="70"/>
      <c r="B114" s="71"/>
      <c r="C114" s="72"/>
      <c r="D114" s="73"/>
      <c r="E114" s="73"/>
      <c r="F114" s="73"/>
      <c r="G114" s="73"/>
      <c r="H114" s="72"/>
      <c r="I114" s="9"/>
      <c r="J114" s="82"/>
    </row>
    <row r="115" spans="1:10" s="29" customFormat="1" ht="15" hidden="1">
      <c r="A115" s="70"/>
      <c r="B115" s="71"/>
      <c r="C115" s="72"/>
      <c r="D115" s="73"/>
      <c r="E115" s="73"/>
      <c r="F115" s="73"/>
      <c r="G115" s="73"/>
      <c r="H115" s="72"/>
      <c r="I115" s="9"/>
      <c r="J115" s="82"/>
    </row>
    <row r="116" spans="1:10" s="29" customFormat="1" ht="15" hidden="1">
      <c r="A116" s="70"/>
      <c r="B116" s="71"/>
      <c r="C116" s="72"/>
      <c r="D116" s="73"/>
      <c r="E116" s="73"/>
      <c r="F116" s="73"/>
      <c r="G116" s="73"/>
      <c r="H116" s="72"/>
      <c r="I116" s="9"/>
      <c r="J116" s="82"/>
    </row>
    <row r="117" spans="1:10" s="29" customFormat="1" ht="20.25" hidden="1" thickBot="1">
      <c r="A117" s="52" t="s">
        <v>79</v>
      </c>
      <c r="B117" s="76"/>
      <c r="C117" s="76"/>
      <c r="D117" s="121">
        <f>D97+D106</f>
        <v>416818.18</v>
      </c>
      <c r="E117" s="122"/>
      <c r="F117" s="122"/>
      <c r="G117" s="121">
        <f>G97+G106</f>
        <v>154.02</v>
      </c>
      <c r="H117" s="123">
        <f>H97+H106</f>
        <v>12.84</v>
      </c>
      <c r="I117" s="9"/>
      <c r="J117" s="82"/>
    </row>
    <row r="118" spans="1:10" s="29" customFormat="1" ht="15">
      <c r="A118" s="70"/>
      <c r="B118" s="71"/>
      <c r="C118" s="72"/>
      <c r="D118" s="73"/>
      <c r="E118" s="73"/>
      <c r="F118" s="73"/>
      <c r="G118" s="73"/>
      <c r="H118" s="72"/>
      <c r="I118" s="9"/>
      <c r="J118" s="82"/>
    </row>
    <row r="119" spans="1:10" s="29" customFormat="1" ht="15" hidden="1">
      <c r="A119" s="70"/>
      <c r="B119" s="71"/>
      <c r="C119" s="72"/>
      <c r="D119" s="73"/>
      <c r="E119" s="73"/>
      <c r="F119" s="73"/>
      <c r="G119" s="73"/>
      <c r="H119" s="72"/>
      <c r="I119" s="9"/>
      <c r="J119" s="82"/>
    </row>
    <row r="120" spans="1:10" s="29" customFormat="1" ht="15" hidden="1">
      <c r="A120" s="70"/>
      <c r="B120" s="71"/>
      <c r="C120" s="72"/>
      <c r="D120" s="73"/>
      <c r="E120" s="73"/>
      <c r="F120" s="73"/>
      <c r="G120" s="73"/>
      <c r="H120" s="72"/>
      <c r="I120" s="9"/>
      <c r="J120" s="82"/>
    </row>
    <row r="121" spans="1:10" s="29" customFormat="1" ht="15.75" thickBot="1">
      <c r="A121" s="70"/>
      <c r="B121" s="71"/>
      <c r="C121" s="72"/>
      <c r="D121" s="73"/>
      <c r="E121" s="73"/>
      <c r="F121" s="73"/>
      <c r="G121" s="73"/>
      <c r="H121" s="72"/>
      <c r="I121" s="9"/>
      <c r="J121" s="82"/>
    </row>
    <row r="122" spans="1:10" s="9" customFormat="1" ht="30.75" thickBot="1">
      <c r="A122" s="87" t="s">
        <v>104</v>
      </c>
      <c r="B122" s="63"/>
      <c r="C122" s="64"/>
      <c r="D122" s="131">
        <f>D123+D124+D125+D126+D127</f>
        <v>106642.71</v>
      </c>
      <c r="E122" s="131">
        <f>E123+E124+E125+E126+E127</f>
        <v>0</v>
      </c>
      <c r="F122" s="131">
        <f>F123+F124+F125+F126+F127</f>
        <v>0</v>
      </c>
      <c r="G122" s="131">
        <f>G123+G124+G125+G126+G127</f>
        <v>42.33</v>
      </c>
      <c r="H122" s="161">
        <f>H123+H124+H125+H126+H127</f>
        <v>3.53</v>
      </c>
      <c r="I122" s="9">
        <v>2519.1</v>
      </c>
      <c r="J122" s="56"/>
    </row>
    <row r="123" spans="1:10" s="29" customFormat="1" ht="20.25" customHeight="1">
      <c r="A123" s="137" t="s">
        <v>121</v>
      </c>
      <c r="B123" s="126"/>
      <c r="C123" s="94"/>
      <c r="D123" s="94">
        <v>14894.41</v>
      </c>
      <c r="E123" s="138"/>
      <c r="F123" s="138"/>
      <c r="G123" s="94">
        <f>D123/I123</f>
        <v>5.91</v>
      </c>
      <c r="H123" s="139">
        <f>G123/12</f>
        <v>0.49</v>
      </c>
      <c r="I123" s="9">
        <v>2519.1</v>
      </c>
      <c r="J123" s="82"/>
    </row>
    <row r="124" spans="1:10" s="29" customFormat="1" ht="15">
      <c r="A124" s="140" t="s">
        <v>122</v>
      </c>
      <c r="B124" s="141"/>
      <c r="C124" s="142"/>
      <c r="D124" s="142">
        <v>3436.53</v>
      </c>
      <c r="E124" s="143"/>
      <c r="F124" s="143"/>
      <c r="G124" s="94">
        <f>D124/I124</f>
        <v>1.36</v>
      </c>
      <c r="H124" s="139">
        <f>G124/12</f>
        <v>0.11</v>
      </c>
      <c r="I124" s="9">
        <v>2519.1</v>
      </c>
      <c r="J124" s="82"/>
    </row>
    <row r="125" spans="1:10" s="29" customFormat="1" ht="18.75" customHeight="1">
      <c r="A125" s="140" t="s">
        <v>141</v>
      </c>
      <c r="B125" s="141"/>
      <c r="C125" s="142"/>
      <c r="D125" s="142">
        <v>24317.58</v>
      </c>
      <c r="E125" s="143"/>
      <c r="F125" s="143"/>
      <c r="G125" s="94">
        <f>D125/I125</f>
        <v>9.65</v>
      </c>
      <c r="H125" s="139">
        <f>G125/12+0.01</f>
        <v>0.81</v>
      </c>
      <c r="I125" s="9">
        <v>2519.1</v>
      </c>
      <c r="J125" s="82"/>
    </row>
    <row r="126" spans="1:10" s="29" customFormat="1" ht="15">
      <c r="A126" s="140" t="s">
        <v>134</v>
      </c>
      <c r="B126" s="141"/>
      <c r="C126" s="142"/>
      <c r="D126" s="142">
        <v>722.42</v>
      </c>
      <c r="E126" s="143"/>
      <c r="F126" s="143"/>
      <c r="G126" s="94">
        <f>D126/I126</f>
        <v>0.29</v>
      </c>
      <c r="H126" s="139">
        <f>G126/12</f>
        <v>0.02</v>
      </c>
      <c r="I126" s="9">
        <v>2519.1</v>
      </c>
      <c r="J126" s="82"/>
    </row>
    <row r="127" spans="1:10" s="29" customFormat="1" ht="15">
      <c r="A127" s="140" t="s">
        <v>111</v>
      </c>
      <c r="B127" s="141"/>
      <c r="C127" s="142"/>
      <c r="D127" s="142">
        <v>63271.77</v>
      </c>
      <c r="E127" s="143"/>
      <c r="F127" s="143"/>
      <c r="G127" s="94">
        <f>D127/I127</f>
        <v>25.12</v>
      </c>
      <c r="H127" s="139">
        <f>G127/12+0.01</f>
        <v>2.1</v>
      </c>
      <c r="I127" s="9">
        <v>2519.1</v>
      </c>
      <c r="J127" s="82"/>
    </row>
    <row r="128" spans="1:10" s="29" customFormat="1" ht="15">
      <c r="A128" s="70"/>
      <c r="B128" s="71"/>
      <c r="C128" s="72"/>
      <c r="D128" s="72"/>
      <c r="E128" s="73"/>
      <c r="F128" s="73"/>
      <c r="G128" s="72"/>
      <c r="H128" s="72"/>
      <c r="I128" s="9">
        <v>2519.1</v>
      </c>
      <c r="J128" s="82"/>
    </row>
    <row r="129" spans="1:10" s="29" customFormat="1" ht="15.75" thickBot="1">
      <c r="A129" s="70"/>
      <c r="B129" s="71"/>
      <c r="C129" s="72"/>
      <c r="D129" s="72"/>
      <c r="E129" s="73"/>
      <c r="F129" s="73"/>
      <c r="G129" s="72"/>
      <c r="H129" s="72"/>
      <c r="I129" s="9">
        <v>2519.1</v>
      </c>
      <c r="J129" s="82"/>
    </row>
    <row r="130" spans="1:10" s="9" customFormat="1" ht="20.25" thickBot="1">
      <c r="A130" s="84" t="s">
        <v>79</v>
      </c>
      <c r="B130" s="85"/>
      <c r="C130" s="86"/>
      <c r="D130" s="124">
        <f>D95+D122</f>
        <v>494610.76</v>
      </c>
      <c r="E130" s="124" t="e">
        <f>E95+E122</f>
        <v>#REF!</v>
      </c>
      <c r="F130" s="124" t="e">
        <f>F95+F122</f>
        <v>#REF!</v>
      </c>
      <c r="G130" s="124">
        <f>G95+G122</f>
        <v>196.35</v>
      </c>
      <c r="H130" s="124">
        <f>H95+H122</f>
        <v>16.37</v>
      </c>
      <c r="I130" s="9">
        <v>2519.1</v>
      </c>
      <c r="J130" s="56">
        <v>10.79</v>
      </c>
    </row>
    <row r="131" spans="1:10" s="29" customFormat="1" ht="15">
      <c r="A131" s="70"/>
      <c r="B131" s="71"/>
      <c r="C131" s="72"/>
      <c r="D131" s="72"/>
      <c r="E131" s="73"/>
      <c r="F131" s="73"/>
      <c r="G131" s="72"/>
      <c r="H131" s="72"/>
      <c r="I131" s="9"/>
      <c r="J131" s="82"/>
    </row>
    <row r="132" spans="1:10" s="29" customFormat="1" ht="15">
      <c r="A132" s="70"/>
      <c r="B132" s="71"/>
      <c r="C132" s="72"/>
      <c r="D132" s="73"/>
      <c r="E132" s="73"/>
      <c r="F132" s="73"/>
      <c r="G132" s="73"/>
      <c r="H132" s="72"/>
      <c r="I132" s="9"/>
      <c r="J132" s="82"/>
    </row>
    <row r="133" spans="1:10" s="29" customFormat="1" ht="12.75">
      <c r="A133" s="28"/>
      <c r="J133" s="82"/>
    </row>
    <row r="134" spans="1:10" s="29" customFormat="1" ht="12.75">
      <c r="A134" s="28"/>
      <c r="J134" s="82"/>
    </row>
    <row r="135" spans="1:10" s="26" customFormat="1" ht="18.75">
      <c r="A135" s="30"/>
      <c r="B135" s="31"/>
      <c r="C135" s="32"/>
      <c r="D135" s="32"/>
      <c r="E135" s="32"/>
      <c r="F135" s="32"/>
      <c r="G135" s="32"/>
      <c r="H135" s="32"/>
      <c r="J135" s="83"/>
    </row>
    <row r="136" spans="1:10" s="27" customFormat="1" ht="19.5">
      <c r="A136" s="33"/>
      <c r="B136" s="34"/>
      <c r="C136" s="35"/>
      <c r="D136" s="35"/>
      <c r="E136" s="35"/>
      <c r="F136" s="35"/>
      <c r="G136" s="35"/>
      <c r="H136" s="35"/>
      <c r="J136" s="81"/>
    </row>
    <row r="137" spans="1:10" s="29" customFormat="1" ht="14.25">
      <c r="A137" s="178" t="s">
        <v>31</v>
      </c>
      <c r="B137" s="178"/>
      <c r="C137" s="178"/>
      <c r="D137" s="178"/>
      <c r="E137" s="178"/>
      <c r="F137" s="178"/>
      <c r="J137" s="82"/>
    </row>
    <row r="138" s="29" customFormat="1" ht="12.75">
      <c r="J138" s="82"/>
    </row>
    <row r="139" spans="1:10" s="29" customFormat="1" ht="12.75">
      <c r="A139" s="28" t="s">
        <v>32</v>
      </c>
      <c r="J139" s="82"/>
    </row>
    <row r="140" s="29" customFormat="1" ht="12.75">
      <c r="J140" s="82"/>
    </row>
    <row r="141" s="29" customFormat="1" ht="12.75">
      <c r="J141" s="82"/>
    </row>
    <row r="142" s="29" customFormat="1" ht="12.75">
      <c r="J142" s="82"/>
    </row>
    <row r="143" s="29" customFormat="1" ht="12.75">
      <c r="J143" s="82"/>
    </row>
    <row r="144" s="29" customFormat="1" ht="12.75">
      <c r="J144" s="82"/>
    </row>
    <row r="145" s="29" customFormat="1" ht="12.75">
      <c r="J145" s="82"/>
    </row>
    <row r="146" s="29" customFormat="1" ht="12.75">
      <c r="J146" s="82"/>
    </row>
    <row r="147" s="29" customFormat="1" ht="12.75">
      <c r="J147" s="82"/>
    </row>
    <row r="148" s="29" customFormat="1" ht="12.75">
      <c r="J148" s="82"/>
    </row>
    <row r="149" s="29" customFormat="1" ht="12.75">
      <c r="J149" s="82"/>
    </row>
    <row r="150" s="29" customFormat="1" ht="12.75">
      <c r="J150" s="82"/>
    </row>
    <row r="151" s="29" customFormat="1" ht="12.75">
      <c r="J151" s="82"/>
    </row>
    <row r="152" s="29" customFormat="1" ht="12.75">
      <c r="J152" s="82"/>
    </row>
    <row r="153" s="29" customFormat="1" ht="12.75">
      <c r="J153" s="82"/>
    </row>
    <row r="154" s="29" customFormat="1" ht="12.75">
      <c r="J154" s="82"/>
    </row>
    <row r="155" s="29" customFormat="1" ht="12.75">
      <c r="J155" s="82"/>
    </row>
    <row r="156" s="29" customFormat="1" ht="12.75">
      <c r="J156" s="82"/>
    </row>
    <row r="157" s="29" customFormat="1" ht="12.75">
      <c r="J157" s="82"/>
    </row>
  </sheetData>
  <sheetProtection/>
  <mergeCells count="12">
    <mergeCell ref="A8:H8"/>
    <mergeCell ref="A9:H9"/>
    <mergeCell ref="A10:H10"/>
    <mergeCell ref="A11:H11"/>
    <mergeCell ref="A14:H14"/>
    <mergeCell ref="A137:F13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2015-06-03T04:49:56Z</cp:lastPrinted>
  <dcterms:created xsi:type="dcterms:W3CDTF">2010-04-02T14:46:04Z</dcterms:created>
  <dcterms:modified xsi:type="dcterms:W3CDTF">2015-06-23T07:02:51Z</dcterms:modified>
  <cp:category/>
  <cp:version/>
  <cp:contentType/>
  <cp:contentStatus/>
</cp:coreProperties>
</file>