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35" windowWidth="14955" windowHeight="8385" activeTab="2"/>
  </bookViews>
  <sheets>
    <sheet name="проект 290 " sheetId="1" r:id="rId1"/>
    <sheet name="по заявлению" sheetId="2" r:id="rId2"/>
    <sheet name="по голосованию" sheetId="3" r:id="rId3"/>
  </sheets>
  <definedNames>
    <definedName name="_xlnm.Print_Area" localSheetId="2">'по голосованию'!$A$1:$F$126</definedName>
    <definedName name="_xlnm.Print_Area" localSheetId="1">'по заявлению'!$A$1:$F$130</definedName>
    <definedName name="_xlnm.Print_Area" localSheetId="0">'проект 290 '!$A$1:$F$144</definedName>
  </definedNames>
  <calcPr fullCalcOnLoad="1" fullPrecision="0"/>
</workbook>
</file>

<file path=xl/sharedStrings.xml><?xml version="1.0" encoding="utf-8"?>
<sst xmlns="http://schemas.openxmlformats.org/spreadsheetml/2006/main" count="694" uniqueCount="176">
  <si>
    <t>к договору управления многоквартирным домом</t>
  </si>
  <si>
    <t>Перечень работ и услуг по содержанию и ремонту общего имущества в многоквартирном доме</t>
  </si>
  <si>
    <t>наименование работ и услуг</t>
  </si>
  <si>
    <t>периодичность выполняемых работ</t>
  </si>
  <si>
    <t>Годовой размер платы на 1м2 общей площади помещения (рублей)</t>
  </si>
  <si>
    <t xml:space="preserve">Стоимость на 1м2 общей площади помещения (рублей в месяц) </t>
  </si>
  <si>
    <t>Обязательные работы и услуги по содержанию и ремонту общего имущества собственников помещений в многоквартирном доме</t>
  </si>
  <si>
    <t>ежемесячно</t>
  </si>
  <si>
    <t>Уборка земельного участка, входящего в состав общего имущества</t>
  </si>
  <si>
    <t>6 раз в неделю</t>
  </si>
  <si>
    <t>по мере необходимости</t>
  </si>
  <si>
    <t>Расчетно-кассовое обслуживание</t>
  </si>
  <si>
    <t>1 раз в месяц</t>
  </si>
  <si>
    <t>Аварийное обслуживание</t>
  </si>
  <si>
    <t>круглосуточно</t>
  </si>
  <si>
    <t>1 раз в год</t>
  </si>
  <si>
    <t>гидравлическое испытание входной запорной арматуры</t>
  </si>
  <si>
    <t>промывка системы отопления</t>
  </si>
  <si>
    <t>опресовка системы отопления</t>
  </si>
  <si>
    <t>заполнение системы отопления технической водой с удалением воздушных пробок</t>
  </si>
  <si>
    <t>2 раза в год</t>
  </si>
  <si>
    <t>Обслуживание вводных и внутренних газопроводов жилого фонда</t>
  </si>
  <si>
    <t>Организация и проведение микробиологического и санитарно - химического контроля горячего водоснабжения</t>
  </si>
  <si>
    <t>Дератизация</t>
  </si>
  <si>
    <t>12 раз в год</t>
  </si>
  <si>
    <t>Дезинсекция</t>
  </si>
  <si>
    <t>6 раз в год</t>
  </si>
  <si>
    <t xml:space="preserve">Управляющая организация   _____________________                                            Собственник __________________________                               </t>
  </si>
  <si>
    <t>М.П.</t>
  </si>
  <si>
    <t>ИТОГО:</t>
  </si>
  <si>
    <t xml:space="preserve">Годовая стоимость                ( на весь дом), руб. </t>
  </si>
  <si>
    <t>Регламентные работы по системе отопления в т.числе:</t>
  </si>
  <si>
    <t>проверка бойлера на плотность и прочность</t>
  </si>
  <si>
    <t>проверка бойлера на предмет накипиобразования латунных трубок ( со снятием калачей )</t>
  </si>
  <si>
    <t>перевод реле времени</t>
  </si>
  <si>
    <t>прочистка канализационных выпусков до стены здания</t>
  </si>
  <si>
    <t>Регламентные работы по системе горячего водоснабжения в т.числе:</t>
  </si>
  <si>
    <t>Регламентные работы по системе холодного водоснабжения в т.числе:</t>
  </si>
  <si>
    <t>Регламентные работы по системе электроснабжени в т.числе:</t>
  </si>
  <si>
    <t>Регламентные работы по системе водоотведения в т.числе:</t>
  </si>
  <si>
    <t>Регламентные работы по содержанию кровли в т.числе:</t>
  </si>
  <si>
    <t>Регламентные работы по системе вентиляции в т.числе:</t>
  </si>
  <si>
    <t>промывка фильтров в тепловом пункте</t>
  </si>
  <si>
    <t>регулировка элеваторного узла</t>
  </si>
  <si>
    <t>ревизия элеваторного узла ( сопло )</t>
  </si>
  <si>
    <t>3 раза в год</t>
  </si>
  <si>
    <t>восстановление циркуляции ГВС ( после опрессовки и проверки бойлера на плотность и прочность), сброс воздушных пробок</t>
  </si>
  <si>
    <t>4 раза в год</t>
  </si>
  <si>
    <t>1 раз</t>
  </si>
  <si>
    <t>опрессовка бойлера</t>
  </si>
  <si>
    <t>очистка кровли от снега и скалывание сосулек</t>
  </si>
  <si>
    <t>(многоквартирный дом с газовыми плитами )</t>
  </si>
  <si>
    <t>ВСЕГО:</t>
  </si>
  <si>
    <t>сдвижка и подметание снега при отсутствии снегопадов</t>
  </si>
  <si>
    <t>сдвижка и подметание снега при снегопаде</t>
  </si>
  <si>
    <t>1 раз в сутки во время гололеда</t>
  </si>
  <si>
    <t>договорная и претензионно-исковая работа, взыскание задолженности по ЖКУ</t>
  </si>
  <si>
    <t>постоянно</t>
  </si>
  <si>
    <t>ведение технической документации</t>
  </si>
  <si>
    <t>Расчет размера платы за содержание и ремонт общего имущества в многоквартирном доме</t>
  </si>
  <si>
    <t>очистка от снега и наледи козырьков подъездов</t>
  </si>
  <si>
    <t>1 раз в 3 года</t>
  </si>
  <si>
    <t>Сбор, вывоз и утилизация ТБО, руб/м2</t>
  </si>
  <si>
    <t>Итого:</t>
  </si>
  <si>
    <t>Управление многоквартирным домом, всего в т.ч.</t>
  </si>
  <si>
    <t>Проект</t>
  </si>
  <si>
    <t>по адресу: ул.Ленинского Комсомола, д.40 (S жилые + нежилые = 2515,7 м2, S придом.тер.=1807м2)</t>
  </si>
  <si>
    <t>2016 -2017 гг.</t>
  </si>
  <si>
    <t>(стоимость услуг  увеличена на 10,0 % в соответствии с уровнем инфляции 2015 г.)</t>
  </si>
  <si>
    <t>осмотр мест общего пользования и инженерных сетей  в т.ч (фундамент, подвал, стены, крыша, лестницы, перекрытия и покрытия, фасад, перегородки, полы,подъезды, окна, двери,  система холодного водоснабжения, система горячего водоснабжения, система отопления, система  канализации, система электроснабжения, противопожарное водоснабжение, пожарных лестниц и выходов, постоянный  контроль параметров теплоносителя и воды, проверка температурно - влажного режима подвалов, чердаков, контроль состояния контрольно - измерительных приборов )</t>
  </si>
  <si>
    <t>учет потребленных коммунальных ресурсов</t>
  </si>
  <si>
    <t>организация и контроль выполнения работ , оказания услуг</t>
  </si>
  <si>
    <t>организация общего собрания</t>
  </si>
  <si>
    <t>доставка платежных документов</t>
  </si>
  <si>
    <t>раскрытие информации, рассмотрение обращений граждан</t>
  </si>
  <si>
    <t>предоставление отчета по состоянию лицевого счета</t>
  </si>
  <si>
    <t>подметание придомовой территории</t>
  </si>
  <si>
    <t>уборка  газона</t>
  </si>
  <si>
    <t>1 раз в двое суток</t>
  </si>
  <si>
    <t xml:space="preserve"> выкашивание газонов</t>
  </si>
  <si>
    <t>2 раза</t>
  </si>
  <si>
    <t>погрузка мусора на автотранспорт  вручную</t>
  </si>
  <si>
    <t>очистка урн от мусора</t>
  </si>
  <si>
    <t>посыпка территории песко-соляной смесью</t>
  </si>
  <si>
    <t>очистка крышек люков колодцев и пожарных гидрантов от снега и льда толщиной слоя свыше 5 см</t>
  </si>
  <si>
    <t>уборка крыльца и площадки перед входом в подъезд, очистка металлической решетки, приямка</t>
  </si>
  <si>
    <t>объем работ</t>
  </si>
  <si>
    <t>2515,7 м2</t>
  </si>
  <si>
    <t>1807,0 м2</t>
  </si>
  <si>
    <t>влажная протирка подоконников,  перил лестниц, отопительных приборов</t>
  </si>
  <si>
    <t>мытье окон, влажная протирка оконных решеток, дверей</t>
  </si>
  <si>
    <t>влажная уборка лестничных площадок, маршей, тамбуров</t>
  </si>
  <si>
    <t>1 раз в неделю</t>
  </si>
  <si>
    <t>сухая  уборка лестничных площадок, маршей, тамбуров ( 1-2 эт)</t>
  </si>
  <si>
    <t xml:space="preserve">ежедневно </t>
  </si>
  <si>
    <t>сухая  уборка лестничных площадок, маршей, тамбуров ( 3 -9 эт)</t>
  </si>
  <si>
    <t>1 шт</t>
  </si>
  <si>
    <t>Проверка исправности, работоспособности и техническое обслуживание  приборов учета холодного водоснабжения</t>
  </si>
  <si>
    <t>Проверка исправности, работоспособности и техническое обслуживание  приборов учета горячего водоснабжения</t>
  </si>
  <si>
    <t>Проверка исправности, работоспособности, регулировка и техническое обслуживание  приборов учета теплоэнергии</t>
  </si>
  <si>
    <t>учет работ по капремонту</t>
  </si>
  <si>
    <t>Содержание  лестничных клеток</t>
  </si>
  <si>
    <t>проверка состояния системы внутридомового газового оборудования и ее отдельных элементов</t>
  </si>
  <si>
    <t>техническое обслуживание и ремонт внутридомового и вводного газопровода</t>
  </si>
  <si>
    <t>аварийно - диспетчерское обслуживание</t>
  </si>
  <si>
    <t>визуальная проверка целостности внутридомового газового оборудования</t>
  </si>
  <si>
    <t>визуальная проверка наличия свободного доступа к  внутридомовому  газовому  оборудованию</t>
  </si>
  <si>
    <t>осмотр  состояния окраски и креплений газопровода</t>
  </si>
  <si>
    <t>визуальная проверка наличия  и целостности футляров в местах прокладки через наружные и внутренние конструкции мкд</t>
  </si>
  <si>
    <t>проверка герметичности соединение и отключающих устройств</t>
  </si>
  <si>
    <t xml:space="preserve">проверка работоспообности и смазка отключающих устройств </t>
  </si>
  <si>
    <t>отключение системы отопления с переводом системы ГВС  на летнюю схему</t>
  </si>
  <si>
    <t>гидравлическое испытание элеваторных узлов и запорной арматуры</t>
  </si>
  <si>
    <t>подключение системы отопления с регулировкой и переводом системы ГВС на зимнюю схему</t>
  </si>
  <si>
    <t>замена неисправных контрольно-измерительных прибоов (манометров, термометров и т.д)</t>
  </si>
  <si>
    <t>ревизия задвижек СТС</t>
  </si>
  <si>
    <t>замена насоса гвс / резерв /</t>
  </si>
  <si>
    <t>проверка работы регулятора температуры на водяном водоподогревателе</t>
  </si>
  <si>
    <t>работа по очистке водяного подогревателя для удаления накипи-коррозийных отложений</t>
  </si>
  <si>
    <t xml:space="preserve"> замена неисправных контрольно-измерительных прибоов (манометров, термометров и т.д)</t>
  </si>
  <si>
    <t xml:space="preserve">1 раз </t>
  </si>
  <si>
    <t>смена задвижек ГВС</t>
  </si>
  <si>
    <t>ревизия задвижек ГВС</t>
  </si>
  <si>
    <t xml:space="preserve">ревизия  задвижек  ХВС </t>
  </si>
  <si>
    <t>смена задвижек ХВС</t>
  </si>
  <si>
    <t>замена насоса хвс / резерв /</t>
  </si>
  <si>
    <t>замена неисправных контрольно-измерительных приборов (манометров, термометров и т.д)</t>
  </si>
  <si>
    <t>ревизия ШР, ЩЭ (техническое обслуживание и ремонт силовых  установок, очистка клемм и соединений в групповых щитках и распределительных шкафах, наладка электрооборудования).</t>
  </si>
  <si>
    <t>ревизия ВРУ  (техническое обслуживание и ремонт силовых  установок, очистка клемм и соединений в групповых щитках и распределительных шкафах, наладка электрооборудования).</t>
  </si>
  <si>
    <t>восстановление общедомового уличного освещения</t>
  </si>
  <si>
    <t>замена трансформатора тока</t>
  </si>
  <si>
    <t>1 раз в 4 года</t>
  </si>
  <si>
    <t>электроизмерения ( замеры сопротивления изоляции проводов, восстановление цепей заземления по результатам проверки; проверка и обеспечение работоспособности устройств защитного отключения; проверка заземления оболочки электрокабеля)</t>
  </si>
  <si>
    <t>проверка, техническое обслуживание и сезонное управление оборудованием систем вентиляции и дымоудаления , определение работоспособности оборудования и элементов систем</t>
  </si>
  <si>
    <t>Дополнительные работы (текущий ремонт), в т.ч.:</t>
  </si>
  <si>
    <t>косметический ремонт подъездов 3 шт.</t>
  </si>
  <si>
    <t>замена оконных блоков на пластиковые 12 шт.</t>
  </si>
  <si>
    <t>замена почтовых ящиков - 32 шт.</t>
  </si>
  <si>
    <t>ремонт цоколя 73 м2</t>
  </si>
  <si>
    <t>ремонт балконной плиты 5 м2</t>
  </si>
  <si>
    <t>ремонт козырьков над подъездами - 3 шт.</t>
  </si>
  <si>
    <t>ремонт отмостки 28 м2</t>
  </si>
  <si>
    <t>ремонт ступеней входа в подвал (15 ступеней)</t>
  </si>
  <si>
    <t>смена вентелей на стяках отопления в тех.подвале диам.20 мм - 30 шт; диам.15 мм - 30 шт.</t>
  </si>
  <si>
    <t>демонтаж шарового крана перед элеватором диам.25 мм - 1 шт.</t>
  </si>
  <si>
    <t>установка шаровой задвижки перед элеватором СТС диам.50 мм - 1 шт.</t>
  </si>
  <si>
    <t>демонтаж задвижки на узле ХВс (общ) ввод  диам.80 мм - 1 шт.</t>
  </si>
  <si>
    <t>установка фильтра на ввод  ХВС -  диам.80 мм - 1 шт.</t>
  </si>
  <si>
    <t>установка обратного клапана на ввод ХВС диам. 80 мм - 1 шт.</t>
  </si>
  <si>
    <t>смена задвижек на системе отопления "секционные"  диам.50 мм - 1 шт.</t>
  </si>
  <si>
    <t>изоляция трубопровода в Т.У. по тех подвалу "Кфлес" - 214 м</t>
  </si>
  <si>
    <t>устройство (перевод) полотенцесушителей от СТС на ГВС (1,3 подъезды)</t>
  </si>
  <si>
    <t>установка секций ВВП на ГВС - 2 шт.</t>
  </si>
  <si>
    <t>2 пробы</t>
  </si>
  <si>
    <t>Погашение задолженности прошлых периодов</t>
  </si>
  <si>
    <t>по состоянию на 01.05.16 г</t>
  </si>
  <si>
    <t>погодное регулирование системы отопления (ориентировочная стоимость)</t>
  </si>
  <si>
    <t>установка электронного регулятора температуры на ВВП</t>
  </si>
  <si>
    <t>Приложение № 3</t>
  </si>
  <si>
    <t xml:space="preserve">от _____________ 2016 г </t>
  </si>
  <si>
    <t>183,5 м2</t>
  </si>
  <si>
    <t>260 м</t>
  </si>
  <si>
    <t>595,4 м2</t>
  </si>
  <si>
    <t>1100 м</t>
  </si>
  <si>
    <t>267 м</t>
  </si>
  <si>
    <t>152 м</t>
  </si>
  <si>
    <t>390 м</t>
  </si>
  <si>
    <t>205 м</t>
  </si>
  <si>
    <t>80 каналов</t>
  </si>
  <si>
    <t>763 м2</t>
  </si>
  <si>
    <r>
      <t xml:space="preserve">Работы заявочного характера </t>
    </r>
    <r>
      <rPr>
        <sz val="10"/>
        <rFont val="Arial"/>
        <family val="2"/>
      </rPr>
      <t>(в т.ч устранение  нарушений выявленных при осмотре гидроизоляции  фундамента, стен, покрытий и перекрытий, крыш, лестниц, фасадов, перегородок, полов, оконных и дверных заполнений, устранение засоров вентканалов,  восстановление требуемых параметров отопления и водоснабжения и герметичности систем, восстановление исправности элементов внутренней канализации , работы по предписанию надзорных органов, ремонт автоматических запирающих устройств)</t>
    </r>
  </si>
  <si>
    <t>ВСЕГО без содержания лестничных клеток</t>
  </si>
  <si>
    <t>ВСЕГО с содержанием  лестничных клеток</t>
  </si>
  <si>
    <t>устранение неплотностей в вентиляционных каналах и шахтах, устранение засоров в каналах, пылеудаление и дезинфекция вентканалов</t>
  </si>
  <si>
    <r>
      <t xml:space="preserve">Работы заявочного характера </t>
    </r>
    <r>
      <rPr>
        <sz val="10"/>
        <rFont val="Arial"/>
        <family val="2"/>
      </rPr>
      <t>(в т.ч устранение  нарушений выявленных при осмотре гидроизоляции  фундамента, стен, покрытий и перекрытий, крыш, лестниц, фасадов, перегородок, полов, оконных и дверных заполнений, устранение засоров вентканалов,  восстановление требуемых параметров отопления и водоснабжения и герметичности систем, восстановление исправности элементов внутренней канализации , работы по предписанию надзорных органов, ремонт автоматических запирающих устройств, очистка от снега и наледи подъездных козырьков)</t>
    </r>
  </si>
  <si>
    <t xml:space="preserve">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</si>
</sst>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0.0"/>
    <numFmt numFmtId="166" formatCode="#,##0.0"/>
    <numFmt numFmtId="167" formatCode="0.000"/>
    <numFmt numFmtId="168" formatCode="0.0000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Black"/>
      <family val="2"/>
    </font>
    <font>
      <sz val="11"/>
      <name val="Arial Black"/>
      <family val="2"/>
    </font>
    <font>
      <sz val="12"/>
      <name val="Arial Cyr"/>
      <family val="0"/>
    </font>
    <font>
      <sz val="11"/>
      <name val="Arial Cyr"/>
      <family val="2"/>
    </font>
    <font>
      <sz val="10"/>
      <color indexed="10"/>
      <name val="Arial Cyr"/>
      <family val="2"/>
    </font>
    <font>
      <sz val="12"/>
      <name val="Arial Black"/>
      <family val="2"/>
    </font>
    <font>
      <sz val="11"/>
      <name val="Arial"/>
      <family val="2"/>
    </font>
    <font>
      <sz val="10"/>
      <name val="Arial"/>
      <family val="2"/>
    </font>
    <font>
      <b/>
      <sz val="14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/>
    </border>
    <border>
      <left style="medium"/>
      <right>
        <color indexed="63"/>
      </right>
      <top style="medium"/>
      <bottom style="thin"/>
    </border>
    <border>
      <left style="thin"/>
      <right style="medium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/>
      <bottom style="thin"/>
    </border>
    <border>
      <left style="medium"/>
      <right style="thin"/>
      <top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Fill="1" applyAlignment="1">
      <alignment/>
    </xf>
    <xf numFmtId="0" fontId="20" fillId="0" borderId="0" xfId="0" applyFont="1" applyFill="1" applyAlignment="1">
      <alignment/>
    </xf>
    <xf numFmtId="2" fontId="0" fillId="0" borderId="0" xfId="0" applyNumberFormat="1" applyFill="1" applyAlignment="1">
      <alignment horizontal="center" vertical="center" wrapText="1"/>
    </xf>
    <xf numFmtId="2" fontId="0" fillId="0" borderId="0" xfId="0" applyNumberFormat="1" applyFont="1" applyFill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textRotation="90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2" fontId="18" fillId="0" borderId="14" xfId="0" applyNumberFormat="1" applyFont="1" applyFill="1" applyBorder="1" applyAlignment="1">
      <alignment horizontal="center" vertical="center" wrapText="1"/>
    </xf>
    <xf numFmtId="2" fontId="0" fillId="24" borderId="15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left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2" fontId="18" fillId="0" borderId="16" xfId="0" applyNumberFormat="1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/>
    </xf>
    <xf numFmtId="0" fontId="23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/>
    </xf>
    <xf numFmtId="2" fontId="19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center" vertical="center"/>
    </xf>
    <xf numFmtId="2" fontId="23" fillId="0" borderId="0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2" fontId="0" fillId="24" borderId="21" xfId="0" applyNumberFormat="1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2" fontId="25" fillId="0" borderId="16" xfId="0" applyNumberFormat="1" applyFont="1" applyFill="1" applyBorder="1" applyAlignment="1">
      <alignment horizontal="center" vertical="center" wrapText="1"/>
    </xf>
    <xf numFmtId="2" fontId="23" fillId="24" borderId="23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center" vertical="center" wrapText="1"/>
    </xf>
    <xf numFmtId="2" fontId="25" fillId="0" borderId="0" xfId="0" applyNumberFormat="1" applyFont="1" applyFill="1" applyBorder="1" applyAlignment="1">
      <alignment horizontal="center" vertical="center" wrapText="1"/>
    </xf>
    <xf numFmtId="2" fontId="18" fillId="0" borderId="0" xfId="0" applyNumberFormat="1" applyFont="1" applyFill="1" applyBorder="1" applyAlignment="1">
      <alignment horizontal="center" vertical="center" wrapText="1"/>
    </xf>
    <xf numFmtId="0" fontId="19" fillId="24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center" vertical="center"/>
    </xf>
    <xf numFmtId="2" fontId="0" fillId="0" borderId="0" xfId="0" applyNumberFormat="1" applyFill="1" applyAlignment="1">
      <alignment/>
    </xf>
    <xf numFmtId="2" fontId="20" fillId="0" borderId="0" xfId="0" applyNumberFormat="1" applyFont="1" applyFill="1" applyAlignment="1">
      <alignment/>
    </xf>
    <xf numFmtId="2" fontId="18" fillId="0" borderId="0" xfId="0" applyNumberFormat="1" applyFont="1" applyFill="1" applyAlignment="1">
      <alignment horizontal="center" vertical="center" wrapText="1"/>
    </xf>
    <xf numFmtId="2" fontId="0" fillId="0" borderId="0" xfId="0" applyNumberFormat="1" applyFont="1" applyFill="1" applyAlignment="1">
      <alignment horizontal="center" vertical="center" wrapText="1"/>
    </xf>
    <xf numFmtId="2" fontId="23" fillId="0" borderId="0" xfId="0" applyNumberFormat="1" applyFont="1" applyFill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2" fontId="19" fillId="0" borderId="0" xfId="0" applyNumberFormat="1" applyFont="1" applyFill="1" applyAlignment="1">
      <alignment/>
    </xf>
    <xf numFmtId="0" fontId="18" fillId="0" borderId="10" xfId="0" applyFont="1" applyFill="1" applyBorder="1" applyAlignment="1">
      <alignment horizontal="left" vertical="center" wrapText="1"/>
    </xf>
    <xf numFmtId="0" fontId="20" fillId="25" borderId="0" xfId="0" applyFont="1" applyFill="1" applyAlignment="1">
      <alignment horizontal="center"/>
    </xf>
    <xf numFmtId="2" fontId="25" fillId="26" borderId="14" xfId="0" applyNumberFormat="1" applyFont="1" applyFill="1" applyBorder="1" applyAlignment="1">
      <alignment horizontal="center" vertical="center" wrapText="1"/>
    </xf>
    <xf numFmtId="2" fontId="18" fillId="0" borderId="11" xfId="0" applyNumberFormat="1" applyFont="1" applyFill="1" applyBorder="1" applyAlignment="1">
      <alignment horizontal="center" vertical="center" wrapText="1"/>
    </xf>
    <xf numFmtId="0" fontId="18" fillId="0" borderId="24" xfId="0" applyFont="1" applyFill="1" applyBorder="1" applyAlignment="1">
      <alignment horizontal="center" vertical="center" wrapText="1"/>
    </xf>
    <xf numFmtId="2" fontId="18" fillId="0" borderId="24" xfId="0" applyNumberFormat="1" applyFont="1" applyFill="1" applyBorder="1" applyAlignment="1">
      <alignment horizontal="center" vertical="center" wrapText="1"/>
    </xf>
    <xf numFmtId="0" fontId="18" fillId="0" borderId="25" xfId="0" applyFont="1" applyFill="1" applyBorder="1" applyAlignment="1">
      <alignment horizontal="center" vertical="center" wrapText="1"/>
    </xf>
    <xf numFmtId="2" fontId="18" fillId="0" borderId="26" xfId="0" applyNumberFormat="1" applyFont="1" applyFill="1" applyBorder="1" applyAlignment="1">
      <alignment horizontal="center" vertical="center" wrapText="1"/>
    </xf>
    <xf numFmtId="0" fontId="18" fillId="26" borderId="27" xfId="0" applyFont="1" applyFill="1" applyBorder="1" applyAlignment="1">
      <alignment horizontal="left" vertical="center" wrapText="1"/>
    </xf>
    <xf numFmtId="0" fontId="25" fillId="26" borderId="14" xfId="0" applyFont="1" applyFill="1" applyBorder="1" applyAlignment="1">
      <alignment horizontal="center" vertical="center" wrapText="1"/>
    </xf>
    <xf numFmtId="0" fontId="25" fillId="26" borderId="27" xfId="0" applyFont="1" applyFill="1" applyBorder="1" applyAlignment="1">
      <alignment horizontal="left" vertical="center" wrapText="1"/>
    </xf>
    <xf numFmtId="2" fontId="18" fillId="0" borderId="28" xfId="0" applyNumberFormat="1" applyFont="1" applyFill="1" applyBorder="1" applyAlignment="1">
      <alignment horizontal="center" vertical="center" wrapText="1"/>
    </xf>
    <xf numFmtId="0" fontId="18" fillId="0" borderId="29" xfId="0" applyFont="1" applyFill="1" applyBorder="1" applyAlignment="1">
      <alignment horizontal="left" vertical="center" wrapText="1"/>
    </xf>
    <xf numFmtId="2" fontId="0" fillId="24" borderId="0" xfId="0" applyNumberFormat="1" applyFont="1" applyFill="1" applyBorder="1" applyAlignment="1">
      <alignment horizontal="center" vertical="center" wrapText="1"/>
    </xf>
    <xf numFmtId="2" fontId="18" fillId="26" borderId="14" xfId="0" applyNumberFormat="1" applyFont="1" applyFill="1" applyBorder="1" applyAlignment="1">
      <alignment horizontal="center" vertical="center" wrapText="1"/>
    </xf>
    <xf numFmtId="2" fontId="25" fillId="26" borderId="21" xfId="0" applyNumberFormat="1" applyFont="1" applyFill="1" applyBorder="1" applyAlignment="1">
      <alignment horizontal="center" vertical="center" wrapText="1"/>
    </xf>
    <xf numFmtId="0" fontId="25" fillId="26" borderId="16" xfId="0" applyFont="1" applyFill="1" applyBorder="1" applyAlignment="1">
      <alignment horizontal="center" vertical="center" wrapText="1"/>
    </xf>
    <xf numFmtId="2" fontId="25" fillId="26" borderId="16" xfId="0" applyNumberFormat="1" applyFont="1" applyFill="1" applyBorder="1" applyAlignment="1">
      <alignment horizontal="center" vertical="center" wrapText="1"/>
    </xf>
    <xf numFmtId="2" fontId="25" fillId="26" borderId="26" xfId="0" applyNumberFormat="1" applyFont="1" applyFill="1" applyBorder="1" applyAlignment="1">
      <alignment horizontal="center" vertical="center" wrapText="1"/>
    </xf>
    <xf numFmtId="2" fontId="18" fillId="26" borderId="21" xfId="0" applyNumberFormat="1" applyFont="1" applyFill="1" applyBorder="1" applyAlignment="1">
      <alignment horizontal="center" vertical="center" wrapText="1"/>
    </xf>
    <xf numFmtId="2" fontId="18" fillId="26" borderId="26" xfId="0" applyNumberFormat="1" applyFont="1" applyFill="1" applyBorder="1" applyAlignment="1">
      <alignment horizontal="center" vertical="center" wrapText="1"/>
    </xf>
    <xf numFmtId="2" fontId="0" fillId="26" borderId="30" xfId="0" applyNumberFormat="1" applyFont="1" applyFill="1" applyBorder="1" applyAlignment="1">
      <alignment horizontal="center" vertical="center" wrapText="1"/>
    </xf>
    <xf numFmtId="2" fontId="0" fillId="26" borderId="16" xfId="0" applyNumberFormat="1" applyFont="1" applyFill="1" applyBorder="1" applyAlignment="1">
      <alignment horizontal="center" vertical="center" wrapText="1"/>
    </xf>
    <xf numFmtId="2" fontId="0" fillId="26" borderId="15" xfId="0" applyNumberFormat="1" applyFont="1" applyFill="1" applyBorder="1" applyAlignment="1">
      <alignment horizontal="center" vertical="center" wrapText="1"/>
    </xf>
    <xf numFmtId="2" fontId="0" fillId="26" borderId="14" xfId="0" applyNumberFormat="1" applyFont="1" applyFill="1" applyBorder="1" applyAlignment="1">
      <alignment horizontal="center" vertical="center" wrapText="1"/>
    </xf>
    <xf numFmtId="2" fontId="0" fillId="26" borderId="26" xfId="0" applyNumberFormat="1" applyFont="1" applyFill="1" applyBorder="1" applyAlignment="1">
      <alignment horizontal="center" vertical="center" wrapText="1"/>
    </xf>
    <xf numFmtId="2" fontId="0" fillId="26" borderId="21" xfId="0" applyNumberFormat="1" applyFont="1" applyFill="1" applyBorder="1" applyAlignment="1">
      <alignment horizontal="center" vertical="center" wrapText="1"/>
    </xf>
    <xf numFmtId="0" fontId="18" fillId="26" borderId="16" xfId="0" applyFont="1" applyFill="1" applyBorder="1" applyAlignment="1">
      <alignment horizontal="center" vertical="center" wrapText="1"/>
    </xf>
    <xf numFmtId="4" fontId="25" fillId="26" borderId="14" xfId="0" applyNumberFormat="1" applyFont="1" applyFill="1" applyBorder="1" applyAlignment="1">
      <alignment horizontal="center" vertical="center" wrapText="1"/>
    </xf>
    <xf numFmtId="0" fontId="18" fillId="26" borderId="14" xfId="0" applyFont="1" applyFill="1" applyBorder="1" applyAlignment="1">
      <alignment horizontal="center" vertical="center" wrapText="1"/>
    </xf>
    <xf numFmtId="0" fontId="18" fillId="26" borderId="17" xfId="0" applyFont="1" applyFill="1" applyBorder="1" applyAlignment="1">
      <alignment horizontal="left" vertical="center" wrapText="1"/>
    </xf>
    <xf numFmtId="0" fontId="25" fillId="26" borderId="17" xfId="0" applyFont="1" applyFill="1" applyBorder="1" applyAlignment="1">
      <alignment horizontal="left" vertical="center" wrapText="1"/>
    </xf>
    <xf numFmtId="0" fontId="0" fillId="26" borderId="17" xfId="0" applyFont="1" applyFill="1" applyBorder="1" applyAlignment="1">
      <alignment horizontal="left" vertical="center" wrapText="1"/>
    </xf>
    <xf numFmtId="0" fontId="0" fillId="26" borderId="16" xfId="0" applyFont="1" applyFill="1" applyBorder="1" applyAlignment="1">
      <alignment horizontal="center" vertical="center" wrapText="1"/>
    </xf>
    <xf numFmtId="0" fontId="0" fillId="26" borderId="16" xfId="0" applyFont="1" applyFill="1" applyBorder="1" applyAlignment="1">
      <alignment horizontal="center" vertical="center" wrapText="1"/>
    </xf>
    <xf numFmtId="2" fontId="25" fillId="0" borderId="24" xfId="0" applyNumberFormat="1" applyFont="1" applyFill="1" applyBorder="1" applyAlignment="1">
      <alignment horizontal="center" vertical="center" wrapText="1"/>
    </xf>
    <xf numFmtId="2" fontId="18" fillId="0" borderId="15" xfId="0" applyNumberFormat="1" applyFont="1" applyFill="1" applyBorder="1" applyAlignment="1">
      <alignment horizontal="center" vertical="center" wrapText="1"/>
    </xf>
    <xf numFmtId="0" fontId="19" fillId="0" borderId="31" xfId="0" applyFont="1" applyFill="1" applyBorder="1" applyAlignment="1">
      <alignment horizontal="left" vertical="center" wrapText="1"/>
    </xf>
    <xf numFmtId="0" fontId="19" fillId="0" borderId="31" xfId="0" applyFont="1" applyFill="1" applyBorder="1" applyAlignment="1">
      <alignment horizontal="center" vertical="center" wrapText="1"/>
    </xf>
    <xf numFmtId="2" fontId="19" fillId="0" borderId="31" xfId="0" applyNumberFormat="1" applyFont="1" applyFill="1" applyBorder="1" applyAlignment="1">
      <alignment horizontal="center" vertical="center" wrapText="1"/>
    </xf>
    <xf numFmtId="2" fontId="19" fillId="0" borderId="31" xfId="0" applyNumberFormat="1" applyFont="1" applyFill="1" applyBorder="1" applyAlignment="1">
      <alignment horizontal="center"/>
    </xf>
    <xf numFmtId="2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" fontId="25" fillId="26" borderId="26" xfId="0" applyNumberFormat="1" applyFont="1" applyFill="1" applyBorder="1" applyAlignment="1">
      <alignment horizontal="center" vertical="center" wrapText="1"/>
    </xf>
    <xf numFmtId="4" fontId="18" fillId="26" borderId="26" xfId="0" applyNumberFormat="1" applyFont="1" applyFill="1" applyBorder="1" applyAlignment="1">
      <alignment horizontal="center" vertical="center" wrapText="1"/>
    </xf>
    <xf numFmtId="4" fontId="18" fillId="26" borderId="14" xfId="0" applyNumberFormat="1" applyFont="1" applyFill="1" applyBorder="1" applyAlignment="1">
      <alignment horizontal="center" vertical="center" wrapText="1"/>
    </xf>
    <xf numFmtId="4" fontId="25" fillId="26" borderId="16" xfId="0" applyNumberFormat="1" applyFont="1" applyFill="1" applyBorder="1" applyAlignment="1">
      <alignment horizontal="center" vertical="center" wrapText="1"/>
    </xf>
    <xf numFmtId="4" fontId="18" fillId="26" borderId="16" xfId="0" applyNumberFormat="1" applyFont="1" applyFill="1" applyBorder="1" applyAlignment="1">
      <alignment horizontal="center" vertical="center" wrapText="1"/>
    </xf>
    <xf numFmtId="4" fontId="18" fillId="0" borderId="24" xfId="0" applyNumberFormat="1" applyFont="1" applyFill="1" applyBorder="1" applyAlignment="1">
      <alignment horizontal="center" vertical="center" wrapText="1"/>
    </xf>
    <xf numFmtId="4" fontId="19" fillId="0" borderId="11" xfId="0" applyNumberFormat="1" applyFont="1" applyFill="1" applyBorder="1" applyAlignment="1">
      <alignment horizontal="center"/>
    </xf>
    <xf numFmtId="4" fontId="18" fillId="0" borderId="0" xfId="0" applyNumberFormat="1" applyFont="1" applyFill="1" applyBorder="1" applyAlignment="1">
      <alignment horizontal="center" vertical="center"/>
    </xf>
    <xf numFmtId="4" fontId="25" fillId="0" borderId="0" xfId="0" applyNumberFormat="1" applyFont="1" applyFill="1" applyBorder="1" applyAlignment="1">
      <alignment horizontal="center" vertical="center" wrapText="1"/>
    </xf>
    <xf numFmtId="4" fontId="19" fillId="0" borderId="31" xfId="0" applyNumberFormat="1" applyFont="1" applyFill="1" applyBorder="1" applyAlignment="1">
      <alignment horizontal="center"/>
    </xf>
    <xf numFmtId="2" fontId="23" fillId="24" borderId="0" xfId="0" applyNumberFormat="1" applyFont="1" applyFill="1" applyBorder="1" applyAlignment="1">
      <alignment horizontal="center"/>
    </xf>
    <xf numFmtId="0" fontId="19" fillId="26" borderId="12" xfId="0" applyFont="1" applyFill="1" applyBorder="1" applyAlignment="1">
      <alignment horizontal="left" vertical="center" wrapText="1"/>
    </xf>
    <xf numFmtId="0" fontId="23" fillId="0" borderId="13" xfId="0" applyFont="1" applyFill="1" applyBorder="1" applyAlignment="1">
      <alignment horizontal="center" vertical="center" wrapText="1"/>
    </xf>
    <xf numFmtId="2" fontId="23" fillId="0" borderId="19" xfId="0" applyNumberFormat="1" applyFont="1" applyFill="1" applyBorder="1" applyAlignment="1">
      <alignment horizontal="center" vertical="center" wrapText="1"/>
    </xf>
    <xf numFmtId="4" fontId="23" fillId="0" borderId="19" xfId="0" applyNumberFormat="1" applyFont="1" applyFill="1" applyBorder="1" applyAlignment="1">
      <alignment horizontal="center"/>
    </xf>
    <xf numFmtId="0" fontId="25" fillId="26" borderId="16" xfId="0" applyFont="1" applyFill="1" applyBorder="1" applyAlignment="1">
      <alignment horizontal="left" vertical="center" wrapText="1"/>
    </xf>
    <xf numFmtId="4" fontId="25" fillId="0" borderId="16" xfId="0" applyNumberFormat="1" applyFont="1" applyFill="1" applyBorder="1" applyAlignment="1">
      <alignment horizontal="center"/>
    </xf>
    <xf numFmtId="0" fontId="18" fillId="26" borderId="29" xfId="0" applyFont="1" applyFill="1" applyBorder="1" applyAlignment="1">
      <alignment horizontal="left" vertical="center" wrapText="1"/>
    </xf>
    <xf numFmtId="4" fontId="25" fillId="26" borderId="27" xfId="0" applyNumberFormat="1" applyFont="1" applyFill="1" applyBorder="1" applyAlignment="1">
      <alignment horizontal="left" vertical="center" wrapText="1"/>
    </xf>
    <xf numFmtId="4" fontId="0" fillId="26" borderId="30" xfId="0" applyNumberFormat="1" applyFont="1" applyFill="1" applyBorder="1" applyAlignment="1">
      <alignment horizontal="center" vertical="center" wrapText="1"/>
    </xf>
    <xf numFmtId="4" fontId="0" fillId="26" borderId="26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center" vertical="center" wrapText="1"/>
    </xf>
    <xf numFmtId="4" fontId="19" fillId="0" borderId="0" xfId="0" applyNumberFormat="1" applyFont="1" applyFill="1" applyBorder="1" applyAlignment="1">
      <alignment horizontal="center"/>
    </xf>
    <xf numFmtId="4" fontId="25" fillId="26" borderId="16" xfId="0" applyNumberFormat="1" applyFont="1" applyFill="1" applyBorder="1" applyAlignment="1">
      <alignment horizontal="center"/>
    </xf>
    <xf numFmtId="2" fontId="0" fillId="24" borderId="14" xfId="0" applyNumberFormat="1" applyFont="1" applyFill="1" applyBorder="1" applyAlignment="1">
      <alignment horizontal="center" vertical="center" wrapText="1"/>
    </xf>
    <xf numFmtId="2" fontId="18" fillId="26" borderId="16" xfId="0" applyNumberFormat="1" applyFont="1" applyFill="1" applyBorder="1" applyAlignment="1">
      <alignment horizontal="center" vertical="center" wrapText="1"/>
    </xf>
    <xf numFmtId="2" fontId="18" fillId="26" borderId="30" xfId="0" applyNumberFormat="1" applyFont="1" applyFill="1" applyBorder="1" applyAlignment="1">
      <alignment horizontal="center" vertical="center" wrapText="1"/>
    </xf>
    <xf numFmtId="4" fontId="23" fillId="0" borderId="16" xfId="0" applyNumberFormat="1" applyFont="1" applyFill="1" applyBorder="1" applyAlignment="1">
      <alignment horizontal="center"/>
    </xf>
    <xf numFmtId="0" fontId="19" fillId="0" borderId="16" xfId="0" applyFont="1" applyFill="1" applyBorder="1" applyAlignment="1">
      <alignment horizontal="left" vertical="center" wrapText="1"/>
    </xf>
    <xf numFmtId="0" fontId="0" fillId="0" borderId="16" xfId="0" applyFill="1" applyBorder="1" applyAlignment="1">
      <alignment horizontal="center" vertical="center"/>
    </xf>
    <xf numFmtId="4" fontId="18" fillId="0" borderId="16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wrapText="1"/>
    </xf>
    <xf numFmtId="0" fontId="0" fillId="0" borderId="0" xfId="0" applyAlignment="1">
      <alignment/>
    </xf>
    <xf numFmtId="2" fontId="21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" fontId="19" fillId="0" borderId="32" xfId="0" applyNumberFormat="1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19" fillId="0" borderId="33" xfId="0" applyFont="1" applyFill="1" applyBorder="1" applyAlignment="1">
      <alignment horizontal="center" vertical="center" wrapText="1"/>
    </xf>
    <xf numFmtId="0" fontId="19" fillId="0" borderId="34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21" fillId="0" borderId="0" xfId="0" applyFont="1" applyFill="1" applyAlignment="1">
      <alignment horizontal="left" vertical="center"/>
    </xf>
    <xf numFmtId="0" fontId="18" fillId="0" borderId="0" xfId="0" applyFont="1" applyFill="1" applyAlignment="1">
      <alignment horizontal="right" vertical="center"/>
    </xf>
    <xf numFmtId="0" fontId="0" fillId="0" borderId="0" xfId="0" applyAlignment="1">
      <alignment horizontal="right"/>
    </xf>
    <xf numFmtId="0" fontId="18" fillId="0" borderId="0" xfId="0" applyFont="1" applyFill="1" applyAlignment="1">
      <alignment horizontal="right"/>
    </xf>
    <xf numFmtId="0" fontId="26" fillId="0" borderId="0" xfId="0" applyFont="1" applyFill="1" applyAlignment="1">
      <alignment horizontal="center"/>
    </xf>
    <xf numFmtId="0" fontId="26" fillId="0" borderId="0" xfId="0" applyFont="1" applyAlignment="1">
      <alignment horizontal="center"/>
    </xf>
    <xf numFmtId="0" fontId="20" fillId="26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1"/>
  <sheetViews>
    <sheetView zoomScale="80" zoomScaleNormal="80" zoomScalePageLayoutView="0" workbookViewId="0" topLeftCell="A85">
      <selection activeCell="J103" sqref="J103"/>
    </sheetView>
  </sheetViews>
  <sheetFormatPr defaultColWidth="9.00390625" defaultRowHeight="12.75"/>
  <cols>
    <col min="1" max="1" width="72.75390625" style="1" customWidth="1"/>
    <col min="2" max="2" width="19.125" style="1" customWidth="1"/>
    <col min="3" max="3" width="13.875" style="1" customWidth="1"/>
    <col min="4" max="4" width="18.25390625" style="1" customWidth="1"/>
    <col min="5" max="5" width="13.875" style="1" customWidth="1"/>
    <col min="6" max="6" width="20.875" style="1" customWidth="1"/>
    <col min="7" max="7" width="15.375" style="1" customWidth="1"/>
    <col min="8" max="8" width="15.375" style="44" hidden="1" customWidth="1"/>
    <col min="9" max="12" width="15.375" style="1" customWidth="1"/>
    <col min="13" max="16384" width="9.125" style="1" customWidth="1"/>
  </cols>
  <sheetData>
    <row r="1" spans="1:6" ht="16.5" customHeight="1">
      <c r="A1" s="137" t="s">
        <v>158</v>
      </c>
      <c r="B1" s="138"/>
      <c r="C1" s="138"/>
      <c r="D1" s="138"/>
      <c r="E1" s="138"/>
      <c r="F1" s="138"/>
    </row>
    <row r="2" spans="2:6" ht="12.75" customHeight="1">
      <c r="B2" s="139"/>
      <c r="C2" s="139"/>
      <c r="D2" s="139"/>
      <c r="E2" s="138"/>
      <c r="F2" s="138"/>
    </row>
    <row r="3" spans="1:6" ht="21" customHeight="1">
      <c r="A3" s="52" t="s">
        <v>67</v>
      </c>
      <c r="B3" s="139" t="s">
        <v>0</v>
      </c>
      <c r="C3" s="139"/>
      <c r="D3" s="139"/>
      <c r="E3" s="138"/>
      <c r="F3" s="138"/>
    </row>
    <row r="4" spans="2:6" ht="14.25" customHeight="1">
      <c r="B4" s="139" t="s">
        <v>159</v>
      </c>
      <c r="C4" s="139"/>
      <c r="D4" s="139"/>
      <c r="E4" s="138"/>
      <c r="F4" s="138"/>
    </row>
    <row r="5" spans="1:8" ht="39.75" customHeight="1">
      <c r="A5" s="140" t="s">
        <v>65</v>
      </c>
      <c r="B5" s="141"/>
      <c r="C5" s="141"/>
      <c r="D5" s="141"/>
      <c r="E5" s="141"/>
      <c r="F5" s="141"/>
      <c r="H5" s="1"/>
    </row>
    <row r="6" spans="1:8" ht="21" customHeight="1">
      <c r="A6" s="142" t="s">
        <v>68</v>
      </c>
      <c r="B6" s="142"/>
      <c r="C6" s="142"/>
      <c r="D6" s="142"/>
      <c r="E6" s="142"/>
      <c r="F6" s="142"/>
      <c r="H6" s="1"/>
    </row>
    <row r="7" spans="1:8" s="2" customFormat="1" ht="22.5" customHeight="1">
      <c r="A7" s="126" t="s">
        <v>1</v>
      </c>
      <c r="B7" s="126"/>
      <c r="C7" s="126"/>
      <c r="D7" s="126"/>
      <c r="E7" s="127"/>
      <c r="F7" s="127"/>
      <c r="H7" s="45"/>
    </row>
    <row r="8" spans="1:6" s="3" customFormat="1" ht="18.75" customHeight="1">
      <c r="A8" s="126" t="s">
        <v>66</v>
      </c>
      <c r="B8" s="126"/>
      <c r="C8" s="126"/>
      <c r="D8" s="126"/>
      <c r="E8" s="127"/>
      <c r="F8" s="127"/>
    </row>
    <row r="9" spans="1:6" s="4" customFormat="1" ht="17.25" customHeight="1">
      <c r="A9" s="128" t="s">
        <v>51</v>
      </c>
      <c r="B9" s="128"/>
      <c r="C9" s="128"/>
      <c r="D9" s="128"/>
      <c r="E9" s="129"/>
      <c r="F9" s="129"/>
    </row>
    <row r="10" spans="1:6" s="3" customFormat="1" ht="30" customHeight="1" thickBot="1">
      <c r="A10" s="130" t="s">
        <v>59</v>
      </c>
      <c r="B10" s="130"/>
      <c r="C10" s="130"/>
      <c r="D10" s="130"/>
      <c r="E10" s="131"/>
      <c r="F10" s="131"/>
    </row>
    <row r="11" spans="1:8" s="8" customFormat="1" ht="139.5" customHeight="1" thickBot="1">
      <c r="A11" s="5" t="s">
        <v>2</v>
      </c>
      <c r="B11" s="6" t="s">
        <v>3</v>
      </c>
      <c r="C11" s="7" t="s">
        <v>86</v>
      </c>
      <c r="D11" s="7" t="s">
        <v>30</v>
      </c>
      <c r="E11" s="7" t="s">
        <v>4</v>
      </c>
      <c r="F11" s="57" t="s">
        <v>5</v>
      </c>
      <c r="H11" s="46"/>
    </row>
    <row r="12" spans="1:8" s="11" customFormat="1" ht="12.75">
      <c r="A12" s="9">
        <v>1</v>
      </c>
      <c r="B12" s="10">
        <v>2</v>
      </c>
      <c r="C12" s="31">
        <v>3</v>
      </c>
      <c r="D12" s="31">
        <v>4</v>
      </c>
      <c r="E12" s="32">
        <v>5</v>
      </c>
      <c r="F12" s="34">
        <v>6</v>
      </c>
      <c r="H12" s="47"/>
    </row>
    <row r="13" spans="1:8" s="11" customFormat="1" ht="49.5" customHeight="1">
      <c r="A13" s="132" t="s">
        <v>6</v>
      </c>
      <c r="B13" s="133"/>
      <c r="C13" s="133"/>
      <c r="D13" s="133"/>
      <c r="E13" s="134"/>
      <c r="F13" s="135"/>
      <c r="H13" s="47"/>
    </row>
    <row r="14" spans="1:8" s="8" customFormat="1" ht="21" customHeight="1">
      <c r="A14" s="59" t="s">
        <v>64</v>
      </c>
      <c r="B14" s="78" t="s">
        <v>7</v>
      </c>
      <c r="C14" s="71" t="s">
        <v>87</v>
      </c>
      <c r="D14" s="95">
        <f>E14*G14</f>
        <v>101433.02</v>
      </c>
      <c r="E14" s="65">
        <f>F14*12</f>
        <v>40.32</v>
      </c>
      <c r="F14" s="70">
        <f>F24+F26</f>
        <v>3.36</v>
      </c>
      <c r="G14" s="8">
        <v>2515.7</v>
      </c>
      <c r="H14" s="46">
        <v>2.24</v>
      </c>
    </row>
    <row r="15" spans="1:8" s="8" customFormat="1" ht="29.25" customHeight="1">
      <c r="A15" s="112" t="s">
        <v>56</v>
      </c>
      <c r="B15" s="79" t="s">
        <v>57</v>
      </c>
      <c r="C15" s="69"/>
      <c r="D15" s="94"/>
      <c r="E15" s="53"/>
      <c r="F15" s="66"/>
      <c r="H15" s="46"/>
    </row>
    <row r="16" spans="1:8" s="8" customFormat="1" ht="20.25" customHeight="1">
      <c r="A16" s="112" t="s">
        <v>58</v>
      </c>
      <c r="B16" s="79" t="s">
        <v>57</v>
      </c>
      <c r="C16" s="69"/>
      <c r="D16" s="94"/>
      <c r="E16" s="53"/>
      <c r="F16" s="66"/>
      <c r="H16" s="46"/>
    </row>
    <row r="17" spans="1:8" s="8" customFormat="1" ht="119.25" customHeight="1">
      <c r="A17" s="112" t="s">
        <v>69</v>
      </c>
      <c r="B17" s="79" t="s">
        <v>20</v>
      </c>
      <c r="C17" s="69"/>
      <c r="D17" s="94"/>
      <c r="E17" s="53"/>
      <c r="F17" s="66"/>
      <c r="H17" s="46"/>
    </row>
    <row r="18" spans="1:8" s="8" customFormat="1" ht="25.5" customHeight="1">
      <c r="A18" s="112" t="s">
        <v>70</v>
      </c>
      <c r="B18" s="79" t="s">
        <v>57</v>
      </c>
      <c r="C18" s="69"/>
      <c r="D18" s="94"/>
      <c r="E18" s="53"/>
      <c r="F18" s="66"/>
      <c r="H18" s="46"/>
    </row>
    <row r="19" spans="1:8" s="8" customFormat="1" ht="15">
      <c r="A19" s="112" t="s">
        <v>71</v>
      </c>
      <c r="B19" s="79" t="s">
        <v>57</v>
      </c>
      <c r="C19" s="69"/>
      <c r="D19" s="94"/>
      <c r="E19" s="53"/>
      <c r="F19" s="66"/>
      <c r="H19" s="46"/>
    </row>
    <row r="20" spans="1:8" s="8" customFormat="1" ht="25.5">
      <c r="A20" s="112" t="s">
        <v>72</v>
      </c>
      <c r="B20" s="79" t="s">
        <v>10</v>
      </c>
      <c r="C20" s="69"/>
      <c r="D20" s="94"/>
      <c r="E20" s="53"/>
      <c r="F20" s="66"/>
      <c r="H20" s="46"/>
    </row>
    <row r="21" spans="1:8" s="8" customFormat="1" ht="15">
      <c r="A21" s="112" t="s">
        <v>73</v>
      </c>
      <c r="B21" s="79" t="s">
        <v>12</v>
      </c>
      <c r="C21" s="69"/>
      <c r="D21" s="94"/>
      <c r="E21" s="53"/>
      <c r="F21" s="66"/>
      <c r="H21" s="46"/>
    </row>
    <row r="22" spans="1:8" s="8" customFormat="1" ht="15">
      <c r="A22" s="112" t="s">
        <v>74</v>
      </c>
      <c r="B22" s="79" t="s">
        <v>57</v>
      </c>
      <c r="C22" s="69"/>
      <c r="D22" s="94"/>
      <c r="E22" s="53"/>
      <c r="F22" s="70"/>
      <c r="H22" s="46"/>
    </row>
    <row r="23" spans="1:8" s="8" customFormat="1" ht="15">
      <c r="A23" s="112" t="s">
        <v>75</v>
      </c>
      <c r="B23" s="79" t="s">
        <v>15</v>
      </c>
      <c r="C23" s="69"/>
      <c r="D23" s="94"/>
      <c r="E23" s="53"/>
      <c r="F23" s="66"/>
      <c r="H23" s="46"/>
    </row>
    <row r="24" spans="1:8" s="8" customFormat="1" ht="15">
      <c r="A24" s="59" t="s">
        <v>63</v>
      </c>
      <c r="B24" s="79"/>
      <c r="C24" s="69"/>
      <c r="D24" s="94"/>
      <c r="E24" s="53"/>
      <c r="F24" s="70">
        <v>3.24</v>
      </c>
      <c r="H24" s="46"/>
    </row>
    <row r="25" spans="1:8" s="8" customFormat="1" ht="15">
      <c r="A25" s="61" t="s">
        <v>100</v>
      </c>
      <c r="B25" s="60" t="s">
        <v>57</v>
      </c>
      <c r="C25" s="69"/>
      <c r="D25" s="94"/>
      <c r="E25" s="53"/>
      <c r="F25" s="66">
        <v>0.12</v>
      </c>
      <c r="H25" s="46"/>
    </row>
    <row r="26" spans="1:8" s="8" customFormat="1" ht="15">
      <c r="A26" s="59" t="s">
        <v>63</v>
      </c>
      <c r="B26" s="60"/>
      <c r="C26" s="69"/>
      <c r="D26" s="94"/>
      <c r="E26" s="53"/>
      <c r="F26" s="70">
        <f>F25</f>
        <v>0.12</v>
      </c>
      <c r="H26" s="46"/>
    </row>
    <row r="27" spans="1:8" s="8" customFormat="1" ht="30">
      <c r="A27" s="59" t="s">
        <v>8</v>
      </c>
      <c r="B27" s="80" t="s">
        <v>9</v>
      </c>
      <c r="C27" s="71" t="s">
        <v>88</v>
      </c>
      <c r="D27" s="95">
        <f>E27*G27</f>
        <v>86640.71</v>
      </c>
      <c r="E27" s="65">
        <f>F27*12</f>
        <v>34.44</v>
      </c>
      <c r="F27" s="70">
        <v>2.87</v>
      </c>
      <c r="G27" s="8">
        <v>2515.7</v>
      </c>
      <c r="H27" s="46">
        <v>2.08</v>
      </c>
    </row>
    <row r="28" spans="1:8" s="8" customFormat="1" ht="15">
      <c r="A28" s="112" t="s">
        <v>76</v>
      </c>
      <c r="B28" s="79" t="s">
        <v>9</v>
      </c>
      <c r="C28" s="71"/>
      <c r="D28" s="95"/>
      <c r="E28" s="65"/>
      <c r="F28" s="70"/>
      <c r="H28" s="46"/>
    </row>
    <row r="29" spans="1:8" s="8" customFormat="1" ht="15">
      <c r="A29" s="112" t="s">
        <v>77</v>
      </c>
      <c r="B29" s="79" t="s">
        <v>78</v>
      </c>
      <c r="C29" s="71"/>
      <c r="D29" s="95"/>
      <c r="E29" s="65"/>
      <c r="F29" s="70"/>
      <c r="H29" s="46"/>
    </row>
    <row r="30" spans="1:8" s="8" customFormat="1" ht="15">
      <c r="A30" s="112" t="s">
        <v>79</v>
      </c>
      <c r="B30" s="79" t="s">
        <v>80</v>
      </c>
      <c r="C30" s="71"/>
      <c r="D30" s="95"/>
      <c r="E30" s="65"/>
      <c r="F30" s="70"/>
      <c r="H30" s="46"/>
    </row>
    <row r="31" spans="1:8" s="8" customFormat="1" ht="15">
      <c r="A31" s="112" t="s">
        <v>53</v>
      </c>
      <c r="B31" s="79" t="s">
        <v>9</v>
      </c>
      <c r="C31" s="71"/>
      <c r="D31" s="95"/>
      <c r="E31" s="65"/>
      <c r="F31" s="70"/>
      <c r="H31" s="46"/>
    </row>
    <row r="32" spans="1:8" s="8" customFormat="1" ht="25.5">
      <c r="A32" s="112" t="s">
        <v>54</v>
      </c>
      <c r="B32" s="79" t="s">
        <v>10</v>
      </c>
      <c r="C32" s="71"/>
      <c r="D32" s="95"/>
      <c r="E32" s="65"/>
      <c r="F32" s="70"/>
      <c r="H32" s="46"/>
    </row>
    <row r="33" spans="1:8" s="8" customFormat="1" ht="15">
      <c r="A33" s="112" t="s">
        <v>81</v>
      </c>
      <c r="B33" s="79" t="s">
        <v>9</v>
      </c>
      <c r="C33" s="71"/>
      <c r="D33" s="95"/>
      <c r="E33" s="65"/>
      <c r="F33" s="70"/>
      <c r="H33" s="46"/>
    </row>
    <row r="34" spans="1:8" s="8" customFormat="1" ht="15">
      <c r="A34" s="112" t="s">
        <v>82</v>
      </c>
      <c r="B34" s="79" t="s">
        <v>9</v>
      </c>
      <c r="C34" s="71"/>
      <c r="D34" s="95"/>
      <c r="E34" s="65"/>
      <c r="F34" s="70"/>
      <c r="H34" s="46"/>
    </row>
    <row r="35" spans="1:8" s="8" customFormat="1" ht="25.5">
      <c r="A35" s="112" t="s">
        <v>83</v>
      </c>
      <c r="B35" s="79" t="s">
        <v>55</v>
      </c>
      <c r="C35" s="71"/>
      <c r="D35" s="95"/>
      <c r="E35" s="65"/>
      <c r="F35" s="70"/>
      <c r="H35" s="46"/>
    </row>
    <row r="36" spans="1:8" s="8" customFormat="1" ht="25.5">
      <c r="A36" s="112" t="s">
        <v>84</v>
      </c>
      <c r="B36" s="79" t="s">
        <v>10</v>
      </c>
      <c r="C36" s="71"/>
      <c r="D36" s="95"/>
      <c r="E36" s="65"/>
      <c r="F36" s="70"/>
      <c r="H36" s="46"/>
    </row>
    <row r="37" spans="1:8" s="8" customFormat="1" ht="25.5">
      <c r="A37" s="112" t="s">
        <v>85</v>
      </c>
      <c r="B37" s="79" t="s">
        <v>9</v>
      </c>
      <c r="C37" s="71"/>
      <c r="D37" s="95"/>
      <c r="E37" s="65"/>
      <c r="F37" s="70"/>
      <c r="H37" s="46"/>
    </row>
    <row r="38" spans="1:8" s="17" customFormat="1" ht="21" customHeight="1">
      <c r="A38" s="81" t="s">
        <v>11</v>
      </c>
      <c r="B38" s="78" t="s">
        <v>12</v>
      </c>
      <c r="C38" s="71" t="s">
        <v>87</v>
      </c>
      <c r="D38" s="95">
        <f>E38*G38</f>
        <v>25056.37</v>
      </c>
      <c r="E38" s="65">
        <f>F38*12</f>
        <v>9.96</v>
      </c>
      <c r="F38" s="70">
        <v>0.83</v>
      </c>
      <c r="G38" s="8">
        <v>2515.7</v>
      </c>
      <c r="H38" s="46">
        <v>0.6</v>
      </c>
    </row>
    <row r="39" spans="1:8" s="8" customFormat="1" ht="20.25" customHeight="1">
      <c r="A39" s="81" t="s">
        <v>13</v>
      </c>
      <c r="B39" s="78" t="s">
        <v>14</v>
      </c>
      <c r="C39" s="71" t="s">
        <v>87</v>
      </c>
      <c r="D39" s="95">
        <f>E39*G39</f>
        <v>81508.68</v>
      </c>
      <c r="E39" s="65">
        <f>F39*12</f>
        <v>32.4</v>
      </c>
      <c r="F39" s="70">
        <v>2.7</v>
      </c>
      <c r="G39" s="8">
        <v>2515.7</v>
      </c>
      <c r="H39" s="46">
        <v>1.94</v>
      </c>
    </row>
    <row r="40" spans="1:8" s="8" customFormat="1" ht="20.25" customHeight="1">
      <c r="A40" s="81" t="s">
        <v>101</v>
      </c>
      <c r="B40" s="78" t="s">
        <v>9</v>
      </c>
      <c r="C40" s="71" t="s">
        <v>160</v>
      </c>
      <c r="D40" s="95">
        <v>161295.08</v>
      </c>
      <c r="E40" s="65">
        <f>D40/G40</f>
        <v>64.12</v>
      </c>
      <c r="F40" s="70">
        <f>E40/12</f>
        <v>5.34</v>
      </c>
      <c r="G40" s="8">
        <v>2515.7</v>
      </c>
      <c r="H40" s="46"/>
    </row>
    <row r="41" spans="1:8" s="8" customFormat="1" ht="20.25" customHeight="1">
      <c r="A41" s="112" t="s">
        <v>89</v>
      </c>
      <c r="B41" s="79" t="s">
        <v>20</v>
      </c>
      <c r="C41" s="71"/>
      <c r="D41" s="95"/>
      <c r="E41" s="65"/>
      <c r="F41" s="70"/>
      <c r="H41" s="46"/>
    </row>
    <row r="42" spans="1:8" s="8" customFormat="1" ht="20.25" customHeight="1">
      <c r="A42" s="112" t="s">
        <v>90</v>
      </c>
      <c r="B42" s="79" t="s">
        <v>15</v>
      </c>
      <c r="C42" s="71"/>
      <c r="D42" s="95"/>
      <c r="E42" s="65"/>
      <c r="F42" s="70"/>
      <c r="H42" s="46"/>
    </row>
    <row r="43" spans="1:8" s="8" customFormat="1" ht="20.25" customHeight="1">
      <c r="A43" s="112" t="s">
        <v>91</v>
      </c>
      <c r="B43" s="79" t="s">
        <v>92</v>
      </c>
      <c r="C43" s="71"/>
      <c r="D43" s="95"/>
      <c r="E43" s="65"/>
      <c r="F43" s="70"/>
      <c r="H43" s="46"/>
    </row>
    <row r="44" spans="1:8" s="8" customFormat="1" ht="20.25" customHeight="1">
      <c r="A44" s="112" t="s">
        <v>93</v>
      </c>
      <c r="B44" s="79" t="s">
        <v>94</v>
      </c>
      <c r="C44" s="71"/>
      <c r="D44" s="95"/>
      <c r="E44" s="65"/>
      <c r="F44" s="70"/>
      <c r="H44" s="46"/>
    </row>
    <row r="45" spans="1:8" s="8" customFormat="1" ht="20.25" customHeight="1">
      <c r="A45" s="112" t="s">
        <v>95</v>
      </c>
      <c r="B45" s="79" t="s">
        <v>92</v>
      </c>
      <c r="C45" s="71"/>
      <c r="D45" s="95"/>
      <c r="E45" s="65"/>
      <c r="F45" s="70"/>
      <c r="H45" s="46"/>
    </row>
    <row r="46" spans="1:8" s="11" customFormat="1" ht="33" customHeight="1">
      <c r="A46" s="81" t="s">
        <v>97</v>
      </c>
      <c r="B46" s="78" t="s">
        <v>7</v>
      </c>
      <c r="C46" s="71" t="s">
        <v>96</v>
      </c>
      <c r="D46" s="95">
        <v>2246.78</v>
      </c>
      <c r="E46" s="65">
        <f>D46/G46</f>
        <v>0.89</v>
      </c>
      <c r="F46" s="70">
        <f>E46/12</f>
        <v>0.07</v>
      </c>
      <c r="G46" s="8">
        <v>2515.7</v>
      </c>
      <c r="H46" s="46">
        <v>0.05</v>
      </c>
    </row>
    <row r="47" spans="1:8" s="11" customFormat="1" ht="33" customHeight="1">
      <c r="A47" s="81" t="s">
        <v>98</v>
      </c>
      <c r="B47" s="78" t="s">
        <v>7</v>
      </c>
      <c r="C47" s="71" t="s">
        <v>96</v>
      </c>
      <c r="D47" s="95">
        <v>2246.78</v>
      </c>
      <c r="E47" s="65">
        <f>D47/G47</f>
        <v>0.89</v>
      </c>
      <c r="F47" s="70">
        <f>E47/12</f>
        <v>0.07</v>
      </c>
      <c r="G47" s="8">
        <v>2515.7</v>
      </c>
      <c r="H47" s="46">
        <v>0.05</v>
      </c>
    </row>
    <row r="48" spans="1:8" s="11" customFormat="1" ht="41.25" customHeight="1">
      <c r="A48" s="81" t="s">
        <v>99</v>
      </c>
      <c r="B48" s="78" t="s">
        <v>7</v>
      </c>
      <c r="C48" s="71" t="s">
        <v>96</v>
      </c>
      <c r="D48" s="95">
        <v>14185.73</v>
      </c>
      <c r="E48" s="65">
        <f>D48/G48</f>
        <v>5.64</v>
      </c>
      <c r="F48" s="70">
        <f>E48/12</f>
        <v>0.47</v>
      </c>
      <c r="G48" s="8">
        <v>2515.7</v>
      </c>
      <c r="H48" s="46">
        <v>0.34</v>
      </c>
    </row>
    <row r="49" spans="1:8" s="11" customFormat="1" ht="30">
      <c r="A49" s="81" t="s">
        <v>21</v>
      </c>
      <c r="B49" s="78"/>
      <c r="C49" s="71" t="s">
        <v>161</v>
      </c>
      <c r="D49" s="95">
        <f>E49*G49</f>
        <v>6037.68</v>
      </c>
      <c r="E49" s="65">
        <f>F49*12</f>
        <v>2.4</v>
      </c>
      <c r="F49" s="70">
        <v>0.2</v>
      </c>
      <c r="G49" s="8">
        <v>2515.7</v>
      </c>
      <c r="H49" s="46">
        <v>0.14</v>
      </c>
    </row>
    <row r="50" spans="1:8" s="11" customFormat="1" ht="29.25" customHeight="1">
      <c r="A50" s="82" t="s">
        <v>102</v>
      </c>
      <c r="B50" s="67" t="s">
        <v>61</v>
      </c>
      <c r="C50" s="71"/>
      <c r="D50" s="95"/>
      <c r="E50" s="65"/>
      <c r="F50" s="70"/>
      <c r="G50" s="8"/>
      <c r="H50" s="46"/>
    </row>
    <row r="51" spans="1:8" s="11" customFormat="1" ht="30" customHeight="1">
      <c r="A51" s="82" t="s">
        <v>103</v>
      </c>
      <c r="B51" s="67" t="s">
        <v>61</v>
      </c>
      <c r="C51" s="71"/>
      <c r="D51" s="95"/>
      <c r="E51" s="65"/>
      <c r="F51" s="70"/>
      <c r="G51" s="8"/>
      <c r="H51" s="46"/>
    </row>
    <row r="52" spans="1:8" s="11" customFormat="1" ht="22.5" customHeight="1">
      <c r="A52" s="82" t="s">
        <v>104</v>
      </c>
      <c r="B52" s="67" t="s">
        <v>57</v>
      </c>
      <c r="C52" s="71"/>
      <c r="D52" s="95"/>
      <c r="E52" s="65"/>
      <c r="F52" s="70"/>
      <c r="G52" s="8"/>
      <c r="H52" s="46"/>
    </row>
    <row r="53" spans="1:8" s="11" customFormat="1" ht="19.5" customHeight="1">
      <c r="A53" s="82" t="s">
        <v>105</v>
      </c>
      <c r="B53" s="67" t="s">
        <v>61</v>
      </c>
      <c r="C53" s="71"/>
      <c r="D53" s="95"/>
      <c r="E53" s="65"/>
      <c r="F53" s="70"/>
      <c r="G53" s="8"/>
      <c r="H53" s="46"/>
    </row>
    <row r="54" spans="1:8" s="11" customFormat="1" ht="25.5">
      <c r="A54" s="82" t="s">
        <v>106</v>
      </c>
      <c r="B54" s="67" t="s">
        <v>61</v>
      </c>
      <c r="C54" s="71"/>
      <c r="D54" s="95"/>
      <c r="E54" s="65"/>
      <c r="F54" s="70"/>
      <c r="G54" s="8"/>
      <c r="H54" s="46"/>
    </row>
    <row r="55" spans="1:8" s="11" customFormat="1" ht="15">
      <c r="A55" s="82" t="s">
        <v>107</v>
      </c>
      <c r="B55" s="67" t="s">
        <v>61</v>
      </c>
      <c r="C55" s="71"/>
      <c r="D55" s="95"/>
      <c r="E55" s="65"/>
      <c r="F55" s="70"/>
      <c r="G55" s="8"/>
      <c r="H55" s="46"/>
    </row>
    <row r="56" spans="1:8" s="11" customFormat="1" ht="27.75" customHeight="1">
      <c r="A56" s="82" t="s">
        <v>108</v>
      </c>
      <c r="B56" s="67" t="s">
        <v>61</v>
      </c>
      <c r="C56" s="71"/>
      <c r="D56" s="95"/>
      <c r="E56" s="65"/>
      <c r="F56" s="70"/>
      <c r="G56" s="8"/>
      <c r="H56" s="46"/>
    </row>
    <row r="57" spans="1:8" s="11" customFormat="1" ht="18" customHeight="1">
      <c r="A57" s="82" t="s">
        <v>109</v>
      </c>
      <c r="B57" s="67" t="s">
        <v>61</v>
      </c>
      <c r="C57" s="71"/>
      <c r="D57" s="95"/>
      <c r="E57" s="65"/>
      <c r="F57" s="70"/>
      <c r="G57" s="8"/>
      <c r="H57" s="46"/>
    </row>
    <row r="58" spans="1:8" s="11" customFormat="1" ht="21.75" customHeight="1">
      <c r="A58" s="82" t="s">
        <v>110</v>
      </c>
      <c r="B58" s="67" t="s">
        <v>61</v>
      </c>
      <c r="C58" s="71"/>
      <c r="D58" s="95"/>
      <c r="E58" s="65"/>
      <c r="F58" s="70"/>
      <c r="G58" s="8"/>
      <c r="H58" s="46"/>
    </row>
    <row r="59" spans="1:8" s="8" customFormat="1" ht="20.25" customHeight="1">
      <c r="A59" s="15" t="s">
        <v>23</v>
      </c>
      <c r="B59" s="16" t="s">
        <v>24</v>
      </c>
      <c r="C59" s="58" t="s">
        <v>162</v>
      </c>
      <c r="D59" s="95">
        <f>E59*G59</f>
        <v>2113.19</v>
      </c>
      <c r="E59" s="65">
        <f>F59*12</f>
        <v>0.84</v>
      </c>
      <c r="F59" s="70">
        <v>0.07</v>
      </c>
      <c r="G59" s="8">
        <v>2515.7</v>
      </c>
      <c r="H59" s="46">
        <v>0.03</v>
      </c>
    </row>
    <row r="60" spans="1:8" s="8" customFormat="1" ht="20.25" customHeight="1">
      <c r="A60" s="15" t="s">
        <v>25</v>
      </c>
      <c r="B60" s="20" t="s">
        <v>26</v>
      </c>
      <c r="C60" s="58" t="s">
        <v>162</v>
      </c>
      <c r="D60" s="95">
        <v>1328.29</v>
      </c>
      <c r="E60" s="65">
        <f>D60/G60</f>
        <v>0.53</v>
      </c>
      <c r="F60" s="70">
        <f>E60/12</f>
        <v>0.04</v>
      </c>
      <c r="G60" s="8">
        <v>2515.7</v>
      </c>
      <c r="H60" s="46">
        <v>0.02</v>
      </c>
    </row>
    <row r="61" spans="1:8" s="17" customFormat="1" ht="30">
      <c r="A61" s="15" t="s">
        <v>22</v>
      </c>
      <c r="B61" s="16"/>
      <c r="C61" s="58" t="s">
        <v>153</v>
      </c>
      <c r="D61" s="95">
        <v>2849.1</v>
      </c>
      <c r="E61" s="65">
        <f>D61/G61</f>
        <v>1.13</v>
      </c>
      <c r="F61" s="70">
        <f>E61/12</f>
        <v>0.09</v>
      </c>
      <c r="G61" s="8">
        <v>2515.7</v>
      </c>
      <c r="H61" s="46">
        <v>0.03</v>
      </c>
    </row>
    <row r="62" spans="1:8" s="17" customFormat="1" ht="15">
      <c r="A62" s="15" t="s">
        <v>31</v>
      </c>
      <c r="B62" s="16"/>
      <c r="C62" s="12" t="s">
        <v>163</v>
      </c>
      <c r="D62" s="96">
        <f>SUM(D63:D75)</f>
        <v>23773.48</v>
      </c>
      <c r="E62" s="65">
        <f>D62/G62</f>
        <v>9.45</v>
      </c>
      <c r="F62" s="70">
        <f>E62/12</f>
        <v>0.79</v>
      </c>
      <c r="G62" s="8">
        <v>2515.7</v>
      </c>
      <c r="H62" s="46">
        <v>0.69</v>
      </c>
    </row>
    <row r="63" spans="1:8" s="11" customFormat="1" ht="33.75" customHeight="1">
      <c r="A63" s="83" t="s">
        <v>111</v>
      </c>
      <c r="B63" s="84" t="s">
        <v>15</v>
      </c>
      <c r="C63" s="72"/>
      <c r="D63" s="113">
        <v>238.84</v>
      </c>
      <c r="E63" s="73"/>
      <c r="F63" s="74"/>
      <c r="G63" s="8">
        <v>2515.7</v>
      </c>
      <c r="H63" s="13">
        <v>0.01</v>
      </c>
    </row>
    <row r="64" spans="1:8" s="11" customFormat="1" ht="15">
      <c r="A64" s="83" t="s">
        <v>16</v>
      </c>
      <c r="B64" s="84" t="s">
        <v>20</v>
      </c>
      <c r="C64" s="72"/>
      <c r="D64" s="113">
        <v>505.42</v>
      </c>
      <c r="E64" s="73"/>
      <c r="F64" s="74"/>
      <c r="G64" s="8">
        <v>2515.7</v>
      </c>
      <c r="H64" s="13">
        <v>0.01</v>
      </c>
    </row>
    <row r="65" spans="1:8" s="11" customFormat="1" ht="15">
      <c r="A65" s="83" t="s">
        <v>112</v>
      </c>
      <c r="B65" s="85" t="s">
        <v>15</v>
      </c>
      <c r="C65" s="72"/>
      <c r="D65" s="113">
        <v>900.62</v>
      </c>
      <c r="E65" s="73"/>
      <c r="F65" s="74"/>
      <c r="G65" s="8">
        <v>2515.7</v>
      </c>
      <c r="H65" s="13"/>
    </row>
    <row r="66" spans="1:8" s="11" customFormat="1" ht="15">
      <c r="A66" s="82" t="s">
        <v>149</v>
      </c>
      <c r="B66" s="67" t="s">
        <v>48</v>
      </c>
      <c r="C66" s="68"/>
      <c r="D66" s="97">
        <v>5746.31</v>
      </c>
      <c r="E66" s="73"/>
      <c r="F66" s="74"/>
      <c r="G66" s="8">
        <v>2515.7</v>
      </c>
      <c r="H66" s="13">
        <v>0.21</v>
      </c>
    </row>
    <row r="67" spans="1:8" s="11" customFormat="1" ht="15">
      <c r="A67" s="83" t="s">
        <v>44</v>
      </c>
      <c r="B67" s="84" t="s">
        <v>15</v>
      </c>
      <c r="C67" s="72"/>
      <c r="D67" s="113">
        <v>963.17</v>
      </c>
      <c r="E67" s="73"/>
      <c r="F67" s="74"/>
      <c r="G67" s="8">
        <v>2515.7</v>
      </c>
      <c r="H67" s="13">
        <v>0.02</v>
      </c>
    </row>
    <row r="68" spans="1:8" s="11" customFormat="1" ht="15">
      <c r="A68" s="83" t="s">
        <v>17</v>
      </c>
      <c r="B68" s="84" t="s">
        <v>15</v>
      </c>
      <c r="C68" s="72"/>
      <c r="D68" s="113">
        <v>4294.09</v>
      </c>
      <c r="E68" s="73"/>
      <c r="F68" s="74"/>
      <c r="G68" s="8">
        <v>2515.7</v>
      </c>
      <c r="H68" s="13">
        <v>0.11</v>
      </c>
    </row>
    <row r="69" spans="1:8" s="11" customFormat="1" ht="15">
      <c r="A69" s="83" t="s">
        <v>18</v>
      </c>
      <c r="B69" s="84" t="s">
        <v>15</v>
      </c>
      <c r="C69" s="72"/>
      <c r="D69" s="113">
        <v>1010.85</v>
      </c>
      <c r="E69" s="73"/>
      <c r="F69" s="74"/>
      <c r="G69" s="8">
        <v>2515.7</v>
      </c>
      <c r="H69" s="13">
        <v>0.02</v>
      </c>
    </row>
    <row r="70" spans="1:8" s="11" customFormat="1" ht="15">
      <c r="A70" s="83" t="s">
        <v>42</v>
      </c>
      <c r="B70" s="84" t="s">
        <v>15</v>
      </c>
      <c r="C70" s="72"/>
      <c r="D70" s="113">
        <v>481.57</v>
      </c>
      <c r="E70" s="73"/>
      <c r="F70" s="74"/>
      <c r="G70" s="8">
        <v>2515.7</v>
      </c>
      <c r="H70" s="13">
        <v>0.01</v>
      </c>
    </row>
    <row r="71" spans="1:8" s="11" customFormat="1" ht="18.75" customHeight="1">
      <c r="A71" s="83" t="s">
        <v>43</v>
      </c>
      <c r="B71" s="84" t="s">
        <v>20</v>
      </c>
      <c r="C71" s="72"/>
      <c r="D71" s="113">
        <v>1926.35</v>
      </c>
      <c r="E71" s="73"/>
      <c r="F71" s="74"/>
      <c r="G71" s="8">
        <v>2515.7</v>
      </c>
      <c r="H71" s="13">
        <v>0.04</v>
      </c>
    </row>
    <row r="72" spans="1:8" s="11" customFormat="1" ht="25.5">
      <c r="A72" s="83" t="s">
        <v>19</v>
      </c>
      <c r="B72" s="84" t="s">
        <v>15</v>
      </c>
      <c r="C72" s="72"/>
      <c r="D72" s="113">
        <v>2651.03</v>
      </c>
      <c r="E72" s="73"/>
      <c r="F72" s="74"/>
      <c r="G72" s="8">
        <v>2515.7</v>
      </c>
      <c r="H72" s="13">
        <v>0.06</v>
      </c>
    </row>
    <row r="73" spans="1:8" s="11" customFormat="1" ht="25.5">
      <c r="A73" s="83" t="s">
        <v>113</v>
      </c>
      <c r="B73" s="84" t="s">
        <v>15</v>
      </c>
      <c r="C73" s="72"/>
      <c r="D73" s="113">
        <v>3391.27</v>
      </c>
      <c r="E73" s="73"/>
      <c r="F73" s="74"/>
      <c r="G73" s="8">
        <v>2515.7</v>
      </c>
      <c r="H73" s="13">
        <v>0.01</v>
      </c>
    </row>
    <row r="74" spans="1:8" s="11" customFormat="1" ht="25.5">
      <c r="A74" s="83" t="s">
        <v>114</v>
      </c>
      <c r="B74" s="85" t="s">
        <v>48</v>
      </c>
      <c r="C74" s="68"/>
      <c r="D74" s="97">
        <v>1663.96</v>
      </c>
      <c r="E74" s="75"/>
      <c r="F74" s="77"/>
      <c r="G74" s="8">
        <v>2515.7</v>
      </c>
      <c r="H74" s="64"/>
    </row>
    <row r="75" spans="1:8" s="11" customFormat="1" ht="15">
      <c r="A75" s="83" t="s">
        <v>115</v>
      </c>
      <c r="B75" s="67" t="s">
        <v>15</v>
      </c>
      <c r="C75" s="68"/>
      <c r="D75" s="97">
        <v>0</v>
      </c>
      <c r="E75" s="75"/>
      <c r="F75" s="77"/>
      <c r="G75" s="8">
        <v>2515.7</v>
      </c>
      <c r="H75" s="64"/>
    </row>
    <row r="76" spans="1:8" s="17" customFormat="1" ht="30">
      <c r="A76" s="15" t="s">
        <v>36</v>
      </c>
      <c r="B76" s="16"/>
      <c r="C76" s="12" t="s">
        <v>164</v>
      </c>
      <c r="D76" s="96">
        <f>SUM(D77:D86)</f>
        <v>49174.64</v>
      </c>
      <c r="E76" s="65">
        <f>D76/G76</f>
        <v>19.55</v>
      </c>
      <c r="F76" s="70">
        <f>E76/12</f>
        <v>1.63</v>
      </c>
      <c r="G76" s="8">
        <v>2515.7</v>
      </c>
      <c r="H76" s="46">
        <v>0.63</v>
      </c>
    </row>
    <row r="77" spans="1:8" s="11" customFormat="1" ht="21.75" customHeight="1">
      <c r="A77" s="83" t="s">
        <v>32</v>
      </c>
      <c r="B77" s="84" t="s">
        <v>45</v>
      </c>
      <c r="C77" s="72"/>
      <c r="D77" s="113">
        <v>2889.52</v>
      </c>
      <c r="E77" s="73"/>
      <c r="F77" s="74"/>
      <c r="G77" s="8">
        <v>2515.7</v>
      </c>
      <c r="H77" s="13">
        <v>0.06</v>
      </c>
    </row>
    <row r="78" spans="1:8" s="11" customFormat="1" ht="31.5" customHeight="1">
      <c r="A78" s="83" t="s">
        <v>33</v>
      </c>
      <c r="B78" s="85" t="s">
        <v>15</v>
      </c>
      <c r="C78" s="72"/>
      <c r="D78" s="113">
        <v>1926.35</v>
      </c>
      <c r="E78" s="73"/>
      <c r="F78" s="74"/>
      <c r="G78" s="8">
        <v>2515.7</v>
      </c>
      <c r="H78" s="13">
        <v>0.04</v>
      </c>
    </row>
    <row r="79" spans="1:8" s="11" customFormat="1" ht="21" customHeight="1">
      <c r="A79" s="83" t="s">
        <v>49</v>
      </c>
      <c r="B79" s="85" t="s">
        <v>15</v>
      </c>
      <c r="C79" s="72"/>
      <c r="D79" s="113">
        <v>2021.63</v>
      </c>
      <c r="E79" s="73"/>
      <c r="F79" s="74"/>
      <c r="G79" s="8">
        <v>2515.7</v>
      </c>
      <c r="H79" s="13">
        <v>0.05</v>
      </c>
    </row>
    <row r="80" spans="1:8" s="11" customFormat="1" ht="25.5">
      <c r="A80" s="83" t="s">
        <v>46</v>
      </c>
      <c r="B80" s="84" t="s">
        <v>47</v>
      </c>
      <c r="C80" s="72"/>
      <c r="D80" s="113">
        <v>0</v>
      </c>
      <c r="E80" s="73"/>
      <c r="F80" s="74"/>
      <c r="G80" s="8">
        <v>2515.7</v>
      </c>
      <c r="H80" s="13">
        <v>0.04</v>
      </c>
    </row>
    <row r="81" spans="1:8" s="11" customFormat="1" ht="18" customHeight="1">
      <c r="A81" s="83" t="s">
        <v>116</v>
      </c>
      <c r="B81" s="85" t="s">
        <v>15</v>
      </c>
      <c r="C81" s="72"/>
      <c r="D81" s="113">
        <v>13424.22</v>
      </c>
      <c r="E81" s="73"/>
      <c r="F81" s="74"/>
      <c r="G81" s="8">
        <v>2515.7</v>
      </c>
      <c r="H81" s="13">
        <v>0</v>
      </c>
    </row>
    <row r="82" spans="1:8" s="11" customFormat="1" ht="18.75" customHeight="1">
      <c r="A82" s="83" t="s">
        <v>117</v>
      </c>
      <c r="B82" s="84" t="s">
        <v>7</v>
      </c>
      <c r="C82" s="72"/>
      <c r="D82" s="113">
        <v>6851.28</v>
      </c>
      <c r="E82" s="73"/>
      <c r="F82" s="74"/>
      <c r="G82" s="8">
        <v>2515.7</v>
      </c>
      <c r="H82" s="13">
        <v>0</v>
      </c>
    </row>
    <row r="83" spans="1:8" s="11" customFormat="1" ht="36.75" customHeight="1">
      <c r="A83" s="83" t="s">
        <v>118</v>
      </c>
      <c r="B83" s="85" t="s">
        <v>15</v>
      </c>
      <c r="C83" s="72"/>
      <c r="D83" s="113">
        <v>22061.64</v>
      </c>
      <c r="E83" s="73"/>
      <c r="F83" s="74"/>
      <c r="G83" s="8">
        <v>2515.7</v>
      </c>
      <c r="H83" s="13">
        <v>0</v>
      </c>
    </row>
    <row r="84" spans="1:8" s="11" customFormat="1" ht="33" customHeight="1">
      <c r="A84" s="83" t="s">
        <v>119</v>
      </c>
      <c r="B84" s="85" t="s">
        <v>120</v>
      </c>
      <c r="C84" s="72"/>
      <c r="D84" s="113">
        <f>E84*G84</f>
        <v>0</v>
      </c>
      <c r="E84" s="73"/>
      <c r="F84" s="74"/>
      <c r="G84" s="8">
        <v>2515.7</v>
      </c>
      <c r="H84" s="33">
        <v>0</v>
      </c>
    </row>
    <row r="85" spans="1:8" s="11" customFormat="1" ht="21" customHeight="1">
      <c r="A85" s="82" t="s">
        <v>121</v>
      </c>
      <c r="B85" s="85" t="s">
        <v>48</v>
      </c>
      <c r="C85" s="76"/>
      <c r="D85" s="113">
        <v>0</v>
      </c>
      <c r="E85" s="73"/>
      <c r="F85" s="74"/>
      <c r="G85" s="8">
        <v>2515.7</v>
      </c>
      <c r="H85" s="13">
        <v>0.16</v>
      </c>
    </row>
    <row r="86" spans="1:8" s="11" customFormat="1" ht="24.75" customHeight="1">
      <c r="A86" s="83" t="s">
        <v>122</v>
      </c>
      <c r="B86" s="85" t="s">
        <v>15</v>
      </c>
      <c r="C86" s="72"/>
      <c r="D86" s="113">
        <v>0</v>
      </c>
      <c r="E86" s="73"/>
      <c r="F86" s="74"/>
      <c r="G86" s="8">
        <v>2515.7</v>
      </c>
      <c r="H86" s="46">
        <v>0</v>
      </c>
    </row>
    <row r="87" spans="1:8" s="11" customFormat="1" ht="30">
      <c r="A87" s="15" t="s">
        <v>37</v>
      </c>
      <c r="B87" s="14"/>
      <c r="C87" s="119" t="s">
        <v>165</v>
      </c>
      <c r="D87" s="96">
        <f>SUM(D88:D91)</f>
        <v>0</v>
      </c>
      <c r="E87" s="65">
        <f>D87/G87</f>
        <v>0</v>
      </c>
      <c r="F87" s="70">
        <f>E87/12</f>
        <v>0</v>
      </c>
      <c r="G87" s="8">
        <v>2515.7</v>
      </c>
      <c r="H87" s="46">
        <v>0.12</v>
      </c>
    </row>
    <row r="88" spans="1:8" s="11" customFormat="1" ht="15">
      <c r="A88" s="83" t="s">
        <v>123</v>
      </c>
      <c r="B88" s="84" t="s">
        <v>15</v>
      </c>
      <c r="C88" s="72"/>
      <c r="D88" s="113">
        <f>E88*G88</f>
        <v>0</v>
      </c>
      <c r="E88" s="73"/>
      <c r="F88" s="74"/>
      <c r="G88" s="8">
        <v>2515.7</v>
      </c>
      <c r="H88" s="46">
        <v>0</v>
      </c>
    </row>
    <row r="89" spans="1:8" s="11" customFormat="1" ht="15">
      <c r="A89" s="82" t="s">
        <v>124</v>
      </c>
      <c r="B89" s="85" t="s">
        <v>48</v>
      </c>
      <c r="C89" s="76"/>
      <c r="D89" s="114">
        <v>0</v>
      </c>
      <c r="E89" s="75"/>
      <c r="F89" s="77"/>
      <c r="G89" s="8"/>
      <c r="H89" s="46"/>
    </row>
    <row r="90" spans="1:8" s="11" customFormat="1" ht="15">
      <c r="A90" s="83" t="s">
        <v>125</v>
      </c>
      <c r="B90" s="85" t="s">
        <v>120</v>
      </c>
      <c r="C90" s="76"/>
      <c r="D90" s="114">
        <v>0</v>
      </c>
      <c r="E90" s="75"/>
      <c r="F90" s="77"/>
      <c r="G90" s="8"/>
      <c r="H90" s="46"/>
    </row>
    <row r="91" spans="1:8" s="11" customFormat="1" ht="28.5" customHeight="1">
      <c r="A91" s="83" t="s">
        <v>126</v>
      </c>
      <c r="B91" s="85" t="s">
        <v>48</v>
      </c>
      <c r="C91" s="76"/>
      <c r="D91" s="114">
        <v>0</v>
      </c>
      <c r="E91" s="75"/>
      <c r="F91" s="77"/>
      <c r="G91" s="8"/>
      <c r="H91" s="46"/>
    </row>
    <row r="92" spans="1:8" s="11" customFormat="1" ht="18.75" customHeight="1">
      <c r="A92" s="15" t="s">
        <v>38</v>
      </c>
      <c r="B92" s="14"/>
      <c r="C92" s="119" t="s">
        <v>166</v>
      </c>
      <c r="D92" s="96">
        <f>SUM(D93:D98)</f>
        <v>19229.13</v>
      </c>
      <c r="E92" s="65">
        <f>D92/G92</f>
        <v>7.64</v>
      </c>
      <c r="F92" s="70">
        <f>E92/12</f>
        <v>0.64</v>
      </c>
      <c r="G92" s="8">
        <v>2515.7</v>
      </c>
      <c r="H92" s="46">
        <v>0.17</v>
      </c>
    </row>
    <row r="93" spans="1:8" s="11" customFormat="1" ht="24.75" customHeight="1">
      <c r="A93" s="83" t="s">
        <v>34</v>
      </c>
      <c r="B93" s="84" t="s">
        <v>7</v>
      </c>
      <c r="C93" s="72"/>
      <c r="D93" s="113">
        <f>E93*G93</f>
        <v>0</v>
      </c>
      <c r="E93" s="73"/>
      <c r="F93" s="74"/>
      <c r="G93" s="8">
        <v>2515.7</v>
      </c>
      <c r="H93" s="46">
        <v>0</v>
      </c>
    </row>
    <row r="94" spans="1:8" s="11" customFormat="1" ht="38.25">
      <c r="A94" s="83" t="s">
        <v>127</v>
      </c>
      <c r="B94" s="84" t="s">
        <v>15</v>
      </c>
      <c r="C94" s="72"/>
      <c r="D94" s="113">
        <v>6363.26</v>
      </c>
      <c r="E94" s="73"/>
      <c r="F94" s="74"/>
      <c r="G94" s="8">
        <v>2515.7</v>
      </c>
      <c r="H94" s="13">
        <v>0.15</v>
      </c>
    </row>
    <row r="95" spans="1:8" s="11" customFormat="1" ht="42.75" customHeight="1">
      <c r="A95" s="83" t="s">
        <v>128</v>
      </c>
      <c r="B95" s="84" t="s">
        <v>15</v>
      </c>
      <c r="C95" s="72"/>
      <c r="D95" s="113">
        <v>1006.81</v>
      </c>
      <c r="E95" s="73"/>
      <c r="F95" s="74"/>
      <c r="G95" s="8">
        <v>2515.7</v>
      </c>
      <c r="H95" s="13">
        <v>0.02</v>
      </c>
    </row>
    <row r="96" spans="1:8" s="11" customFormat="1" ht="25.5">
      <c r="A96" s="83" t="s">
        <v>129</v>
      </c>
      <c r="B96" s="84" t="s">
        <v>10</v>
      </c>
      <c r="C96" s="76"/>
      <c r="D96" s="114">
        <v>0</v>
      </c>
      <c r="E96" s="75"/>
      <c r="F96" s="77"/>
      <c r="G96" s="8"/>
      <c r="H96" s="64"/>
    </row>
    <row r="97" spans="1:8" s="11" customFormat="1" ht="24.75" customHeight="1">
      <c r="A97" s="83" t="s">
        <v>130</v>
      </c>
      <c r="B97" s="85" t="s">
        <v>131</v>
      </c>
      <c r="C97" s="76"/>
      <c r="D97" s="114">
        <v>0</v>
      </c>
      <c r="E97" s="75"/>
      <c r="F97" s="77"/>
      <c r="G97" s="8"/>
      <c r="H97" s="64"/>
    </row>
    <row r="98" spans="1:8" s="11" customFormat="1" ht="54.75" customHeight="1">
      <c r="A98" s="83" t="s">
        <v>132</v>
      </c>
      <c r="B98" s="85" t="s">
        <v>61</v>
      </c>
      <c r="C98" s="76"/>
      <c r="D98" s="114">
        <v>11859.06</v>
      </c>
      <c r="E98" s="75"/>
      <c r="F98" s="77"/>
      <c r="G98" s="8"/>
      <c r="H98" s="64"/>
    </row>
    <row r="99" spans="1:8" s="11" customFormat="1" ht="15">
      <c r="A99" s="15" t="s">
        <v>39</v>
      </c>
      <c r="B99" s="14"/>
      <c r="C99" s="119" t="s">
        <v>167</v>
      </c>
      <c r="D99" s="96">
        <f>D100</f>
        <v>1208.01</v>
      </c>
      <c r="E99" s="65">
        <f>D99/G99</f>
        <v>0.48</v>
      </c>
      <c r="F99" s="70">
        <f>E99/12</f>
        <v>0.04</v>
      </c>
      <c r="G99" s="8">
        <v>2515.7</v>
      </c>
      <c r="H99" s="46">
        <v>0.11</v>
      </c>
    </row>
    <row r="100" spans="1:8" s="11" customFormat="1" ht="15">
      <c r="A100" s="19" t="s">
        <v>35</v>
      </c>
      <c r="B100" s="14" t="s">
        <v>15</v>
      </c>
      <c r="C100" s="72"/>
      <c r="D100" s="113">
        <v>1208.01</v>
      </c>
      <c r="E100" s="73"/>
      <c r="F100" s="74"/>
      <c r="G100" s="8">
        <v>2515.7</v>
      </c>
      <c r="H100" s="13">
        <v>0.03</v>
      </c>
    </row>
    <row r="101" spans="1:8" s="8" customFormat="1" ht="15">
      <c r="A101" s="15" t="s">
        <v>41</v>
      </c>
      <c r="B101" s="16"/>
      <c r="C101" s="12" t="s">
        <v>168</v>
      </c>
      <c r="D101" s="96">
        <f>D102+D103</f>
        <v>14325.34</v>
      </c>
      <c r="E101" s="65">
        <f>D101/G101</f>
        <v>5.69</v>
      </c>
      <c r="F101" s="70">
        <f>E101/12+0.01</f>
        <v>0.48</v>
      </c>
      <c r="G101" s="8">
        <v>2515.7</v>
      </c>
      <c r="H101" s="46">
        <v>0.24</v>
      </c>
    </row>
    <row r="102" spans="1:8" s="11" customFormat="1" ht="41.25" customHeight="1">
      <c r="A102" s="82" t="s">
        <v>133</v>
      </c>
      <c r="B102" s="85" t="s">
        <v>20</v>
      </c>
      <c r="C102" s="72"/>
      <c r="D102" s="113">
        <v>8296.46</v>
      </c>
      <c r="E102" s="73"/>
      <c r="F102" s="74"/>
      <c r="G102" s="8">
        <v>2515.7</v>
      </c>
      <c r="H102" s="13">
        <v>0.04</v>
      </c>
    </row>
    <row r="103" spans="1:8" s="11" customFormat="1" ht="31.5" customHeight="1">
      <c r="A103" s="82" t="s">
        <v>173</v>
      </c>
      <c r="B103" s="85" t="s">
        <v>61</v>
      </c>
      <c r="C103" s="72"/>
      <c r="D103" s="113">
        <v>6028.88</v>
      </c>
      <c r="E103" s="73"/>
      <c r="F103" s="74"/>
      <c r="G103" s="8">
        <v>2515.7</v>
      </c>
      <c r="H103" s="13">
        <v>0.19</v>
      </c>
    </row>
    <row r="104" spans="1:8" s="8" customFormat="1" ht="15">
      <c r="A104" s="15" t="s">
        <v>40</v>
      </c>
      <c r="B104" s="16"/>
      <c r="C104" s="12" t="s">
        <v>169</v>
      </c>
      <c r="D104" s="96">
        <f>D105+D106</f>
        <v>22241.69</v>
      </c>
      <c r="E104" s="65">
        <f>D104/G104</f>
        <v>8.84</v>
      </c>
      <c r="F104" s="70">
        <f>E104/12</f>
        <v>0.74</v>
      </c>
      <c r="G104" s="8">
        <v>2515.7</v>
      </c>
      <c r="H104" s="46">
        <v>0.54</v>
      </c>
    </row>
    <row r="105" spans="1:8" s="11" customFormat="1" ht="15">
      <c r="A105" s="19" t="s">
        <v>50</v>
      </c>
      <c r="B105" s="14" t="s">
        <v>45</v>
      </c>
      <c r="C105" s="72"/>
      <c r="D105" s="113">
        <v>19086.96</v>
      </c>
      <c r="E105" s="73"/>
      <c r="F105" s="74"/>
      <c r="G105" s="8">
        <v>2515.7</v>
      </c>
      <c r="H105" s="13">
        <v>0.46</v>
      </c>
    </row>
    <row r="106" spans="1:8" s="11" customFormat="1" ht="15">
      <c r="A106" s="19" t="s">
        <v>60</v>
      </c>
      <c r="B106" s="14" t="s">
        <v>45</v>
      </c>
      <c r="C106" s="72"/>
      <c r="D106" s="113">
        <v>3154.73</v>
      </c>
      <c r="E106" s="73"/>
      <c r="F106" s="74"/>
      <c r="G106" s="8">
        <v>2515.7</v>
      </c>
      <c r="H106" s="13">
        <v>0.07</v>
      </c>
    </row>
    <row r="107" spans="1:8" s="8" customFormat="1" ht="108" customHeight="1">
      <c r="A107" s="81" t="s">
        <v>170</v>
      </c>
      <c r="B107" s="16" t="s">
        <v>10</v>
      </c>
      <c r="C107" s="18"/>
      <c r="D107" s="98">
        <v>50000</v>
      </c>
      <c r="E107" s="18">
        <f>D107/G107</f>
        <v>19.88</v>
      </c>
      <c r="F107" s="87">
        <f>E107/12</f>
        <v>1.66</v>
      </c>
      <c r="G107" s="8">
        <v>2515.7</v>
      </c>
      <c r="H107" s="46">
        <v>0.77</v>
      </c>
    </row>
    <row r="108" spans="1:8" s="8" customFormat="1" ht="27.75" customHeight="1">
      <c r="A108" s="111" t="s">
        <v>154</v>
      </c>
      <c r="B108" s="16" t="s">
        <v>155</v>
      </c>
      <c r="C108" s="18"/>
      <c r="D108" s="98">
        <v>50367.53</v>
      </c>
      <c r="E108" s="18">
        <f>D108/G108</f>
        <v>20.02</v>
      </c>
      <c r="F108" s="18">
        <f>E108/12</f>
        <v>1.67</v>
      </c>
      <c r="G108" s="8">
        <v>2515.7</v>
      </c>
      <c r="H108" s="46"/>
    </row>
    <row r="109" spans="1:8" s="8" customFormat="1" ht="23.25" customHeight="1" thickBot="1">
      <c r="A109" s="63" t="s">
        <v>62</v>
      </c>
      <c r="B109" s="55" t="s">
        <v>9</v>
      </c>
      <c r="C109" s="86"/>
      <c r="D109" s="99">
        <f>E109*G109</f>
        <v>45857.64</v>
      </c>
      <c r="E109" s="56">
        <f>12*F109</f>
        <v>22.8</v>
      </c>
      <c r="F109" s="62">
        <v>1.9</v>
      </c>
      <c r="G109" s="8">
        <f>2515.7-504.4</f>
        <v>2011.3</v>
      </c>
      <c r="H109" s="46"/>
    </row>
    <row r="110" spans="1:8" s="8" customFormat="1" ht="19.5" thickBot="1">
      <c r="A110" s="51" t="s">
        <v>29</v>
      </c>
      <c r="B110" s="7"/>
      <c r="C110" s="54"/>
      <c r="D110" s="100">
        <f>D109+D107+D104+D101+D99+D92+D87+D76+D62+D61+D60+D59+D49+D48+D47+D46+D39+D38+D27+D14+D40+D108</f>
        <v>763118.87</v>
      </c>
      <c r="E110" s="100">
        <f>E109+E107+E104+E101+E99+E92+E87+E76+E62+E61+E60+E59+E49+E48+E47+E46+E39+E38+E27+E14+E40+E108</f>
        <v>307.91</v>
      </c>
      <c r="F110" s="100">
        <f>F109+F107+F104+F101+F99+F92+F87+F76+F62+F61+F60+F59+F49+F48+F47+F46+F39+F38+F27+F14+F40+F108</f>
        <v>25.66</v>
      </c>
      <c r="G110" s="8">
        <v>2515.7</v>
      </c>
      <c r="H110" s="46">
        <v>10.79</v>
      </c>
    </row>
    <row r="111" spans="1:8" s="8" customFormat="1" ht="18.75">
      <c r="A111" s="115"/>
      <c r="B111" s="116"/>
      <c r="C111" s="41"/>
      <c r="D111" s="117"/>
      <c r="E111" s="117"/>
      <c r="F111" s="117"/>
      <c r="H111" s="46"/>
    </row>
    <row r="112" spans="1:8" s="22" customFormat="1" ht="20.25" thickBot="1">
      <c r="A112" s="42"/>
      <c r="B112" s="43"/>
      <c r="C112" s="43"/>
      <c r="D112" s="101"/>
      <c r="E112" s="43"/>
      <c r="F112" s="43"/>
      <c r="G112" s="8">
        <v>2515.7</v>
      </c>
      <c r="H112" s="48"/>
    </row>
    <row r="113" spans="1:8" s="8" customFormat="1" ht="20.25" thickBot="1">
      <c r="A113" s="105" t="s">
        <v>134</v>
      </c>
      <c r="B113" s="106"/>
      <c r="C113" s="107"/>
      <c r="D113" s="108">
        <f>D114+D115+D116+D117+D118+D119+D120+D121+D123+D122+D124+D125+D126+D127+D128+D129+D130+D131+D132</f>
        <v>1838796.55</v>
      </c>
      <c r="E113" s="108">
        <f>E114+E115+E116+E117+E118+E119+E120+E121+E123+E122+E124+E125+E126+E127+E128+E129+E130+E131+E132</f>
        <v>730.93</v>
      </c>
      <c r="F113" s="108">
        <f>F114+F115+F116+F117+F118+F119+F120+F121+F123+F122+F124+F125+F126+F127+F128+F129+F130+F131+F132</f>
        <v>60.91</v>
      </c>
      <c r="G113" s="8">
        <v>2515.7</v>
      </c>
      <c r="H113" s="37"/>
    </row>
    <row r="114" spans="1:8" s="8" customFormat="1" ht="19.5">
      <c r="A114" s="109" t="s">
        <v>135</v>
      </c>
      <c r="B114" s="35"/>
      <c r="C114" s="36"/>
      <c r="D114" s="118">
        <v>139505.73</v>
      </c>
      <c r="E114" s="110">
        <f>D114/G114</f>
        <v>55.45</v>
      </c>
      <c r="F114" s="110">
        <f>E114/12</f>
        <v>4.62</v>
      </c>
      <c r="G114" s="8">
        <v>2515.7</v>
      </c>
      <c r="H114" s="104"/>
    </row>
    <row r="115" spans="1:8" s="8" customFormat="1" ht="19.5">
      <c r="A115" s="109" t="s">
        <v>136</v>
      </c>
      <c r="B115" s="35"/>
      <c r="C115" s="36"/>
      <c r="D115" s="118">
        <v>284881.8</v>
      </c>
      <c r="E115" s="110">
        <f aca="true" t="shared" si="0" ref="E115:E132">D115/G115</f>
        <v>113.24</v>
      </c>
      <c r="F115" s="110">
        <f aca="true" t="shared" si="1" ref="F115:F132">E115/12</f>
        <v>9.44</v>
      </c>
      <c r="G115" s="8">
        <v>2515.7</v>
      </c>
      <c r="H115" s="104"/>
    </row>
    <row r="116" spans="1:8" s="8" customFormat="1" ht="19.5">
      <c r="A116" s="109" t="s">
        <v>137</v>
      </c>
      <c r="B116" s="35"/>
      <c r="C116" s="36"/>
      <c r="D116" s="118">
        <v>16478.51</v>
      </c>
      <c r="E116" s="110">
        <f t="shared" si="0"/>
        <v>6.55</v>
      </c>
      <c r="F116" s="110">
        <f t="shared" si="1"/>
        <v>0.55</v>
      </c>
      <c r="G116" s="8">
        <v>2515.7</v>
      </c>
      <c r="H116" s="104"/>
    </row>
    <row r="117" spans="1:8" s="8" customFormat="1" ht="19.5">
      <c r="A117" s="109" t="s">
        <v>138</v>
      </c>
      <c r="B117" s="35"/>
      <c r="C117" s="36"/>
      <c r="D117" s="118">
        <v>14972.75</v>
      </c>
      <c r="E117" s="110">
        <f t="shared" si="0"/>
        <v>5.95</v>
      </c>
      <c r="F117" s="110">
        <f t="shared" si="1"/>
        <v>0.5</v>
      </c>
      <c r="G117" s="8">
        <v>2515.7</v>
      </c>
      <c r="H117" s="104"/>
    </row>
    <row r="118" spans="1:8" s="93" customFormat="1" ht="20.25" customHeight="1">
      <c r="A118" s="109" t="s">
        <v>139</v>
      </c>
      <c r="B118" s="67"/>
      <c r="C118" s="68"/>
      <c r="D118" s="97">
        <v>11185.65</v>
      </c>
      <c r="E118" s="110">
        <f t="shared" si="0"/>
        <v>4.45</v>
      </c>
      <c r="F118" s="110">
        <f t="shared" si="1"/>
        <v>0.37</v>
      </c>
      <c r="G118" s="8">
        <v>2515.7</v>
      </c>
      <c r="H118" s="92"/>
    </row>
    <row r="119" spans="1:8" s="93" customFormat="1" ht="21.75" customHeight="1">
      <c r="A119" s="82" t="s">
        <v>140</v>
      </c>
      <c r="B119" s="67"/>
      <c r="C119" s="68"/>
      <c r="D119" s="97">
        <v>4873.62</v>
      </c>
      <c r="E119" s="110">
        <f t="shared" si="0"/>
        <v>1.94</v>
      </c>
      <c r="F119" s="110">
        <f t="shared" si="1"/>
        <v>0.16</v>
      </c>
      <c r="G119" s="8">
        <v>2515.7</v>
      </c>
      <c r="H119" s="92"/>
    </row>
    <row r="120" spans="1:8" s="93" customFormat="1" ht="18.75" customHeight="1">
      <c r="A120" s="82" t="s">
        <v>141</v>
      </c>
      <c r="B120" s="67"/>
      <c r="C120" s="68"/>
      <c r="D120" s="97">
        <v>51903.85</v>
      </c>
      <c r="E120" s="110">
        <f t="shared" si="0"/>
        <v>20.63</v>
      </c>
      <c r="F120" s="110">
        <f t="shared" si="1"/>
        <v>1.72</v>
      </c>
      <c r="G120" s="8">
        <v>2515.7</v>
      </c>
      <c r="H120" s="92"/>
    </row>
    <row r="121" spans="1:8" s="93" customFormat="1" ht="18.75" customHeight="1">
      <c r="A121" s="82" t="s">
        <v>142</v>
      </c>
      <c r="B121" s="67"/>
      <c r="C121" s="68"/>
      <c r="D121" s="97">
        <v>12132.76</v>
      </c>
      <c r="E121" s="110">
        <f t="shared" si="0"/>
        <v>4.82</v>
      </c>
      <c r="F121" s="110">
        <f t="shared" si="1"/>
        <v>0.4</v>
      </c>
      <c r="G121" s="8">
        <v>2515.7</v>
      </c>
      <c r="H121" s="92"/>
    </row>
    <row r="122" spans="1:10" s="93" customFormat="1" ht="27" customHeight="1">
      <c r="A122" s="82" t="s">
        <v>143</v>
      </c>
      <c r="B122" s="67"/>
      <c r="C122" s="68"/>
      <c r="D122" s="97">
        <v>59539.72</v>
      </c>
      <c r="E122" s="110">
        <f t="shared" si="0"/>
        <v>23.67</v>
      </c>
      <c r="F122" s="110">
        <f t="shared" si="1"/>
        <v>1.97</v>
      </c>
      <c r="G122" s="8">
        <v>2515.7</v>
      </c>
      <c r="H122" s="92"/>
      <c r="I122" s="92"/>
      <c r="J122" s="92"/>
    </row>
    <row r="123" spans="1:10" s="93" customFormat="1" ht="18" customHeight="1">
      <c r="A123" s="82" t="s">
        <v>144</v>
      </c>
      <c r="B123" s="67"/>
      <c r="C123" s="68"/>
      <c r="D123" s="97">
        <v>668.1</v>
      </c>
      <c r="E123" s="110">
        <f t="shared" si="0"/>
        <v>0.27</v>
      </c>
      <c r="F123" s="110">
        <f t="shared" si="1"/>
        <v>0.02</v>
      </c>
      <c r="G123" s="8">
        <v>2515.7</v>
      </c>
      <c r="H123" s="92"/>
      <c r="I123" s="92"/>
      <c r="J123" s="92"/>
    </row>
    <row r="124" spans="1:10" s="93" customFormat="1" ht="18" customHeight="1">
      <c r="A124" s="82" t="s">
        <v>145</v>
      </c>
      <c r="B124" s="67"/>
      <c r="C124" s="68"/>
      <c r="D124" s="97">
        <v>14243.86</v>
      </c>
      <c r="E124" s="110">
        <f t="shared" si="0"/>
        <v>5.66</v>
      </c>
      <c r="F124" s="110">
        <f t="shared" si="1"/>
        <v>0.47</v>
      </c>
      <c r="G124" s="8">
        <v>2515.7</v>
      </c>
      <c r="H124" s="92"/>
      <c r="I124" s="92"/>
      <c r="J124" s="92"/>
    </row>
    <row r="125" spans="1:8" s="93" customFormat="1" ht="17.25" customHeight="1">
      <c r="A125" s="82" t="s">
        <v>146</v>
      </c>
      <c r="B125" s="67"/>
      <c r="C125" s="68"/>
      <c r="D125" s="97">
        <v>692.76</v>
      </c>
      <c r="E125" s="110">
        <f t="shared" si="0"/>
        <v>0.28</v>
      </c>
      <c r="F125" s="110">
        <f t="shared" si="1"/>
        <v>0.02</v>
      </c>
      <c r="G125" s="8">
        <v>2515.7</v>
      </c>
      <c r="H125" s="92"/>
    </row>
    <row r="126" spans="1:8" s="93" customFormat="1" ht="21" customHeight="1">
      <c r="A126" s="82" t="s">
        <v>147</v>
      </c>
      <c r="B126" s="67"/>
      <c r="C126" s="68"/>
      <c r="D126" s="97">
        <v>7358.93</v>
      </c>
      <c r="E126" s="110">
        <f t="shared" si="0"/>
        <v>2.93</v>
      </c>
      <c r="F126" s="110">
        <f t="shared" si="1"/>
        <v>0.24</v>
      </c>
      <c r="G126" s="8">
        <v>2515.7</v>
      </c>
      <c r="H126" s="92"/>
    </row>
    <row r="127" spans="1:8" s="93" customFormat="1" ht="18" customHeight="1">
      <c r="A127" s="82" t="s">
        <v>148</v>
      </c>
      <c r="B127" s="67"/>
      <c r="C127" s="68"/>
      <c r="D127" s="97">
        <v>10803.73</v>
      </c>
      <c r="E127" s="110">
        <f t="shared" si="0"/>
        <v>4.29</v>
      </c>
      <c r="F127" s="110">
        <f t="shared" si="1"/>
        <v>0.36</v>
      </c>
      <c r="G127" s="8">
        <v>2515.7</v>
      </c>
      <c r="H127" s="92"/>
    </row>
    <row r="128" spans="1:8" s="93" customFormat="1" ht="19.5" customHeight="1">
      <c r="A128" s="82" t="s">
        <v>150</v>
      </c>
      <c r="B128" s="67"/>
      <c r="C128" s="68"/>
      <c r="D128" s="97">
        <v>57340.35</v>
      </c>
      <c r="E128" s="110">
        <f t="shared" si="0"/>
        <v>22.79</v>
      </c>
      <c r="F128" s="110">
        <f t="shared" si="1"/>
        <v>1.9</v>
      </c>
      <c r="G128" s="8">
        <v>2515.7</v>
      </c>
      <c r="H128" s="92"/>
    </row>
    <row r="129" spans="1:8" s="93" customFormat="1" ht="19.5" customHeight="1">
      <c r="A129" s="82" t="s">
        <v>151</v>
      </c>
      <c r="B129" s="67"/>
      <c r="C129" s="68"/>
      <c r="D129" s="97">
        <v>159595.76</v>
      </c>
      <c r="E129" s="110">
        <f t="shared" si="0"/>
        <v>63.44</v>
      </c>
      <c r="F129" s="110">
        <f t="shared" si="1"/>
        <v>5.29</v>
      </c>
      <c r="G129" s="8">
        <v>2515.7</v>
      </c>
      <c r="H129" s="92"/>
    </row>
    <row r="130" spans="1:8" s="93" customFormat="1" ht="18" customHeight="1">
      <c r="A130" s="82" t="s">
        <v>152</v>
      </c>
      <c r="B130" s="67"/>
      <c r="C130" s="68"/>
      <c r="D130" s="97">
        <v>230417.67</v>
      </c>
      <c r="E130" s="110">
        <f t="shared" si="0"/>
        <v>91.59</v>
      </c>
      <c r="F130" s="110">
        <f t="shared" si="1"/>
        <v>7.63</v>
      </c>
      <c r="G130" s="8">
        <v>2515.7</v>
      </c>
      <c r="H130" s="92"/>
    </row>
    <row r="131" spans="1:8" s="93" customFormat="1" ht="19.5" customHeight="1">
      <c r="A131" s="82" t="s">
        <v>156</v>
      </c>
      <c r="B131" s="67"/>
      <c r="C131" s="68"/>
      <c r="D131" s="97">
        <v>676316</v>
      </c>
      <c r="E131" s="110">
        <f t="shared" si="0"/>
        <v>268.84</v>
      </c>
      <c r="F131" s="110">
        <f t="shared" si="1"/>
        <v>22.4</v>
      </c>
      <c r="G131" s="8">
        <v>2515.7</v>
      </c>
      <c r="H131" s="92"/>
    </row>
    <row r="132" spans="1:8" s="93" customFormat="1" ht="19.5" customHeight="1">
      <c r="A132" s="82" t="s">
        <v>157</v>
      </c>
      <c r="B132" s="67"/>
      <c r="C132" s="68"/>
      <c r="D132" s="97">
        <v>85885</v>
      </c>
      <c r="E132" s="110">
        <f t="shared" si="0"/>
        <v>34.14</v>
      </c>
      <c r="F132" s="110">
        <f t="shared" si="1"/>
        <v>2.85</v>
      </c>
      <c r="G132" s="8">
        <v>2515.7</v>
      </c>
      <c r="H132" s="92"/>
    </row>
    <row r="133" spans="1:8" s="24" customFormat="1" ht="15.75" thickBot="1">
      <c r="A133" s="38"/>
      <c r="B133" s="39"/>
      <c r="C133" s="40"/>
      <c r="D133" s="102"/>
      <c r="E133" s="40"/>
      <c r="F133" s="40"/>
      <c r="G133" s="8">
        <v>2515.7</v>
      </c>
      <c r="H133" s="49"/>
    </row>
    <row r="134" spans="1:8" s="8" customFormat="1" ht="20.25" thickBot="1">
      <c r="A134" s="88" t="s">
        <v>52</v>
      </c>
      <c r="B134" s="89"/>
      <c r="C134" s="90"/>
      <c r="D134" s="103">
        <f>D110+D113</f>
        <v>2601915.42</v>
      </c>
      <c r="E134" s="91">
        <f>E110+E113</f>
        <v>1038.84</v>
      </c>
      <c r="F134" s="91">
        <f>F110+F113</f>
        <v>86.57</v>
      </c>
      <c r="G134" s="8">
        <v>2515.7</v>
      </c>
      <c r="H134" s="37">
        <v>10.79</v>
      </c>
    </row>
    <row r="135" spans="1:8" s="24" customFormat="1" ht="15">
      <c r="A135" s="38"/>
      <c r="B135" s="39"/>
      <c r="C135" s="40"/>
      <c r="D135" s="40"/>
      <c r="E135" s="40"/>
      <c r="F135" s="40"/>
      <c r="G135" s="8"/>
      <c r="H135" s="49"/>
    </row>
    <row r="136" spans="1:8" s="24" customFormat="1" ht="15">
      <c r="A136" s="38"/>
      <c r="B136" s="39"/>
      <c r="C136" s="40"/>
      <c r="D136" s="41"/>
      <c r="E136" s="41"/>
      <c r="F136" s="40"/>
      <c r="G136" s="8"/>
      <c r="H136" s="49"/>
    </row>
    <row r="137" spans="1:8" s="24" customFormat="1" ht="12.75">
      <c r="A137" s="23"/>
      <c r="H137" s="49"/>
    </row>
    <row r="138" spans="1:8" s="24" customFormat="1" ht="12.75">
      <c r="A138" s="23"/>
      <c r="H138" s="49"/>
    </row>
    <row r="139" spans="1:8" s="21" customFormat="1" ht="18.75">
      <c r="A139" s="25"/>
      <c r="B139" s="26"/>
      <c r="C139" s="27"/>
      <c r="D139" s="27"/>
      <c r="E139" s="27"/>
      <c r="F139" s="27"/>
      <c r="H139" s="50"/>
    </row>
    <row r="140" spans="1:8" s="22" customFormat="1" ht="19.5">
      <c r="A140" s="28"/>
      <c r="B140" s="29"/>
      <c r="C140" s="30"/>
      <c r="D140" s="30"/>
      <c r="E140" s="30"/>
      <c r="F140" s="30"/>
      <c r="H140" s="48"/>
    </row>
    <row r="141" spans="1:8" s="24" customFormat="1" ht="14.25">
      <c r="A141" s="136" t="s">
        <v>27</v>
      </c>
      <c r="B141" s="136"/>
      <c r="C141" s="136"/>
      <c r="D141" s="136"/>
      <c r="H141" s="49"/>
    </row>
    <row r="142" s="24" customFormat="1" ht="12.75">
      <c r="H142" s="49"/>
    </row>
    <row r="143" spans="1:8" s="24" customFormat="1" ht="12.75">
      <c r="A143" s="23" t="s">
        <v>28</v>
      </c>
      <c r="H143" s="49"/>
    </row>
    <row r="144" s="24" customFormat="1" ht="12.75">
      <c r="H144" s="49"/>
    </row>
    <row r="145" s="24" customFormat="1" ht="12.75">
      <c r="H145" s="49"/>
    </row>
    <row r="146" s="24" customFormat="1" ht="12.75">
      <c r="H146" s="49"/>
    </row>
    <row r="147" s="24" customFormat="1" ht="12.75">
      <c r="H147" s="49"/>
    </row>
    <row r="148" s="24" customFormat="1" ht="12.75">
      <c r="H148" s="49"/>
    </row>
    <row r="149" s="24" customFormat="1" ht="12.75">
      <c r="H149" s="49"/>
    </row>
    <row r="150" s="24" customFormat="1" ht="12.75">
      <c r="H150" s="49"/>
    </row>
    <row r="151" s="24" customFormat="1" ht="12.75">
      <c r="H151" s="49"/>
    </row>
    <row r="152" s="24" customFormat="1" ht="12.75">
      <c r="H152" s="49"/>
    </row>
    <row r="153" s="24" customFormat="1" ht="12.75">
      <c r="H153" s="49"/>
    </row>
    <row r="154" s="24" customFormat="1" ht="12.75">
      <c r="H154" s="49"/>
    </row>
    <row r="155" s="24" customFormat="1" ht="12.75">
      <c r="H155" s="49"/>
    </row>
    <row r="156" s="24" customFormat="1" ht="12.75">
      <c r="H156" s="49"/>
    </row>
    <row r="157" s="24" customFormat="1" ht="12.75">
      <c r="H157" s="49"/>
    </row>
    <row r="158" s="24" customFormat="1" ht="12.75">
      <c r="H158" s="49"/>
    </row>
    <row r="159" s="24" customFormat="1" ht="12.75">
      <c r="H159" s="49"/>
    </row>
    <row r="160" s="24" customFormat="1" ht="12.75">
      <c r="H160" s="49"/>
    </row>
    <row r="161" s="24" customFormat="1" ht="12.75">
      <c r="H161" s="49"/>
    </row>
  </sheetData>
  <sheetProtection/>
  <mergeCells count="12">
    <mergeCell ref="A1:F1"/>
    <mergeCell ref="B2:F2"/>
    <mergeCell ref="B3:F3"/>
    <mergeCell ref="B4:F4"/>
    <mergeCell ref="A5:F5"/>
    <mergeCell ref="A6:F6"/>
    <mergeCell ref="A7:F7"/>
    <mergeCell ref="A8:F8"/>
    <mergeCell ref="A9:F9"/>
    <mergeCell ref="A10:F10"/>
    <mergeCell ref="A13:F13"/>
    <mergeCell ref="A141:D141"/>
  </mergeCells>
  <printOptions horizontalCentered="1"/>
  <pageMargins left="0.2" right="0.2" top="0.1968503937007874" bottom="0.2" header="0.2" footer="0.2"/>
  <pageSetup horizontalDpi="600" verticalDpi="600" orientation="portrait" paperSize="9" scale="64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139"/>
  <sheetViews>
    <sheetView zoomScale="80" zoomScaleNormal="80" zoomScalePageLayoutView="0" workbookViewId="0" topLeftCell="A103">
      <selection activeCell="D81" sqref="D81"/>
    </sheetView>
  </sheetViews>
  <sheetFormatPr defaultColWidth="9.00390625" defaultRowHeight="12.75"/>
  <cols>
    <col min="1" max="1" width="72.75390625" style="1" customWidth="1"/>
    <col min="2" max="2" width="19.125" style="1" customWidth="1"/>
    <col min="3" max="3" width="13.875" style="1" customWidth="1"/>
    <col min="4" max="4" width="18.25390625" style="1" customWidth="1"/>
    <col min="5" max="5" width="13.875" style="1" customWidth="1"/>
    <col min="6" max="6" width="20.875" style="1" customWidth="1"/>
    <col min="7" max="7" width="15.375" style="1" customWidth="1"/>
    <col min="8" max="8" width="15.375" style="44" hidden="1" customWidth="1"/>
    <col min="9" max="12" width="15.375" style="1" customWidth="1"/>
    <col min="13" max="16384" width="9.125" style="1" customWidth="1"/>
  </cols>
  <sheetData>
    <row r="1" spans="1:6" ht="16.5" customHeight="1">
      <c r="A1" s="137" t="s">
        <v>158</v>
      </c>
      <c r="B1" s="138"/>
      <c r="C1" s="138"/>
      <c r="D1" s="138"/>
      <c r="E1" s="138"/>
      <c r="F1" s="138"/>
    </row>
    <row r="2" spans="2:6" ht="12.75" customHeight="1">
      <c r="B2" s="139"/>
      <c r="C2" s="139"/>
      <c r="D2" s="139"/>
      <c r="E2" s="138"/>
      <c r="F2" s="138"/>
    </row>
    <row r="3" spans="1:6" ht="21" customHeight="1">
      <c r="A3" s="52" t="s">
        <v>67</v>
      </c>
      <c r="B3" s="139" t="s">
        <v>0</v>
      </c>
      <c r="C3" s="139"/>
      <c r="D3" s="139"/>
      <c r="E3" s="138"/>
      <c r="F3" s="138"/>
    </row>
    <row r="4" spans="2:6" ht="14.25" customHeight="1">
      <c r="B4" s="139" t="s">
        <v>159</v>
      </c>
      <c r="C4" s="139"/>
      <c r="D4" s="139"/>
      <c r="E4" s="138"/>
      <c r="F4" s="138"/>
    </row>
    <row r="5" spans="1:8" ht="39.75" customHeight="1">
      <c r="A5" s="140"/>
      <c r="B5" s="141"/>
      <c r="C5" s="141"/>
      <c r="D5" s="141"/>
      <c r="E5" s="141"/>
      <c r="F5" s="141"/>
      <c r="H5" s="1"/>
    </row>
    <row r="6" spans="1:8" ht="21" customHeight="1">
      <c r="A6" s="142" t="s">
        <v>68</v>
      </c>
      <c r="B6" s="142"/>
      <c r="C6" s="142"/>
      <c r="D6" s="142"/>
      <c r="E6" s="142"/>
      <c r="F6" s="142"/>
      <c r="H6" s="1"/>
    </row>
    <row r="7" spans="1:8" s="2" customFormat="1" ht="22.5" customHeight="1">
      <c r="A7" s="126" t="s">
        <v>1</v>
      </c>
      <c r="B7" s="126"/>
      <c r="C7" s="126"/>
      <c r="D7" s="126"/>
      <c r="E7" s="127"/>
      <c r="F7" s="127"/>
      <c r="H7" s="45"/>
    </row>
    <row r="8" spans="1:6" s="3" customFormat="1" ht="18.75" customHeight="1">
      <c r="A8" s="126" t="s">
        <v>66</v>
      </c>
      <c r="B8" s="126"/>
      <c r="C8" s="126"/>
      <c r="D8" s="126"/>
      <c r="E8" s="127"/>
      <c r="F8" s="127"/>
    </row>
    <row r="9" spans="1:6" s="4" customFormat="1" ht="17.25" customHeight="1">
      <c r="A9" s="128" t="s">
        <v>51</v>
      </c>
      <c r="B9" s="128"/>
      <c r="C9" s="128"/>
      <c r="D9" s="128"/>
      <c r="E9" s="129"/>
      <c r="F9" s="129"/>
    </row>
    <row r="10" spans="1:6" s="3" customFormat="1" ht="30" customHeight="1" thickBot="1">
      <c r="A10" s="130" t="s">
        <v>59</v>
      </c>
      <c r="B10" s="130"/>
      <c r="C10" s="130"/>
      <c r="D10" s="130"/>
      <c r="E10" s="131"/>
      <c r="F10" s="131"/>
    </row>
    <row r="11" spans="1:8" s="8" customFormat="1" ht="139.5" customHeight="1" thickBot="1">
      <c r="A11" s="5" t="s">
        <v>2</v>
      </c>
      <c r="B11" s="6" t="s">
        <v>3</v>
      </c>
      <c r="C11" s="7" t="s">
        <v>86</v>
      </c>
      <c r="D11" s="7" t="s">
        <v>30</v>
      </c>
      <c r="E11" s="7" t="s">
        <v>4</v>
      </c>
      <c r="F11" s="57" t="s">
        <v>5</v>
      </c>
      <c r="H11" s="46"/>
    </row>
    <row r="12" spans="1:8" s="11" customFormat="1" ht="12.75">
      <c r="A12" s="9">
        <v>1</v>
      </c>
      <c r="B12" s="10">
        <v>2</v>
      </c>
      <c r="C12" s="31">
        <v>3</v>
      </c>
      <c r="D12" s="31">
        <v>4</v>
      </c>
      <c r="E12" s="32">
        <v>5</v>
      </c>
      <c r="F12" s="34">
        <v>6</v>
      </c>
      <c r="H12" s="47"/>
    </row>
    <row r="13" spans="1:8" s="11" customFormat="1" ht="49.5" customHeight="1">
      <c r="A13" s="132" t="s">
        <v>6</v>
      </c>
      <c r="B13" s="133"/>
      <c r="C13" s="133"/>
      <c r="D13" s="133"/>
      <c r="E13" s="134"/>
      <c r="F13" s="135"/>
      <c r="H13" s="47"/>
    </row>
    <row r="14" spans="1:8" s="8" customFormat="1" ht="21" customHeight="1">
      <c r="A14" s="59" t="s">
        <v>64</v>
      </c>
      <c r="B14" s="78" t="s">
        <v>7</v>
      </c>
      <c r="C14" s="71" t="s">
        <v>87</v>
      </c>
      <c r="D14" s="95">
        <f>E14*G14</f>
        <v>101433.02</v>
      </c>
      <c r="E14" s="65">
        <f>F14*12</f>
        <v>40.32</v>
      </c>
      <c r="F14" s="70">
        <f>F24+F26</f>
        <v>3.36</v>
      </c>
      <c r="G14" s="8">
        <v>2515.7</v>
      </c>
      <c r="H14" s="46">
        <v>2.24</v>
      </c>
    </row>
    <row r="15" spans="1:8" s="8" customFormat="1" ht="29.25" customHeight="1">
      <c r="A15" s="112" t="s">
        <v>56</v>
      </c>
      <c r="B15" s="79" t="s">
        <v>57</v>
      </c>
      <c r="C15" s="69"/>
      <c r="D15" s="94"/>
      <c r="E15" s="53"/>
      <c r="F15" s="66"/>
      <c r="H15" s="46"/>
    </row>
    <row r="16" spans="1:8" s="8" customFormat="1" ht="20.25" customHeight="1">
      <c r="A16" s="112" t="s">
        <v>58</v>
      </c>
      <c r="B16" s="79" t="s">
        <v>57</v>
      </c>
      <c r="C16" s="69"/>
      <c r="D16" s="94"/>
      <c r="E16" s="53"/>
      <c r="F16" s="66"/>
      <c r="H16" s="46"/>
    </row>
    <row r="17" spans="1:8" s="8" customFormat="1" ht="119.25" customHeight="1">
      <c r="A17" s="112" t="s">
        <v>69</v>
      </c>
      <c r="B17" s="79" t="s">
        <v>20</v>
      </c>
      <c r="C17" s="69"/>
      <c r="D17" s="94"/>
      <c r="E17" s="53"/>
      <c r="F17" s="66"/>
      <c r="H17" s="46"/>
    </row>
    <row r="18" spans="1:8" s="8" customFormat="1" ht="25.5" customHeight="1">
      <c r="A18" s="112" t="s">
        <v>70</v>
      </c>
      <c r="B18" s="79" t="s">
        <v>57</v>
      </c>
      <c r="C18" s="69"/>
      <c r="D18" s="94"/>
      <c r="E18" s="53"/>
      <c r="F18" s="66"/>
      <c r="H18" s="46"/>
    </row>
    <row r="19" spans="1:8" s="8" customFormat="1" ht="15">
      <c r="A19" s="112" t="s">
        <v>71</v>
      </c>
      <c r="B19" s="79" t="s">
        <v>57</v>
      </c>
      <c r="C19" s="69"/>
      <c r="D19" s="94"/>
      <c r="E19" s="53"/>
      <c r="F19" s="66"/>
      <c r="H19" s="46"/>
    </row>
    <row r="20" spans="1:8" s="8" customFormat="1" ht="25.5">
      <c r="A20" s="112" t="s">
        <v>72</v>
      </c>
      <c r="B20" s="79" t="s">
        <v>10</v>
      </c>
      <c r="C20" s="69"/>
      <c r="D20" s="94"/>
      <c r="E20" s="53"/>
      <c r="F20" s="66"/>
      <c r="H20" s="46"/>
    </row>
    <row r="21" spans="1:8" s="8" customFormat="1" ht="15">
      <c r="A21" s="112" t="s">
        <v>73</v>
      </c>
      <c r="B21" s="79" t="s">
        <v>12</v>
      </c>
      <c r="C21" s="69"/>
      <c r="D21" s="94"/>
      <c r="E21" s="53"/>
      <c r="F21" s="66"/>
      <c r="H21" s="46"/>
    </row>
    <row r="22" spans="1:8" s="8" customFormat="1" ht="15">
      <c r="A22" s="112" t="s">
        <v>74</v>
      </c>
      <c r="B22" s="79" t="s">
        <v>57</v>
      </c>
      <c r="C22" s="69"/>
      <c r="D22" s="94"/>
      <c r="E22" s="53"/>
      <c r="F22" s="70"/>
      <c r="H22" s="46"/>
    </row>
    <row r="23" spans="1:8" s="8" customFormat="1" ht="15">
      <c r="A23" s="112" t="s">
        <v>75</v>
      </c>
      <c r="B23" s="79" t="s">
        <v>15</v>
      </c>
      <c r="C23" s="69"/>
      <c r="D23" s="94"/>
      <c r="E23" s="53"/>
      <c r="F23" s="66"/>
      <c r="H23" s="46"/>
    </row>
    <row r="24" spans="1:8" s="8" customFormat="1" ht="15">
      <c r="A24" s="59" t="s">
        <v>63</v>
      </c>
      <c r="B24" s="79"/>
      <c r="C24" s="69"/>
      <c r="D24" s="94"/>
      <c r="E24" s="53"/>
      <c r="F24" s="70">
        <v>3.24</v>
      </c>
      <c r="H24" s="46"/>
    </row>
    <row r="25" spans="1:8" s="8" customFormat="1" ht="15">
      <c r="A25" s="61" t="s">
        <v>100</v>
      </c>
      <c r="B25" s="60" t="s">
        <v>57</v>
      </c>
      <c r="C25" s="69"/>
      <c r="D25" s="94"/>
      <c r="E25" s="53"/>
      <c r="F25" s="66">
        <v>0.12</v>
      </c>
      <c r="H25" s="46"/>
    </row>
    <row r="26" spans="1:8" s="8" customFormat="1" ht="15">
      <c r="A26" s="59" t="s">
        <v>63</v>
      </c>
      <c r="B26" s="60"/>
      <c r="C26" s="69"/>
      <c r="D26" s="94"/>
      <c r="E26" s="53"/>
      <c r="F26" s="70">
        <f>F25</f>
        <v>0.12</v>
      </c>
      <c r="H26" s="46"/>
    </row>
    <row r="27" spans="1:8" s="8" customFormat="1" ht="30">
      <c r="A27" s="59" t="s">
        <v>8</v>
      </c>
      <c r="B27" s="80" t="s">
        <v>9</v>
      </c>
      <c r="C27" s="71" t="s">
        <v>88</v>
      </c>
      <c r="D27" s="95">
        <f>E27*G27</f>
        <v>86640.71</v>
      </c>
      <c r="E27" s="65">
        <f>F27*12</f>
        <v>34.44</v>
      </c>
      <c r="F27" s="70">
        <v>2.87</v>
      </c>
      <c r="G27" s="8">
        <v>2515.7</v>
      </c>
      <c r="H27" s="46">
        <v>2.08</v>
      </c>
    </row>
    <row r="28" spans="1:8" s="8" customFormat="1" ht="15">
      <c r="A28" s="112" t="s">
        <v>76</v>
      </c>
      <c r="B28" s="79" t="s">
        <v>9</v>
      </c>
      <c r="C28" s="71"/>
      <c r="D28" s="95"/>
      <c r="E28" s="65"/>
      <c r="F28" s="70"/>
      <c r="H28" s="46"/>
    </row>
    <row r="29" spans="1:8" s="8" customFormat="1" ht="15">
      <c r="A29" s="112" t="s">
        <v>77</v>
      </c>
      <c r="B29" s="79" t="s">
        <v>78</v>
      </c>
      <c r="C29" s="71"/>
      <c r="D29" s="95"/>
      <c r="E29" s="65"/>
      <c r="F29" s="70"/>
      <c r="H29" s="46"/>
    </row>
    <row r="30" spans="1:8" s="8" customFormat="1" ht="15">
      <c r="A30" s="112" t="s">
        <v>79</v>
      </c>
      <c r="B30" s="79" t="s">
        <v>80</v>
      </c>
      <c r="C30" s="71"/>
      <c r="D30" s="95"/>
      <c r="E30" s="65"/>
      <c r="F30" s="70"/>
      <c r="H30" s="46"/>
    </row>
    <row r="31" spans="1:8" s="8" customFormat="1" ht="15">
      <c r="A31" s="112" t="s">
        <v>53</v>
      </c>
      <c r="B31" s="79" t="s">
        <v>9</v>
      </c>
      <c r="C31" s="71"/>
      <c r="D31" s="95"/>
      <c r="E31" s="65"/>
      <c r="F31" s="70"/>
      <c r="H31" s="46"/>
    </row>
    <row r="32" spans="1:8" s="8" customFormat="1" ht="25.5">
      <c r="A32" s="112" t="s">
        <v>54</v>
      </c>
      <c r="B32" s="79" t="s">
        <v>10</v>
      </c>
      <c r="C32" s="71"/>
      <c r="D32" s="95"/>
      <c r="E32" s="65"/>
      <c r="F32" s="70"/>
      <c r="H32" s="46"/>
    </row>
    <row r="33" spans="1:8" s="8" customFormat="1" ht="15">
      <c r="A33" s="112" t="s">
        <v>81</v>
      </c>
      <c r="B33" s="79" t="s">
        <v>9</v>
      </c>
      <c r="C33" s="71"/>
      <c r="D33" s="95"/>
      <c r="E33" s="65"/>
      <c r="F33" s="70"/>
      <c r="H33" s="46"/>
    </row>
    <row r="34" spans="1:8" s="8" customFormat="1" ht="15">
      <c r="A34" s="112" t="s">
        <v>82</v>
      </c>
      <c r="B34" s="79" t="s">
        <v>9</v>
      </c>
      <c r="C34" s="71"/>
      <c r="D34" s="95"/>
      <c r="E34" s="65"/>
      <c r="F34" s="70"/>
      <c r="H34" s="46"/>
    </row>
    <row r="35" spans="1:8" s="8" customFormat="1" ht="25.5">
      <c r="A35" s="112" t="s">
        <v>83</v>
      </c>
      <c r="B35" s="79" t="s">
        <v>55</v>
      </c>
      <c r="C35" s="71"/>
      <c r="D35" s="95"/>
      <c r="E35" s="65"/>
      <c r="F35" s="70"/>
      <c r="H35" s="46"/>
    </row>
    <row r="36" spans="1:8" s="8" customFormat="1" ht="25.5">
      <c r="A36" s="112" t="s">
        <v>84</v>
      </c>
      <c r="B36" s="79" t="s">
        <v>10</v>
      </c>
      <c r="C36" s="71"/>
      <c r="D36" s="95"/>
      <c r="E36" s="65"/>
      <c r="F36" s="70"/>
      <c r="H36" s="46"/>
    </row>
    <row r="37" spans="1:8" s="8" customFormat="1" ht="25.5">
      <c r="A37" s="112" t="s">
        <v>85</v>
      </c>
      <c r="B37" s="79" t="s">
        <v>9</v>
      </c>
      <c r="C37" s="71"/>
      <c r="D37" s="95"/>
      <c r="E37" s="65"/>
      <c r="F37" s="70"/>
      <c r="H37" s="46"/>
    </row>
    <row r="38" spans="1:8" s="17" customFormat="1" ht="21" customHeight="1">
      <c r="A38" s="81" t="s">
        <v>11</v>
      </c>
      <c r="B38" s="78" t="s">
        <v>12</v>
      </c>
      <c r="C38" s="71" t="s">
        <v>87</v>
      </c>
      <c r="D38" s="95">
        <f>E38*G38</f>
        <v>25056.37</v>
      </c>
      <c r="E38" s="65">
        <f>F38*12</f>
        <v>9.96</v>
      </c>
      <c r="F38" s="70">
        <v>0.83</v>
      </c>
      <c r="G38" s="8">
        <v>2515.7</v>
      </c>
      <c r="H38" s="46">
        <v>0.6</v>
      </c>
    </row>
    <row r="39" spans="1:8" s="8" customFormat="1" ht="20.25" customHeight="1">
      <c r="A39" s="81" t="s">
        <v>13</v>
      </c>
      <c r="B39" s="78" t="s">
        <v>14</v>
      </c>
      <c r="C39" s="71" t="s">
        <v>87</v>
      </c>
      <c r="D39" s="95">
        <f>E39*G39</f>
        <v>81508.68</v>
      </c>
      <c r="E39" s="65">
        <f>F39*12</f>
        <v>32.4</v>
      </c>
      <c r="F39" s="70">
        <v>2.7</v>
      </c>
      <c r="G39" s="8">
        <v>2515.7</v>
      </c>
      <c r="H39" s="46">
        <v>1.94</v>
      </c>
    </row>
    <row r="40" spans="1:8" s="8" customFormat="1" ht="20.25" customHeight="1">
      <c r="A40" s="81" t="s">
        <v>101</v>
      </c>
      <c r="B40" s="78" t="s">
        <v>9</v>
      </c>
      <c r="C40" s="71" t="s">
        <v>160</v>
      </c>
      <c r="D40" s="95">
        <v>0</v>
      </c>
      <c r="E40" s="65">
        <f>D40/G40</f>
        <v>0</v>
      </c>
      <c r="F40" s="70">
        <f>E40/12</f>
        <v>0</v>
      </c>
      <c r="G40" s="8">
        <v>2515.7</v>
      </c>
      <c r="H40" s="46"/>
    </row>
    <row r="41" spans="1:8" s="8" customFormat="1" ht="20.25" customHeight="1">
      <c r="A41" s="112" t="s">
        <v>89</v>
      </c>
      <c r="B41" s="79" t="s">
        <v>20</v>
      </c>
      <c r="C41" s="71"/>
      <c r="D41" s="95"/>
      <c r="E41" s="65"/>
      <c r="F41" s="70"/>
      <c r="H41" s="46"/>
    </row>
    <row r="42" spans="1:8" s="8" customFormat="1" ht="20.25" customHeight="1">
      <c r="A42" s="112" t="s">
        <v>90</v>
      </c>
      <c r="B42" s="79" t="s">
        <v>15</v>
      </c>
      <c r="C42" s="71"/>
      <c r="D42" s="95"/>
      <c r="E42" s="65"/>
      <c r="F42" s="70"/>
      <c r="H42" s="46"/>
    </row>
    <row r="43" spans="1:8" s="8" customFormat="1" ht="20.25" customHeight="1">
      <c r="A43" s="112" t="s">
        <v>91</v>
      </c>
      <c r="B43" s="79" t="s">
        <v>92</v>
      </c>
      <c r="C43" s="71"/>
      <c r="D43" s="95"/>
      <c r="E43" s="65"/>
      <c r="F43" s="70"/>
      <c r="H43" s="46"/>
    </row>
    <row r="44" spans="1:8" s="8" customFormat="1" ht="20.25" customHeight="1">
      <c r="A44" s="112" t="s">
        <v>93</v>
      </c>
      <c r="B44" s="79" t="s">
        <v>94</v>
      </c>
      <c r="C44" s="71"/>
      <c r="D44" s="95"/>
      <c r="E44" s="65"/>
      <c r="F44" s="70"/>
      <c r="H44" s="46"/>
    </row>
    <row r="45" spans="1:8" s="8" customFormat="1" ht="20.25" customHeight="1">
      <c r="A45" s="112" t="s">
        <v>95</v>
      </c>
      <c r="B45" s="79" t="s">
        <v>92</v>
      </c>
      <c r="C45" s="71"/>
      <c r="D45" s="95"/>
      <c r="E45" s="65"/>
      <c r="F45" s="70"/>
      <c r="H45" s="46"/>
    </row>
    <row r="46" spans="1:8" s="11" customFormat="1" ht="33" customHeight="1">
      <c r="A46" s="81" t="s">
        <v>97</v>
      </c>
      <c r="B46" s="78" t="s">
        <v>7</v>
      </c>
      <c r="C46" s="71" t="s">
        <v>96</v>
      </c>
      <c r="D46" s="95">
        <v>2246.78</v>
      </c>
      <c r="E46" s="65">
        <f>D46/G46</f>
        <v>0.89</v>
      </c>
      <c r="F46" s="70">
        <f>E46/12</f>
        <v>0.07</v>
      </c>
      <c r="G46" s="8">
        <v>2515.7</v>
      </c>
      <c r="H46" s="46">
        <v>0.05</v>
      </c>
    </row>
    <row r="47" spans="1:8" s="11" customFormat="1" ht="33" customHeight="1">
      <c r="A47" s="81" t="s">
        <v>98</v>
      </c>
      <c r="B47" s="78" t="s">
        <v>7</v>
      </c>
      <c r="C47" s="71" t="s">
        <v>96</v>
      </c>
      <c r="D47" s="95">
        <v>2246.78</v>
      </c>
      <c r="E47" s="65">
        <f>D47/G47</f>
        <v>0.89</v>
      </c>
      <c r="F47" s="70">
        <f>E47/12</f>
        <v>0.07</v>
      </c>
      <c r="G47" s="8">
        <v>2515.7</v>
      </c>
      <c r="H47" s="46">
        <v>0.05</v>
      </c>
    </row>
    <row r="48" spans="1:8" s="11" customFormat="1" ht="41.25" customHeight="1">
      <c r="A48" s="81" t="s">
        <v>99</v>
      </c>
      <c r="B48" s="78" t="s">
        <v>7</v>
      </c>
      <c r="C48" s="71" t="s">
        <v>96</v>
      </c>
      <c r="D48" s="95">
        <v>14185.73</v>
      </c>
      <c r="E48" s="65">
        <f>D48/G48</f>
        <v>5.64</v>
      </c>
      <c r="F48" s="70">
        <f>E48/12</f>
        <v>0.47</v>
      </c>
      <c r="G48" s="8">
        <v>2515.7</v>
      </c>
      <c r="H48" s="46">
        <v>0.34</v>
      </c>
    </row>
    <row r="49" spans="1:8" s="11" customFormat="1" ht="30">
      <c r="A49" s="81" t="s">
        <v>21</v>
      </c>
      <c r="B49" s="78"/>
      <c r="C49" s="71" t="s">
        <v>161</v>
      </c>
      <c r="D49" s="95">
        <f>E49*G49</f>
        <v>6037.68</v>
      </c>
      <c r="E49" s="65">
        <f>F49*12</f>
        <v>2.4</v>
      </c>
      <c r="F49" s="70">
        <v>0.2</v>
      </c>
      <c r="G49" s="8">
        <v>2515.7</v>
      </c>
      <c r="H49" s="46">
        <v>0.14</v>
      </c>
    </row>
    <row r="50" spans="1:8" s="11" customFormat="1" ht="29.25" customHeight="1">
      <c r="A50" s="82" t="s">
        <v>102</v>
      </c>
      <c r="B50" s="67" t="s">
        <v>61</v>
      </c>
      <c r="C50" s="71"/>
      <c r="D50" s="95"/>
      <c r="E50" s="65"/>
      <c r="F50" s="70"/>
      <c r="G50" s="8"/>
      <c r="H50" s="46"/>
    </row>
    <row r="51" spans="1:8" s="11" customFormat="1" ht="30" customHeight="1">
      <c r="A51" s="82" t="s">
        <v>103</v>
      </c>
      <c r="B51" s="67" t="s">
        <v>61</v>
      </c>
      <c r="C51" s="71"/>
      <c r="D51" s="95"/>
      <c r="E51" s="65"/>
      <c r="F51" s="70"/>
      <c r="G51" s="8"/>
      <c r="H51" s="46"/>
    </row>
    <row r="52" spans="1:8" s="11" customFormat="1" ht="22.5" customHeight="1">
      <c r="A52" s="82" t="s">
        <v>104</v>
      </c>
      <c r="B52" s="67" t="s">
        <v>57</v>
      </c>
      <c r="C52" s="71"/>
      <c r="D52" s="95"/>
      <c r="E52" s="65"/>
      <c r="F52" s="70"/>
      <c r="G52" s="8"/>
      <c r="H52" s="46"/>
    </row>
    <row r="53" spans="1:8" s="11" customFormat="1" ht="19.5" customHeight="1">
      <c r="A53" s="82" t="s">
        <v>105</v>
      </c>
      <c r="B53" s="67" t="s">
        <v>61</v>
      </c>
      <c r="C53" s="71"/>
      <c r="D53" s="95"/>
      <c r="E53" s="65"/>
      <c r="F53" s="70"/>
      <c r="G53" s="8"/>
      <c r="H53" s="46"/>
    </row>
    <row r="54" spans="1:8" s="11" customFormat="1" ht="25.5">
      <c r="A54" s="82" t="s">
        <v>106</v>
      </c>
      <c r="B54" s="67" t="s">
        <v>61</v>
      </c>
      <c r="C54" s="71"/>
      <c r="D54" s="95"/>
      <c r="E54" s="65"/>
      <c r="F54" s="70"/>
      <c r="G54" s="8"/>
      <c r="H54" s="46"/>
    </row>
    <row r="55" spans="1:8" s="11" customFormat="1" ht="15">
      <c r="A55" s="82" t="s">
        <v>107</v>
      </c>
      <c r="B55" s="67" t="s">
        <v>61</v>
      </c>
      <c r="C55" s="71"/>
      <c r="D55" s="95"/>
      <c r="E55" s="65"/>
      <c r="F55" s="70"/>
      <c r="G55" s="8"/>
      <c r="H55" s="46"/>
    </row>
    <row r="56" spans="1:8" s="11" customFormat="1" ht="27.75" customHeight="1">
      <c r="A56" s="82" t="s">
        <v>108</v>
      </c>
      <c r="B56" s="67" t="s">
        <v>61</v>
      </c>
      <c r="C56" s="71"/>
      <c r="D56" s="95"/>
      <c r="E56" s="65"/>
      <c r="F56" s="70"/>
      <c r="G56" s="8"/>
      <c r="H56" s="46"/>
    </row>
    <row r="57" spans="1:8" s="11" customFormat="1" ht="18" customHeight="1">
      <c r="A57" s="82" t="s">
        <v>109</v>
      </c>
      <c r="B57" s="67" t="s">
        <v>61</v>
      </c>
      <c r="C57" s="71"/>
      <c r="D57" s="95"/>
      <c r="E57" s="65"/>
      <c r="F57" s="70"/>
      <c r="G57" s="8"/>
      <c r="H57" s="46"/>
    </row>
    <row r="58" spans="1:8" s="11" customFormat="1" ht="21.75" customHeight="1">
      <c r="A58" s="82" t="s">
        <v>110</v>
      </c>
      <c r="B58" s="67" t="s">
        <v>61</v>
      </c>
      <c r="C58" s="71"/>
      <c r="D58" s="95"/>
      <c r="E58" s="65"/>
      <c r="F58" s="70"/>
      <c r="G58" s="8"/>
      <c r="H58" s="46"/>
    </row>
    <row r="59" spans="1:8" s="8" customFormat="1" ht="20.25" customHeight="1">
      <c r="A59" s="15" t="s">
        <v>23</v>
      </c>
      <c r="B59" s="16" t="s">
        <v>24</v>
      </c>
      <c r="C59" s="58" t="s">
        <v>162</v>
      </c>
      <c r="D59" s="95">
        <f>E59*G59</f>
        <v>2113.19</v>
      </c>
      <c r="E59" s="65">
        <f>F59*12</f>
        <v>0.84</v>
      </c>
      <c r="F59" s="70">
        <v>0.07</v>
      </c>
      <c r="G59" s="8">
        <v>2515.7</v>
      </c>
      <c r="H59" s="46">
        <v>0.03</v>
      </c>
    </row>
    <row r="60" spans="1:8" s="8" customFormat="1" ht="20.25" customHeight="1">
      <c r="A60" s="15" t="s">
        <v>25</v>
      </c>
      <c r="B60" s="20" t="s">
        <v>26</v>
      </c>
      <c r="C60" s="58" t="s">
        <v>162</v>
      </c>
      <c r="D60" s="95">
        <v>1328.29</v>
      </c>
      <c r="E60" s="65">
        <f>D60/G60</f>
        <v>0.53</v>
      </c>
      <c r="F60" s="70">
        <f>E60/12</f>
        <v>0.04</v>
      </c>
      <c r="G60" s="8">
        <v>2515.7</v>
      </c>
      <c r="H60" s="46">
        <v>0.02</v>
      </c>
    </row>
    <row r="61" spans="1:8" s="17" customFormat="1" ht="30">
      <c r="A61" s="15" t="s">
        <v>22</v>
      </c>
      <c r="B61" s="16"/>
      <c r="C61" s="58" t="s">
        <v>153</v>
      </c>
      <c r="D61" s="95">
        <v>2849.1</v>
      </c>
      <c r="E61" s="65">
        <f>D61/G61</f>
        <v>1.13</v>
      </c>
      <c r="F61" s="70">
        <f>E61/12</f>
        <v>0.09</v>
      </c>
      <c r="G61" s="8">
        <v>2515.7</v>
      </c>
      <c r="H61" s="46">
        <v>0.03</v>
      </c>
    </row>
    <row r="62" spans="1:8" s="17" customFormat="1" ht="15">
      <c r="A62" s="15" t="s">
        <v>31</v>
      </c>
      <c r="B62" s="16"/>
      <c r="C62" s="12" t="s">
        <v>163</v>
      </c>
      <c r="D62" s="96">
        <f>SUM(D63:D75)</f>
        <v>23773.48</v>
      </c>
      <c r="E62" s="65">
        <f>D62/G62</f>
        <v>9.45</v>
      </c>
      <c r="F62" s="70">
        <f>E62/12</f>
        <v>0.79</v>
      </c>
      <c r="G62" s="8">
        <v>2515.7</v>
      </c>
      <c r="H62" s="46">
        <v>0.69</v>
      </c>
    </row>
    <row r="63" spans="1:8" s="11" customFormat="1" ht="33.75" customHeight="1">
      <c r="A63" s="83" t="s">
        <v>111</v>
      </c>
      <c r="B63" s="84" t="s">
        <v>15</v>
      </c>
      <c r="C63" s="72"/>
      <c r="D63" s="113">
        <v>238.84</v>
      </c>
      <c r="E63" s="73"/>
      <c r="F63" s="74"/>
      <c r="G63" s="8">
        <v>2515.7</v>
      </c>
      <c r="H63" s="13">
        <v>0.01</v>
      </c>
    </row>
    <row r="64" spans="1:8" s="11" customFormat="1" ht="15">
      <c r="A64" s="83" t="s">
        <v>16</v>
      </c>
      <c r="B64" s="84" t="s">
        <v>20</v>
      </c>
      <c r="C64" s="72"/>
      <c r="D64" s="113">
        <v>505.42</v>
      </c>
      <c r="E64" s="73"/>
      <c r="F64" s="74"/>
      <c r="G64" s="8">
        <v>2515.7</v>
      </c>
      <c r="H64" s="13">
        <v>0.01</v>
      </c>
    </row>
    <row r="65" spans="1:8" s="11" customFormat="1" ht="15">
      <c r="A65" s="83" t="s">
        <v>112</v>
      </c>
      <c r="B65" s="85" t="s">
        <v>15</v>
      </c>
      <c r="C65" s="72"/>
      <c r="D65" s="113">
        <v>900.62</v>
      </c>
      <c r="E65" s="73"/>
      <c r="F65" s="74"/>
      <c r="G65" s="8">
        <v>2515.7</v>
      </c>
      <c r="H65" s="13"/>
    </row>
    <row r="66" spans="1:8" s="11" customFormat="1" ht="15">
      <c r="A66" s="82" t="s">
        <v>149</v>
      </c>
      <c r="B66" s="67" t="s">
        <v>48</v>
      </c>
      <c r="C66" s="68"/>
      <c r="D66" s="97">
        <v>5746.31</v>
      </c>
      <c r="E66" s="73"/>
      <c r="F66" s="74"/>
      <c r="G66" s="8">
        <v>2515.7</v>
      </c>
      <c r="H66" s="13">
        <v>0.21</v>
      </c>
    </row>
    <row r="67" spans="1:8" s="11" customFormat="1" ht="15">
      <c r="A67" s="83" t="s">
        <v>44</v>
      </c>
      <c r="B67" s="84" t="s">
        <v>15</v>
      </c>
      <c r="C67" s="72"/>
      <c r="D67" s="113">
        <v>963.17</v>
      </c>
      <c r="E67" s="73"/>
      <c r="F67" s="74"/>
      <c r="G67" s="8">
        <v>2515.7</v>
      </c>
      <c r="H67" s="13">
        <v>0.02</v>
      </c>
    </row>
    <row r="68" spans="1:8" s="11" customFormat="1" ht="15">
      <c r="A68" s="83" t="s">
        <v>17</v>
      </c>
      <c r="B68" s="84" t="s">
        <v>15</v>
      </c>
      <c r="C68" s="72"/>
      <c r="D68" s="113">
        <v>4294.09</v>
      </c>
      <c r="E68" s="73"/>
      <c r="F68" s="74"/>
      <c r="G68" s="8">
        <v>2515.7</v>
      </c>
      <c r="H68" s="13">
        <v>0.11</v>
      </c>
    </row>
    <row r="69" spans="1:8" s="11" customFormat="1" ht="15">
      <c r="A69" s="83" t="s">
        <v>18</v>
      </c>
      <c r="B69" s="84" t="s">
        <v>15</v>
      </c>
      <c r="C69" s="72"/>
      <c r="D69" s="113">
        <v>1010.85</v>
      </c>
      <c r="E69" s="73"/>
      <c r="F69" s="74"/>
      <c r="G69" s="8">
        <v>2515.7</v>
      </c>
      <c r="H69" s="13">
        <v>0.02</v>
      </c>
    </row>
    <row r="70" spans="1:8" s="11" customFormat="1" ht="15">
      <c r="A70" s="83" t="s">
        <v>42</v>
      </c>
      <c r="B70" s="84" t="s">
        <v>15</v>
      </c>
      <c r="C70" s="72"/>
      <c r="D70" s="113">
        <v>481.57</v>
      </c>
      <c r="E70" s="73"/>
      <c r="F70" s="74"/>
      <c r="G70" s="8">
        <v>2515.7</v>
      </c>
      <c r="H70" s="13">
        <v>0.01</v>
      </c>
    </row>
    <row r="71" spans="1:8" s="11" customFormat="1" ht="18.75" customHeight="1">
      <c r="A71" s="83" t="s">
        <v>43</v>
      </c>
      <c r="B71" s="84" t="s">
        <v>20</v>
      </c>
      <c r="C71" s="72"/>
      <c r="D71" s="113">
        <v>1926.35</v>
      </c>
      <c r="E71" s="73"/>
      <c r="F71" s="74"/>
      <c r="G71" s="8">
        <v>2515.7</v>
      </c>
      <c r="H71" s="13">
        <v>0.04</v>
      </c>
    </row>
    <row r="72" spans="1:8" s="11" customFormat="1" ht="25.5">
      <c r="A72" s="83" t="s">
        <v>19</v>
      </c>
      <c r="B72" s="84" t="s">
        <v>15</v>
      </c>
      <c r="C72" s="72"/>
      <c r="D72" s="113">
        <v>2651.03</v>
      </c>
      <c r="E72" s="73"/>
      <c r="F72" s="74"/>
      <c r="G72" s="8">
        <v>2515.7</v>
      </c>
      <c r="H72" s="13">
        <v>0.06</v>
      </c>
    </row>
    <row r="73" spans="1:8" s="11" customFormat="1" ht="25.5">
      <c r="A73" s="83" t="s">
        <v>113</v>
      </c>
      <c r="B73" s="84" t="s">
        <v>15</v>
      </c>
      <c r="C73" s="72"/>
      <c r="D73" s="113">
        <v>3391.27</v>
      </c>
      <c r="E73" s="73"/>
      <c r="F73" s="74"/>
      <c r="G73" s="8">
        <v>2515.7</v>
      </c>
      <c r="H73" s="13">
        <v>0.01</v>
      </c>
    </row>
    <row r="74" spans="1:8" s="11" customFormat="1" ht="25.5">
      <c r="A74" s="83" t="s">
        <v>114</v>
      </c>
      <c r="B74" s="85" t="s">
        <v>48</v>
      </c>
      <c r="C74" s="68"/>
      <c r="D74" s="97">
        <v>1663.96</v>
      </c>
      <c r="E74" s="75"/>
      <c r="F74" s="77"/>
      <c r="G74" s="8">
        <v>2515.7</v>
      </c>
      <c r="H74" s="64"/>
    </row>
    <row r="75" spans="1:8" s="11" customFormat="1" ht="15">
      <c r="A75" s="83" t="s">
        <v>115</v>
      </c>
      <c r="B75" s="67" t="s">
        <v>15</v>
      </c>
      <c r="C75" s="68"/>
      <c r="D75" s="97">
        <v>0</v>
      </c>
      <c r="E75" s="75"/>
      <c r="F75" s="77"/>
      <c r="G75" s="8">
        <v>2515.7</v>
      </c>
      <c r="H75" s="64"/>
    </row>
    <row r="76" spans="1:8" s="17" customFormat="1" ht="30">
      <c r="A76" s="15" t="s">
        <v>36</v>
      </c>
      <c r="B76" s="16"/>
      <c r="C76" s="12" t="s">
        <v>164</v>
      </c>
      <c r="D76" s="96">
        <f>SUM(D77:D86)</f>
        <v>49174.64</v>
      </c>
      <c r="E76" s="65">
        <f>D76/G76</f>
        <v>19.55</v>
      </c>
      <c r="F76" s="70">
        <f>E76/12</f>
        <v>1.63</v>
      </c>
      <c r="G76" s="8">
        <v>2515.7</v>
      </c>
      <c r="H76" s="46">
        <v>0.63</v>
      </c>
    </row>
    <row r="77" spans="1:8" s="11" customFormat="1" ht="21.75" customHeight="1">
      <c r="A77" s="83" t="s">
        <v>32</v>
      </c>
      <c r="B77" s="84" t="s">
        <v>45</v>
      </c>
      <c r="C77" s="72"/>
      <c r="D77" s="113">
        <v>2889.52</v>
      </c>
      <c r="E77" s="73"/>
      <c r="F77" s="74"/>
      <c r="G77" s="8">
        <v>2515.7</v>
      </c>
      <c r="H77" s="13">
        <v>0.06</v>
      </c>
    </row>
    <row r="78" spans="1:8" s="11" customFormat="1" ht="31.5" customHeight="1">
      <c r="A78" s="83" t="s">
        <v>33</v>
      </c>
      <c r="B78" s="85" t="s">
        <v>15</v>
      </c>
      <c r="C78" s="72"/>
      <c r="D78" s="113">
        <v>1926.35</v>
      </c>
      <c r="E78" s="73"/>
      <c r="F78" s="74"/>
      <c r="G78" s="8">
        <v>2515.7</v>
      </c>
      <c r="H78" s="13">
        <v>0.04</v>
      </c>
    </row>
    <row r="79" spans="1:8" s="11" customFormat="1" ht="21" customHeight="1">
      <c r="A79" s="83" t="s">
        <v>49</v>
      </c>
      <c r="B79" s="85" t="s">
        <v>15</v>
      </c>
      <c r="C79" s="72"/>
      <c r="D79" s="113">
        <v>2021.63</v>
      </c>
      <c r="E79" s="73"/>
      <c r="F79" s="74"/>
      <c r="G79" s="8">
        <v>2515.7</v>
      </c>
      <c r="H79" s="13">
        <v>0.05</v>
      </c>
    </row>
    <row r="80" spans="1:8" s="11" customFormat="1" ht="33" customHeight="1">
      <c r="A80" s="83" t="s">
        <v>46</v>
      </c>
      <c r="B80" s="84" t="s">
        <v>47</v>
      </c>
      <c r="C80" s="72"/>
      <c r="D80" s="113">
        <v>0</v>
      </c>
      <c r="E80" s="73"/>
      <c r="F80" s="74"/>
      <c r="G80" s="8">
        <v>2515.7</v>
      </c>
      <c r="H80" s="13">
        <v>0.04</v>
      </c>
    </row>
    <row r="81" spans="1:8" s="11" customFormat="1" ht="22.5" customHeight="1">
      <c r="A81" s="83" t="s">
        <v>116</v>
      </c>
      <c r="B81" s="85" t="s">
        <v>15</v>
      </c>
      <c r="C81" s="72"/>
      <c r="D81" s="113">
        <v>13424.22</v>
      </c>
      <c r="E81" s="73"/>
      <c r="F81" s="74"/>
      <c r="G81" s="8">
        <v>2515.7</v>
      </c>
      <c r="H81" s="13">
        <v>0</v>
      </c>
    </row>
    <row r="82" spans="1:8" s="11" customFormat="1" ht="22.5" customHeight="1">
      <c r="A82" s="83" t="s">
        <v>117</v>
      </c>
      <c r="B82" s="84" t="s">
        <v>7</v>
      </c>
      <c r="C82" s="72"/>
      <c r="D82" s="113">
        <v>6851.28</v>
      </c>
      <c r="E82" s="73"/>
      <c r="F82" s="74"/>
      <c r="G82" s="8">
        <v>2515.7</v>
      </c>
      <c r="H82" s="13">
        <v>0</v>
      </c>
    </row>
    <row r="83" spans="1:8" s="11" customFormat="1" ht="36.75" customHeight="1">
      <c r="A83" s="83" t="s">
        <v>118</v>
      </c>
      <c r="B83" s="85" t="s">
        <v>15</v>
      </c>
      <c r="C83" s="72"/>
      <c r="D83" s="113">
        <v>22061.64</v>
      </c>
      <c r="E83" s="73"/>
      <c r="F83" s="74"/>
      <c r="G83" s="8">
        <v>2515.7</v>
      </c>
      <c r="H83" s="13">
        <v>0</v>
      </c>
    </row>
    <row r="84" spans="1:8" s="11" customFormat="1" ht="33" customHeight="1">
      <c r="A84" s="83" t="s">
        <v>119</v>
      </c>
      <c r="B84" s="85" t="s">
        <v>120</v>
      </c>
      <c r="C84" s="72"/>
      <c r="D84" s="113">
        <f>E84*G84</f>
        <v>0</v>
      </c>
      <c r="E84" s="73"/>
      <c r="F84" s="74"/>
      <c r="G84" s="8">
        <v>2515.7</v>
      </c>
      <c r="H84" s="33">
        <v>0</v>
      </c>
    </row>
    <row r="85" spans="1:8" s="11" customFormat="1" ht="21" customHeight="1">
      <c r="A85" s="82" t="s">
        <v>121</v>
      </c>
      <c r="B85" s="85" t="s">
        <v>48</v>
      </c>
      <c r="C85" s="76"/>
      <c r="D85" s="113">
        <v>0</v>
      </c>
      <c r="E85" s="73"/>
      <c r="F85" s="74"/>
      <c r="G85" s="8">
        <v>2515.7</v>
      </c>
      <c r="H85" s="13">
        <v>0.16</v>
      </c>
    </row>
    <row r="86" spans="1:8" s="11" customFormat="1" ht="24.75" customHeight="1">
      <c r="A86" s="83" t="s">
        <v>122</v>
      </c>
      <c r="B86" s="85" t="s">
        <v>15</v>
      </c>
      <c r="C86" s="72"/>
      <c r="D86" s="113">
        <v>0</v>
      </c>
      <c r="E86" s="73"/>
      <c r="F86" s="74"/>
      <c r="G86" s="8">
        <v>2515.7</v>
      </c>
      <c r="H86" s="46">
        <v>0</v>
      </c>
    </row>
    <row r="87" spans="1:8" s="11" customFormat="1" ht="30">
      <c r="A87" s="15" t="s">
        <v>37</v>
      </c>
      <c r="B87" s="14"/>
      <c r="C87" s="65" t="s">
        <v>165</v>
      </c>
      <c r="D87" s="96">
        <f>SUM(D88:D91)</f>
        <v>0</v>
      </c>
      <c r="E87" s="65">
        <f>D87/G87</f>
        <v>0</v>
      </c>
      <c r="F87" s="70">
        <f>E87/12</f>
        <v>0</v>
      </c>
      <c r="G87" s="8">
        <v>2515.7</v>
      </c>
      <c r="H87" s="46">
        <v>0.12</v>
      </c>
    </row>
    <row r="88" spans="1:8" s="11" customFormat="1" ht="15">
      <c r="A88" s="83" t="s">
        <v>123</v>
      </c>
      <c r="B88" s="84" t="s">
        <v>15</v>
      </c>
      <c r="C88" s="121"/>
      <c r="D88" s="113">
        <f>E88*G88</f>
        <v>0</v>
      </c>
      <c r="E88" s="73"/>
      <c r="F88" s="74"/>
      <c r="G88" s="8">
        <v>2515.7</v>
      </c>
      <c r="H88" s="46">
        <v>0</v>
      </c>
    </row>
    <row r="89" spans="1:8" s="11" customFormat="1" ht="15">
      <c r="A89" s="82" t="s">
        <v>124</v>
      </c>
      <c r="B89" s="85" t="s">
        <v>48</v>
      </c>
      <c r="C89" s="71"/>
      <c r="D89" s="114">
        <v>0</v>
      </c>
      <c r="E89" s="75"/>
      <c r="F89" s="77"/>
      <c r="G89" s="8"/>
      <c r="H89" s="46"/>
    </row>
    <row r="90" spans="1:8" s="11" customFormat="1" ht="15">
      <c r="A90" s="83" t="s">
        <v>125</v>
      </c>
      <c r="B90" s="85" t="s">
        <v>120</v>
      </c>
      <c r="C90" s="71"/>
      <c r="D90" s="114">
        <v>0</v>
      </c>
      <c r="E90" s="75"/>
      <c r="F90" s="77"/>
      <c r="G90" s="8"/>
      <c r="H90" s="46"/>
    </row>
    <row r="91" spans="1:8" s="11" customFormat="1" ht="28.5" customHeight="1">
      <c r="A91" s="83" t="s">
        <v>126</v>
      </c>
      <c r="B91" s="85" t="s">
        <v>48</v>
      </c>
      <c r="C91" s="71"/>
      <c r="D91" s="114">
        <v>0</v>
      </c>
      <c r="E91" s="75"/>
      <c r="F91" s="77"/>
      <c r="G91" s="8"/>
      <c r="H91" s="46"/>
    </row>
    <row r="92" spans="1:8" s="11" customFormat="1" ht="18.75" customHeight="1">
      <c r="A92" s="15" t="s">
        <v>38</v>
      </c>
      <c r="B92" s="14"/>
      <c r="C92" s="65" t="s">
        <v>166</v>
      </c>
      <c r="D92" s="96">
        <f>SUM(D93:D98)</f>
        <v>19229.13</v>
      </c>
      <c r="E92" s="65">
        <f>D92/G92</f>
        <v>7.64</v>
      </c>
      <c r="F92" s="70">
        <f>E92/12</f>
        <v>0.64</v>
      </c>
      <c r="G92" s="8">
        <v>2515.7</v>
      </c>
      <c r="H92" s="46">
        <v>0.17</v>
      </c>
    </row>
    <row r="93" spans="1:8" s="11" customFormat="1" ht="24.75" customHeight="1">
      <c r="A93" s="83" t="s">
        <v>34</v>
      </c>
      <c r="B93" s="84" t="s">
        <v>7</v>
      </c>
      <c r="C93" s="121"/>
      <c r="D93" s="113">
        <f>E93*G93</f>
        <v>0</v>
      </c>
      <c r="E93" s="73"/>
      <c r="F93" s="74"/>
      <c r="G93" s="8">
        <v>2515.7</v>
      </c>
      <c r="H93" s="46">
        <v>0</v>
      </c>
    </row>
    <row r="94" spans="1:8" s="11" customFormat="1" ht="38.25">
      <c r="A94" s="83" t="s">
        <v>127</v>
      </c>
      <c r="B94" s="84" t="s">
        <v>15</v>
      </c>
      <c r="C94" s="121"/>
      <c r="D94" s="113">
        <v>6363.26</v>
      </c>
      <c r="E94" s="73"/>
      <c r="F94" s="74"/>
      <c r="G94" s="8">
        <v>2515.7</v>
      </c>
      <c r="H94" s="13">
        <v>0.15</v>
      </c>
    </row>
    <row r="95" spans="1:8" s="11" customFormat="1" ht="42.75" customHeight="1">
      <c r="A95" s="83" t="s">
        <v>128</v>
      </c>
      <c r="B95" s="84" t="s">
        <v>15</v>
      </c>
      <c r="C95" s="121"/>
      <c r="D95" s="113">
        <v>1006.81</v>
      </c>
      <c r="E95" s="73"/>
      <c r="F95" s="74"/>
      <c r="G95" s="8">
        <v>2515.7</v>
      </c>
      <c r="H95" s="13">
        <v>0.02</v>
      </c>
    </row>
    <row r="96" spans="1:8" s="11" customFormat="1" ht="25.5">
      <c r="A96" s="83" t="s">
        <v>129</v>
      </c>
      <c r="B96" s="84" t="s">
        <v>10</v>
      </c>
      <c r="C96" s="71"/>
      <c r="D96" s="114">
        <v>0</v>
      </c>
      <c r="E96" s="75"/>
      <c r="F96" s="77"/>
      <c r="G96" s="8"/>
      <c r="H96" s="64"/>
    </row>
    <row r="97" spans="1:8" s="11" customFormat="1" ht="24.75" customHeight="1">
      <c r="A97" s="83" t="s">
        <v>130</v>
      </c>
      <c r="B97" s="85" t="s">
        <v>131</v>
      </c>
      <c r="C97" s="71"/>
      <c r="D97" s="114">
        <v>0</v>
      </c>
      <c r="E97" s="75"/>
      <c r="F97" s="77"/>
      <c r="G97" s="8"/>
      <c r="H97" s="64"/>
    </row>
    <row r="98" spans="1:8" s="11" customFormat="1" ht="54.75" customHeight="1">
      <c r="A98" s="83" t="s">
        <v>132</v>
      </c>
      <c r="B98" s="85" t="s">
        <v>61</v>
      </c>
      <c r="C98" s="71"/>
      <c r="D98" s="114">
        <v>11859.06</v>
      </c>
      <c r="E98" s="75"/>
      <c r="F98" s="77"/>
      <c r="G98" s="8"/>
      <c r="H98" s="64"/>
    </row>
    <row r="99" spans="1:8" s="11" customFormat="1" ht="15">
      <c r="A99" s="15" t="s">
        <v>39</v>
      </c>
      <c r="B99" s="14"/>
      <c r="C99" s="65" t="s">
        <v>167</v>
      </c>
      <c r="D99" s="96">
        <f>D100</f>
        <v>1208.01</v>
      </c>
      <c r="E99" s="65">
        <f>D99/G99</f>
        <v>0.48</v>
      </c>
      <c r="F99" s="70">
        <f>E99/12</f>
        <v>0.04</v>
      </c>
      <c r="G99" s="8">
        <v>2515.7</v>
      </c>
      <c r="H99" s="46">
        <v>0.11</v>
      </c>
    </row>
    <row r="100" spans="1:8" s="11" customFormat="1" ht="15">
      <c r="A100" s="19" t="s">
        <v>35</v>
      </c>
      <c r="B100" s="14" t="s">
        <v>15</v>
      </c>
      <c r="C100" s="121"/>
      <c r="D100" s="113">
        <v>1208.01</v>
      </c>
      <c r="E100" s="73"/>
      <c r="F100" s="74"/>
      <c r="G100" s="8">
        <v>2515.7</v>
      </c>
      <c r="H100" s="13">
        <v>0.03</v>
      </c>
    </row>
    <row r="101" spans="1:8" s="8" customFormat="1" ht="15">
      <c r="A101" s="15" t="s">
        <v>41</v>
      </c>
      <c r="B101" s="16"/>
      <c r="C101" s="12" t="s">
        <v>168</v>
      </c>
      <c r="D101" s="96">
        <f>D102+D103</f>
        <v>14325.34</v>
      </c>
      <c r="E101" s="65">
        <f>D101/G101</f>
        <v>5.69</v>
      </c>
      <c r="F101" s="70">
        <f>E101/12+0.01</f>
        <v>0.48</v>
      </c>
      <c r="G101" s="8">
        <v>2515.7</v>
      </c>
      <c r="H101" s="46">
        <v>0.24</v>
      </c>
    </row>
    <row r="102" spans="1:8" s="11" customFormat="1" ht="41.25" customHeight="1">
      <c r="A102" s="82" t="s">
        <v>133</v>
      </c>
      <c r="B102" s="85" t="s">
        <v>20</v>
      </c>
      <c r="C102" s="121"/>
      <c r="D102" s="113">
        <v>8296.46</v>
      </c>
      <c r="E102" s="73"/>
      <c r="F102" s="74"/>
      <c r="G102" s="8">
        <v>2515.7</v>
      </c>
      <c r="H102" s="13">
        <v>0.04</v>
      </c>
    </row>
    <row r="103" spans="1:8" s="11" customFormat="1" ht="31.5" customHeight="1">
      <c r="A103" s="82" t="s">
        <v>173</v>
      </c>
      <c r="B103" s="85" t="s">
        <v>61</v>
      </c>
      <c r="C103" s="121"/>
      <c r="D103" s="113">
        <v>6028.88</v>
      </c>
      <c r="E103" s="73"/>
      <c r="F103" s="74"/>
      <c r="G103" s="8">
        <v>2515.7</v>
      </c>
      <c r="H103" s="13">
        <v>0.19</v>
      </c>
    </row>
    <row r="104" spans="1:8" s="8" customFormat="1" ht="15">
      <c r="A104" s="15" t="s">
        <v>40</v>
      </c>
      <c r="B104" s="16"/>
      <c r="C104" s="12" t="s">
        <v>169</v>
      </c>
      <c r="D104" s="96">
        <f>D105+D106</f>
        <v>19086.96</v>
      </c>
      <c r="E104" s="65">
        <f>D104/G104</f>
        <v>7.59</v>
      </c>
      <c r="F104" s="70">
        <f>E104/12</f>
        <v>0.63</v>
      </c>
      <c r="G104" s="8">
        <v>2515.7</v>
      </c>
      <c r="H104" s="46">
        <v>0.54</v>
      </c>
    </row>
    <row r="105" spans="1:8" s="11" customFormat="1" ht="15">
      <c r="A105" s="19" t="s">
        <v>50</v>
      </c>
      <c r="B105" s="14" t="s">
        <v>45</v>
      </c>
      <c r="C105" s="121"/>
      <c r="D105" s="113">
        <v>19086.96</v>
      </c>
      <c r="E105" s="73"/>
      <c r="F105" s="74"/>
      <c r="G105" s="8">
        <v>2515.7</v>
      </c>
      <c r="H105" s="13">
        <v>0.46</v>
      </c>
    </row>
    <row r="106" spans="1:8" s="11" customFormat="1" ht="15">
      <c r="A106" s="19" t="s">
        <v>60</v>
      </c>
      <c r="B106" s="14" t="s">
        <v>45</v>
      </c>
      <c r="C106" s="121"/>
      <c r="D106" s="113">
        <v>0</v>
      </c>
      <c r="E106" s="73"/>
      <c r="F106" s="74"/>
      <c r="G106" s="8">
        <v>2515.7</v>
      </c>
      <c r="H106" s="13">
        <v>0.07</v>
      </c>
    </row>
    <row r="107" spans="1:8" s="8" customFormat="1" ht="108" customHeight="1">
      <c r="A107" s="81" t="s">
        <v>174</v>
      </c>
      <c r="B107" s="16" t="s">
        <v>10</v>
      </c>
      <c r="C107" s="18"/>
      <c r="D107" s="98">
        <f>E107*G107</f>
        <v>33207.24</v>
      </c>
      <c r="E107" s="18">
        <f>12*F107</f>
        <v>13.2</v>
      </c>
      <c r="F107" s="87">
        <v>1.1</v>
      </c>
      <c r="G107" s="8">
        <v>2515.7</v>
      </c>
      <c r="H107" s="46">
        <v>0.77</v>
      </c>
    </row>
    <row r="108" spans="1:8" s="8" customFormat="1" ht="27.75" customHeight="1">
      <c r="A108" s="111" t="s">
        <v>154</v>
      </c>
      <c r="B108" s="16" t="s">
        <v>155</v>
      </c>
      <c r="C108" s="18"/>
      <c r="D108" s="98">
        <v>50367.53</v>
      </c>
      <c r="E108" s="18">
        <f>D108/G108</f>
        <v>20.02</v>
      </c>
      <c r="F108" s="18">
        <f>E108/12</f>
        <v>1.67</v>
      </c>
      <c r="G108" s="8">
        <v>2515.7</v>
      </c>
      <c r="H108" s="46"/>
    </row>
    <row r="109" spans="1:8" s="8" customFormat="1" ht="23.25" customHeight="1" thickBot="1">
      <c r="A109" s="63" t="s">
        <v>62</v>
      </c>
      <c r="B109" s="55" t="s">
        <v>9</v>
      </c>
      <c r="C109" s="56"/>
      <c r="D109" s="99">
        <f>E109*G109</f>
        <v>45857.64</v>
      </c>
      <c r="E109" s="56">
        <f>12*F109</f>
        <v>22.8</v>
      </c>
      <c r="F109" s="62">
        <v>1.9</v>
      </c>
      <c r="G109" s="8">
        <f>2515.7-504.4</f>
        <v>2011.3</v>
      </c>
      <c r="H109" s="46"/>
    </row>
    <row r="110" spans="1:8" s="8" customFormat="1" ht="19.5" thickBot="1">
      <c r="A110" s="51" t="s">
        <v>29</v>
      </c>
      <c r="B110" s="7"/>
      <c r="C110" s="54"/>
      <c r="D110" s="100">
        <f>D109+D107+D104+D101+D99+D92+D87+D76+D62+D61+D60+D59+D49+D48+D47+D46+D39+D38+D27+D14+D40+D108</f>
        <v>581876.3</v>
      </c>
      <c r="E110" s="100">
        <f>E109+E107+E104+E101+E99+E92+E87+E76+E62+E61+E60+E59+E49+E48+E47+E46+E39+E38+E27+E14+E40+E108</f>
        <v>235.86</v>
      </c>
      <c r="F110" s="100">
        <f>F109+F107+F104+F101+F99+F92+F87+F76+F62+F61+F60+F59+F49+F48+F47+F46+F39+F38+F27+F14+F40+F108</f>
        <v>19.65</v>
      </c>
      <c r="G110" s="8">
        <v>2515.7</v>
      </c>
      <c r="H110" s="46">
        <v>10.79</v>
      </c>
    </row>
    <row r="111" spans="1:8" s="8" customFormat="1" ht="18.75">
      <c r="A111" s="115"/>
      <c r="B111" s="116"/>
      <c r="C111" s="41"/>
      <c r="D111" s="117"/>
      <c r="E111" s="117"/>
      <c r="F111" s="117"/>
      <c r="H111" s="46"/>
    </row>
    <row r="112" spans="1:8" s="22" customFormat="1" ht="20.25" thickBot="1">
      <c r="A112" s="42"/>
      <c r="B112" s="43"/>
      <c r="C112" s="43"/>
      <c r="D112" s="101"/>
      <c r="E112" s="43"/>
      <c r="F112" s="43"/>
      <c r="G112" s="8">
        <v>2515.7</v>
      </c>
      <c r="H112" s="48"/>
    </row>
    <row r="113" spans="1:8" s="8" customFormat="1" ht="20.25" thickBot="1">
      <c r="A113" s="105" t="s">
        <v>134</v>
      </c>
      <c r="B113" s="106"/>
      <c r="C113" s="107"/>
      <c r="D113" s="108">
        <f>D114+D115+D116+D117</f>
        <v>223353.36</v>
      </c>
      <c r="E113" s="108">
        <f>E114+E115+E116+E117</f>
        <v>88.79</v>
      </c>
      <c r="F113" s="122">
        <f>F114+F115+F116+F117</f>
        <v>7.4</v>
      </c>
      <c r="G113" s="8">
        <v>2515.7</v>
      </c>
      <c r="H113" s="37"/>
    </row>
    <row r="114" spans="1:8" s="93" customFormat="1" ht="20.25" customHeight="1">
      <c r="A114" s="109" t="s">
        <v>139</v>
      </c>
      <c r="B114" s="67"/>
      <c r="C114" s="68"/>
      <c r="D114" s="97">
        <v>11185.65</v>
      </c>
      <c r="E114" s="110">
        <f>D114/G114</f>
        <v>4.45</v>
      </c>
      <c r="F114" s="110">
        <f>E114/12</f>
        <v>0.37</v>
      </c>
      <c r="G114" s="8">
        <v>2515.7</v>
      </c>
      <c r="H114" s="92"/>
    </row>
    <row r="115" spans="1:8" s="93" customFormat="1" ht="18.75" customHeight="1">
      <c r="A115" s="82" t="s">
        <v>141</v>
      </c>
      <c r="B115" s="67"/>
      <c r="C115" s="68"/>
      <c r="D115" s="97">
        <v>51903.85</v>
      </c>
      <c r="E115" s="110">
        <f>D115/G115</f>
        <v>20.63</v>
      </c>
      <c r="F115" s="110">
        <f>E115/12</f>
        <v>1.72</v>
      </c>
      <c r="G115" s="8">
        <v>2515.7</v>
      </c>
      <c r="H115" s="92"/>
    </row>
    <row r="116" spans="1:10" s="93" customFormat="1" ht="18" customHeight="1">
      <c r="A116" s="82" t="s">
        <v>144</v>
      </c>
      <c r="B116" s="67"/>
      <c r="C116" s="68"/>
      <c r="D116" s="97">
        <v>668.1</v>
      </c>
      <c r="E116" s="110">
        <f>D116/G116</f>
        <v>0.27</v>
      </c>
      <c r="F116" s="110">
        <f>E116/12</f>
        <v>0.02</v>
      </c>
      <c r="G116" s="8">
        <v>2515.7</v>
      </c>
      <c r="H116" s="92"/>
      <c r="I116" s="92"/>
      <c r="J116" s="92"/>
    </row>
    <row r="117" spans="1:8" s="93" customFormat="1" ht="19.5" customHeight="1">
      <c r="A117" s="82" t="s">
        <v>151</v>
      </c>
      <c r="B117" s="67"/>
      <c r="C117" s="68"/>
      <c r="D117" s="97">
        <v>159595.76</v>
      </c>
      <c r="E117" s="110">
        <f>D117/G117</f>
        <v>63.44</v>
      </c>
      <c r="F117" s="110">
        <f>E117/12</f>
        <v>5.29</v>
      </c>
      <c r="G117" s="8">
        <v>2515.7</v>
      </c>
      <c r="H117" s="92"/>
    </row>
    <row r="118" spans="1:8" s="24" customFormat="1" ht="15.75" thickBot="1">
      <c r="A118" s="38"/>
      <c r="B118" s="39"/>
      <c r="C118" s="40"/>
      <c r="D118" s="102"/>
      <c r="E118" s="40"/>
      <c r="F118" s="40"/>
      <c r="G118" s="8">
        <v>2515.7</v>
      </c>
      <c r="H118" s="49"/>
    </row>
    <row r="119" spans="1:8" s="8" customFormat="1" ht="20.25" thickBot="1">
      <c r="A119" s="88" t="s">
        <v>171</v>
      </c>
      <c r="B119" s="89"/>
      <c r="C119" s="90"/>
      <c r="D119" s="103">
        <f>D110+D113</f>
        <v>805229.66</v>
      </c>
      <c r="E119" s="91">
        <f>E110+E113</f>
        <v>324.65</v>
      </c>
      <c r="F119" s="91">
        <f>F110+F113</f>
        <v>27.05</v>
      </c>
      <c r="G119" s="8">
        <v>2515.7</v>
      </c>
      <c r="H119" s="37">
        <v>10.79</v>
      </c>
    </row>
    <row r="120" spans="1:8" s="24" customFormat="1" ht="15">
      <c r="A120" s="38"/>
      <c r="B120" s="39"/>
      <c r="C120" s="40"/>
      <c r="D120" s="40"/>
      <c r="E120" s="40"/>
      <c r="F120" s="40"/>
      <c r="G120" s="8"/>
      <c r="H120" s="49"/>
    </row>
    <row r="121" spans="1:8" s="24" customFormat="1" ht="22.5" customHeight="1">
      <c r="A121" s="81" t="s">
        <v>101</v>
      </c>
      <c r="B121" s="78" t="s">
        <v>9</v>
      </c>
      <c r="C121" s="120" t="s">
        <v>160</v>
      </c>
      <c r="D121" s="98">
        <v>161295.08</v>
      </c>
      <c r="E121" s="120">
        <f>D121/G121</f>
        <v>64.12</v>
      </c>
      <c r="F121" s="120">
        <f>E121/12</f>
        <v>5.34</v>
      </c>
      <c r="G121" s="8">
        <v>2515.7</v>
      </c>
      <c r="H121" s="49"/>
    </row>
    <row r="122" spans="1:8" s="24" customFormat="1" ht="12.75">
      <c r="A122" s="23"/>
      <c r="H122" s="49"/>
    </row>
    <row r="123" spans="1:8" s="24" customFormat="1" ht="12.75">
      <c r="A123" s="23"/>
      <c r="H123" s="49"/>
    </row>
    <row r="124" spans="1:8" s="24" customFormat="1" ht="18.75">
      <c r="A124" s="123" t="s">
        <v>172</v>
      </c>
      <c r="B124" s="124"/>
      <c r="C124" s="124"/>
      <c r="D124" s="125">
        <f>D119+D121</f>
        <v>966524.74</v>
      </c>
      <c r="E124" s="125">
        <f>E119+E121</f>
        <v>388.77</v>
      </c>
      <c r="F124" s="125">
        <f>F119+F121</f>
        <v>32.39</v>
      </c>
      <c r="H124" s="49"/>
    </row>
    <row r="125" spans="1:8" s="24" customFormat="1" ht="12.75">
      <c r="A125" s="23"/>
      <c r="H125" s="49"/>
    </row>
    <row r="126" spans="1:8" s="24" customFormat="1" ht="12.75">
      <c r="A126" s="23"/>
      <c r="H126" s="49"/>
    </row>
    <row r="127" spans="1:8" s="21" customFormat="1" ht="18.75">
      <c r="A127" s="25"/>
      <c r="B127" s="26"/>
      <c r="C127" s="27"/>
      <c r="D127" s="27"/>
      <c r="E127" s="27"/>
      <c r="F127" s="27"/>
      <c r="H127" s="50"/>
    </row>
    <row r="128" spans="1:8" s="22" customFormat="1" ht="19.5">
      <c r="A128" s="28"/>
      <c r="B128" s="29"/>
      <c r="C128" s="30"/>
      <c r="D128" s="30"/>
      <c r="E128" s="30"/>
      <c r="F128" s="30"/>
      <c r="H128" s="48"/>
    </row>
    <row r="129" spans="1:8" s="24" customFormat="1" ht="14.25">
      <c r="A129" s="136" t="s">
        <v>27</v>
      </c>
      <c r="B129" s="136"/>
      <c r="C129" s="136"/>
      <c r="D129" s="136"/>
      <c r="H129" s="49"/>
    </row>
    <row r="130" spans="1:8" s="24" customFormat="1" ht="12.75">
      <c r="A130" s="23" t="s">
        <v>28</v>
      </c>
      <c r="H130" s="49"/>
    </row>
    <row r="131" s="24" customFormat="1" ht="12.75">
      <c r="H131" s="49"/>
    </row>
    <row r="132" s="24" customFormat="1" ht="12.75">
      <c r="H132" s="49"/>
    </row>
    <row r="133" s="24" customFormat="1" ht="12.75">
      <c r="H133" s="49"/>
    </row>
    <row r="134" s="24" customFormat="1" ht="12.75">
      <c r="H134" s="49"/>
    </row>
    <row r="135" s="24" customFormat="1" ht="12.75">
      <c r="H135" s="49"/>
    </row>
    <row r="136" s="24" customFormat="1" ht="12.75">
      <c r="H136" s="49"/>
    </row>
    <row r="137" s="24" customFormat="1" ht="12.75">
      <c r="H137" s="49"/>
    </row>
    <row r="138" s="24" customFormat="1" ht="12.75">
      <c r="H138" s="49"/>
    </row>
    <row r="139" s="24" customFormat="1" ht="12.75">
      <c r="H139" s="49"/>
    </row>
  </sheetData>
  <sheetProtection/>
  <mergeCells count="12">
    <mergeCell ref="A7:F7"/>
    <mergeCell ref="A8:F8"/>
    <mergeCell ref="A9:F9"/>
    <mergeCell ref="A10:F10"/>
    <mergeCell ref="A13:F13"/>
    <mergeCell ref="A129:D129"/>
    <mergeCell ref="A1:F1"/>
    <mergeCell ref="B2:F2"/>
    <mergeCell ref="B3:F3"/>
    <mergeCell ref="B4:F4"/>
    <mergeCell ref="A5:F5"/>
    <mergeCell ref="A6:F6"/>
  </mergeCells>
  <printOptions horizontalCentered="1"/>
  <pageMargins left="0.2" right="0.2" top="0.1968503937007874" bottom="0.2" header="0.2" footer="0.2"/>
  <pageSetup horizontalDpi="600" verticalDpi="600" orientation="portrait" paperSize="9" scale="64" r:id="rId1"/>
  <colBreaks count="1" manualBreakCount="1">
    <brk id="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35"/>
  <sheetViews>
    <sheetView tabSelected="1" zoomScale="80" zoomScaleNormal="80" zoomScalePageLayoutView="0" workbookViewId="0" topLeftCell="A97">
      <selection activeCell="I124" sqref="I124"/>
    </sheetView>
  </sheetViews>
  <sheetFormatPr defaultColWidth="9.00390625" defaultRowHeight="12.75"/>
  <cols>
    <col min="1" max="1" width="72.75390625" style="1" customWidth="1"/>
    <col min="2" max="2" width="19.125" style="1" customWidth="1"/>
    <col min="3" max="3" width="13.875" style="1" customWidth="1"/>
    <col min="4" max="4" width="18.25390625" style="1" customWidth="1"/>
    <col min="5" max="5" width="13.875" style="1" customWidth="1"/>
    <col min="6" max="6" width="20.875" style="1" customWidth="1"/>
    <col min="7" max="7" width="15.375" style="1" customWidth="1"/>
    <col min="8" max="8" width="15.375" style="44" hidden="1" customWidth="1"/>
    <col min="9" max="12" width="15.375" style="1" customWidth="1"/>
    <col min="13" max="16384" width="9.125" style="1" customWidth="1"/>
  </cols>
  <sheetData>
    <row r="1" spans="1:6" ht="16.5" customHeight="1">
      <c r="A1" s="137" t="s">
        <v>158</v>
      </c>
      <c r="B1" s="138"/>
      <c r="C1" s="138"/>
      <c r="D1" s="138"/>
      <c r="E1" s="138"/>
      <c r="F1" s="138"/>
    </row>
    <row r="2" spans="2:6" ht="12.75" customHeight="1">
      <c r="B2" s="139"/>
      <c r="C2" s="139"/>
      <c r="D2" s="139"/>
      <c r="E2" s="138"/>
      <c r="F2" s="138"/>
    </row>
    <row r="3" spans="1:6" ht="21" customHeight="1">
      <c r="A3" s="52" t="s">
        <v>67</v>
      </c>
      <c r="B3" s="139" t="s">
        <v>0</v>
      </c>
      <c r="C3" s="139"/>
      <c r="D3" s="139"/>
      <c r="E3" s="138"/>
      <c r="F3" s="138"/>
    </row>
    <row r="4" spans="2:6" ht="14.25" customHeight="1">
      <c r="B4" s="139" t="s">
        <v>159</v>
      </c>
      <c r="C4" s="139"/>
      <c r="D4" s="139"/>
      <c r="E4" s="138"/>
      <c r="F4" s="138"/>
    </row>
    <row r="5" spans="1:8" ht="39.75" customHeight="1">
      <c r="A5" s="140"/>
      <c r="B5" s="141"/>
      <c r="C5" s="141"/>
      <c r="D5" s="141"/>
      <c r="E5" s="141"/>
      <c r="F5" s="141"/>
      <c r="H5" s="1"/>
    </row>
    <row r="6" spans="1:8" ht="21" customHeight="1">
      <c r="A6" s="142" t="s">
        <v>68</v>
      </c>
      <c r="B6" s="142"/>
      <c r="C6" s="142"/>
      <c r="D6" s="142"/>
      <c r="E6" s="142"/>
      <c r="F6" s="142"/>
      <c r="H6" s="1"/>
    </row>
    <row r="7" spans="1:8" s="2" customFormat="1" ht="22.5" customHeight="1">
      <c r="A7" s="126" t="s">
        <v>1</v>
      </c>
      <c r="B7" s="126"/>
      <c r="C7" s="126"/>
      <c r="D7" s="126"/>
      <c r="E7" s="127"/>
      <c r="F7" s="127"/>
      <c r="H7" s="45"/>
    </row>
    <row r="8" spans="1:6" s="3" customFormat="1" ht="18.75" customHeight="1">
      <c r="A8" s="126" t="s">
        <v>66</v>
      </c>
      <c r="B8" s="126"/>
      <c r="C8" s="126"/>
      <c r="D8" s="126"/>
      <c r="E8" s="127"/>
      <c r="F8" s="127"/>
    </row>
    <row r="9" spans="1:6" s="4" customFormat="1" ht="17.25" customHeight="1">
      <c r="A9" s="128" t="s">
        <v>51</v>
      </c>
      <c r="B9" s="128"/>
      <c r="C9" s="128"/>
      <c r="D9" s="128"/>
      <c r="E9" s="129"/>
      <c r="F9" s="129"/>
    </row>
    <row r="10" spans="1:6" s="3" customFormat="1" ht="30" customHeight="1" thickBot="1">
      <c r="A10" s="130" t="s">
        <v>59</v>
      </c>
      <c r="B10" s="130"/>
      <c r="C10" s="130"/>
      <c r="D10" s="130"/>
      <c r="E10" s="131"/>
      <c r="F10" s="131"/>
    </row>
    <row r="11" spans="1:8" s="8" customFormat="1" ht="139.5" customHeight="1" thickBot="1">
      <c r="A11" s="5" t="s">
        <v>2</v>
      </c>
      <c r="B11" s="6" t="s">
        <v>3</v>
      </c>
      <c r="C11" s="7" t="s">
        <v>86</v>
      </c>
      <c r="D11" s="7" t="s">
        <v>30</v>
      </c>
      <c r="E11" s="7" t="s">
        <v>4</v>
      </c>
      <c r="F11" s="57" t="s">
        <v>5</v>
      </c>
      <c r="H11" s="46"/>
    </row>
    <row r="12" spans="1:8" s="11" customFormat="1" ht="12.75">
      <c r="A12" s="9">
        <v>1</v>
      </c>
      <c r="B12" s="10">
        <v>2</v>
      </c>
      <c r="C12" s="31">
        <v>3</v>
      </c>
      <c r="D12" s="31">
        <v>4</v>
      </c>
      <c r="E12" s="32">
        <v>5</v>
      </c>
      <c r="F12" s="34">
        <v>6</v>
      </c>
      <c r="H12" s="47"/>
    </row>
    <row r="13" spans="1:8" s="11" customFormat="1" ht="49.5" customHeight="1">
      <c r="A13" s="132" t="s">
        <v>6</v>
      </c>
      <c r="B13" s="133"/>
      <c r="C13" s="133"/>
      <c r="D13" s="133"/>
      <c r="E13" s="134"/>
      <c r="F13" s="135"/>
      <c r="H13" s="47"/>
    </row>
    <row r="14" spans="1:8" s="8" customFormat="1" ht="21" customHeight="1">
      <c r="A14" s="59" t="s">
        <v>64</v>
      </c>
      <c r="B14" s="78" t="s">
        <v>7</v>
      </c>
      <c r="C14" s="71" t="s">
        <v>87</v>
      </c>
      <c r="D14" s="95">
        <f>E14*G14</f>
        <v>97810.42</v>
      </c>
      <c r="E14" s="65">
        <f>F14*12</f>
        <v>38.88</v>
      </c>
      <c r="F14" s="70">
        <f>F24+F26</f>
        <v>3.24</v>
      </c>
      <c r="G14" s="8">
        <v>2515.7</v>
      </c>
      <c r="H14" s="46">
        <v>2.24</v>
      </c>
    </row>
    <row r="15" spans="1:8" s="8" customFormat="1" ht="29.25" customHeight="1">
      <c r="A15" s="112" t="s">
        <v>56</v>
      </c>
      <c r="B15" s="79" t="s">
        <v>57</v>
      </c>
      <c r="C15" s="69"/>
      <c r="D15" s="94"/>
      <c r="E15" s="53"/>
      <c r="F15" s="66"/>
      <c r="H15" s="46"/>
    </row>
    <row r="16" spans="1:8" s="8" customFormat="1" ht="20.25" customHeight="1">
      <c r="A16" s="112" t="s">
        <v>58</v>
      </c>
      <c r="B16" s="79" t="s">
        <v>57</v>
      </c>
      <c r="C16" s="69"/>
      <c r="D16" s="94"/>
      <c r="E16" s="53"/>
      <c r="F16" s="66"/>
      <c r="H16" s="46"/>
    </row>
    <row r="17" spans="1:8" s="8" customFormat="1" ht="119.25" customHeight="1">
      <c r="A17" s="112" t="s">
        <v>69</v>
      </c>
      <c r="B17" s="79" t="s">
        <v>20</v>
      </c>
      <c r="C17" s="69"/>
      <c r="D17" s="94"/>
      <c r="E17" s="53"/>
      <c r="F17" s="66"/>
      <c r="H17" s="46"/>
    </row>
    <row r="18" spans="1:8" s="8" customFormat="1" ht="25.5" customHeight="1">
      <c r="A18" s="112" t="s">
        <v>70</v>
      </c>
      <c r="B18" s="79" t="s">
        <v>57</v>
      </c>
      <c r="C18" s="69"/>
      <c r="D18" s="94"/>
      <c r="E18" s="53"/>
      <c r="F18" s="66"/>
      <c r="H18" s="46"/>
    </row>
    <row r="19" spans="1:8" s="8" customFormat="1" ht="15">
      <c r="A19" s="112" t="s">
        <v>71</v>
      </c>
      <c r="B19" s="79" t="s">
        <v>57</v>
      </c>
      <c r="C19" s="69"/>
      <c r="D19" s="94"/>
      <c r="E19" s="53"/>
      <c r="F19" s="66"/>
      <c r="H19" s="46"/>
    </row>
    <row r="20" spans="1:8" s="8" customFormat="1" ht="25.5">
      <c r="A20" s="112" t="s">
        <v>72</v>
      </c>
      <c r="B20" s="79" t="s">
        <v>10</v>
      </c>
      <c r="C20" s="69"/>
      <c r="D20" s="94"/>
      <c r="E20" s="53"/>
      <c r="F20" s="66"/>
      <c r="H20" s="46"/>
    </row>
    <row r="21" spans="1:8" s="8" customFormat="1" ht="15">
      <c r="A21" s="112" t="s">
        <v>73</v>
      </c>
      <c r="B21" s="79" t="s">
        <v>12</v>
      </c>
      <c r="C21" s="69"/>
      <c r="D21" s="94"/>
      <c r="E21" s="53"/>
      <c r="F21" s="66"/>
      <c r="H21" s="46"/>
    </row>
    <row r="22" spans="1:8" s="8" customFormat="1" ht="15">
      <c r="A22" s="112" t="s">
        <v>74</v>
      </c>
      <c r="B22" s="79" t="s">
        <v>57</v>
      </c>
      <c r="C22" s="69"/>
      <c r="D22" s="94"/>
      <c r="E22" s="53"/>
      <c r="F22" s="70"/>
      <c r="H22" s="46"/>
    </row>
    <row r="23" spans="1:8" s="8" customFormat="1" ht="15">
      <c r="A23" s="112" t="s">
        <v>75</v>
      </c>
      <c r="B23" s="79" t="s">
        <v>15</v>
      </c>
      <c r="C23" s="69"/>
      <c r="D23" s="94"/>
      <c r="E23" s="53"/>
      <c r="F23" s="66"/>
      <c r="H23" s="46"/>
    </row>
    <row r="24" spans="1:8" s="8" customFormat="1" ht="15">
      <c r="A24" s="59" t="s">
        <v>63</v>
      </c>
      <c r="B24" s="79"/>
      <c r="C24" s="69"/>
      <c r="D24" s="94"/>
      <c r="E24" s="53"/>
      <c r="F24" s="70">
        <v>3.24</v>
      </c>
      <c r="H24" s="46"/>
    </row>
    <row r="25" spans="1:8" s="8" customFormat="1" ht="15">
      <c r="A25" s="61" t="s">
        <v>100</v>
      </c>
      <c r="B25" s="60" t="s">
        <v>57</v>
      </c>
      <c r="C25" s="69"/>
      <c r="D25" s="94"/>
      <c r="E25" s="53"/>
      <c r="F25" s="66">
        <v>0</v>
      </c>
      <c r="H25" s="46"/>
    </row>
    <row r="26" spans="1:8" s="8" customFormat="1" ht="15">
      <c r="A26" s="59" t="s">
        <v>63</v>
      </c>
      <c r="B26" s="60"/>
      <c r="C26" s="69"/>
      <c r="D26" s="94"/>
      <c r="E26" s="53"/>
      <c r="F26" s="70">
        <f>F25</f>
        <v>0</v>
      </c>
      <c r="H26" s="46"/>
    </row>
    <row r="27" spans="1:8" s="8" customFormat="1" ht="30">
      <c r="A27" s="59" t="s">
        <v>8</v>
      </c>
      <c r="B27" s="80" t="s">
        <v>9</v>
      </c>
      <c r="C27" s="71" t="s">
        <v>88</v>
      </c>
      <c r="D27" s="95">
        <f>E27*G27</f>
        <v>86640.71</v>
      </c>
      <c r="E27" s="65">
        <f>F27*12</f>
        <v>34.44</v>
      </c>
      <c r="F27" s="70">
        <v>2.87</v>
      </c>
      <c r="G27" s="8">
        <v>2515.7</v>
      </c>
      <c r="H27" s="46">
        <v>2.08</v>
      </c>
    </row>
    <row r="28" spans="1:8" s="8" customFormat="1" ht="15">
      <c r="A28" s="112" t="s">
        <v>76</v>
      </c>
      <c r="B28" s="79" t="s">
        <v>9</v>
      </c>
      <c r="C28" s="71"/>
      <c r="D28" s="95"/>
      <c r="E28" s="65"/>
      <c r="F28" s="70"/>
      <c r="H28" s="46"/>
    </row>
    <row r="29" spans="1:8" s="8" customFormat="1" ht="15">
      <c r="A29" s="112" t="s">
        <v>77</v>
      </c>
      <c r="B29" s="79" t="s">
        <v>78</v>
      </c>
      <c r="C29" s="71"/>
      <c r="D29" s="95"/>
      <c r="E29" s="65"/>
      <c r="F29" s="70"/>
      <c r="H29" s="46"/>
    </row>
    <row r="30" spans="1:8" s="8" customFormat="1" ht="15">
      <c r="A30" s="112" t="s">
        <v>79</v>
      </c>
      <c r="B30" s="79" t="s">
        <v>80</v>
      </c>
      <c r="C30" s="71"/>
      <c r="D30" s="95"/>
      <c r="E30" s="65"/>
      <c r="F30" s="70"/>
      <c r="H30" s="46"/>
    </row>
    <row r="31" spans="1:8" s="8" customFormat="1" ht="15">
      <c r="A31" s="112" t="s">
        <v>53</v>
      </c>
      <c r="B31" s="79" t="s">
        <v>9</v>
      </c>
      <c r="C31" s="71"/>
      <c r="D31" s="95"/>
      <c r="E31" s="65"/>
      <c r="F31" s="70"/>
      <c r="H31" s="46"/>
    </row>
    <row r="32" spans="1:8" s="8" customFormat="1" ht="25.5">
      <c r="A32" s="112" t="s">
        <v>54</v>
      </c>
      <c r="B32" s="79" t="s">
        <v>10</v>
      </c>
      <c r="C32" s="71"/>
      <c r="D32" s="95"/>
      <c r="E32" s="65"/>
      <c r="F32" s="70"/>
      <c r="H32" s="46"/>
    </row>
    <row r="33" spans="1:8" s="8" customFormat="1" ht="15">
      <c r="A33" s="112" t="s">
        <v>81</v>
      </c>
      <c r="B33" s="79" t="s">
        <v>9</v>
      </c>
      <c r="C33" s="71"/>
      <c r="D33" s="95"/>
      <c r="E33" s="65"/>
      <c r="F33" s="70"/>
      <c r="H33" s="46"/>
    </row>
    <row r="34" spans="1:8" s="8" customFormat="1" ht="15">
      <c r="A34" s="112" t="s">
        <v>82</v>
      </c>
      <c r="B34" s="79" t="s">
        <v>9</v>
      </c>
      <c r="C34" s="71"/>
      <c r="D34" s="95"/>
      <c r="E34" s="65"/>
      <c r="F34" s="70"/>
      <c r="H34" s="46"/>
    </row>
    <row r="35" spans="1:8" s="8" customFormat="1" ht="25.5">
      <c r="A35" s="112" t="s">
        <v>83</v>
      </c>
      <c r="B35" s="79" t="s">
        <v>55</v>
      </c>
      <c r="C35" s="71"/>
      <c r="D35" s="95"/>
      <c r="E35" s="65"/>
      <c r="F35" s="70"/>
      <c r="H35" s="46"/>
    </row>
    <row r="36" spans="1:8" s="8" customFormat="1" ht="25.5">
      <c r="A36" s="112" t="s">
        <v>84</v>
      </c>
      <c r="B36" s="79" t="s">
        <v>10</v>
      </c>
      <c r="C36" s="71"/>
      <c r="D36" s="95"/>
      <c r="E36" s="65"/>
      <c r="F36" s="70"/>
      <c r="H36" s="46"/>
    </row>
    <row r="37" spans="1:8" s="8" customFormat="1" ht="25.5">
      <c r="A37" s="112" t="s">
        <v>85</v>
      </c>
      <c r="B37" s="79" t="s">
        <v>9</v>
      </c>
      <c r="C37" s="71"/>
      <c r="D37" s="95"/>
      <c r="E37" s="65"/>
      <c r="F37" s="70"/>
      <c r="H37" s="46"/>
    </row>
    <row r="38" spans="1:8" s="17" customFormat="1" ht="21" customHeight="1">
      <c r="A38" s="81" t="s">
        <v>11</v>
      </c>
      <c r="B38" s="78" t="s">
        <v>12</v>
      </c>
      <c r="C38" s="71" t="s">
        <v>87</v>
      </c>
      <c r="D38" s="95">
        <f>E38*G38</f>
        <v>25056.37</v>
      </c>
      <c r="E38" s="65">
        <f>F38*12</f>
        <v>9.96</v>
      </c>
      <c r="F38" s="70">
        <v>0.83</v>
      </c>
      <c r="G38" s="8">
        <v>2515.7</v>
      </c>
      <c r="H38" s="46">
        <v>0.6</v>
      </c>
    </row>
    <row r="39" spans="1:8" s="8" customFormat="1" ht="20.25" customHeight="1">
      <c r="A39" s="81" t="s">
        <v>13</v>
      </c>
      <c r="B39" s="78" t="s">
        <v>14</v>
      </c>
      <c r="C39" s="71" t="s">
        <v>87</v>
      </c>
      <c r="D39" s="95">
        <f>E39*G39</f>
        <v>81508.68</v>
      </c>
      <c r="E39" s="65">
        <f>F39*12</f>
        <v>32.4</v>
      </c>
      <c r="F39" s="70">
        <v>2.7</v>
      </c>
      <c r="G39" s="8">
        <v>2515.7</v>
      </c>
      <c r="H39" s="46">
        <v>1.94</v>
      </c>
    </row>
    <row r="40" spans="1:8" s="8" customFormat="1" ht="20.25" customHeight="1">
      <c r="A40" s="81" t="s">
        <v>101</v>
      </c>
      <c r="B40" s="78" t="s">
        <v>9</v>
      </c>
      <c r="C40" s="71" t="s">
        <v>160</v>
      </c>
      <c r="D40" s="95">
        <v>0</v>
      </c>
      <c r="E40" s="65">
        <f>D40/G40</f>
        <v>0</v>
      </c>
      <c r="F40" s="70">
        <f>E40/12</f>
        <v>0</v>
      </c>
      <c r="G40" s="8">
        <v>2515.7</v>
      </c>
      <c r="H40" s="46"/>
    </row>
    <row r="41" spans="1:8" s="8" customFormat="1" ht="20.25" customHeight="1">
      <c r="A41" s="112" t="s">
        <v>89</v>
      </c>
      <c r="B41" s="79" t="s">
        <v>20</v>
      </c>
      <c r="C41" s="71"/>
      <c r="D41" s="95"/>
      <c r="E41" s="65"/>
      <c r="F41" s="70"/>
      <c r="H41" s="46"/>
    </row>
    <row r="42" spans="1:8" s="8" customFormat="1" ht="20.25" customHeight="1">
      <c r="A42" s="112" t="s">
        <v>90</v>
      </c>
      <c r="B42" s="79" t="s">
        <v>15</v>
      </c>
      <c r="C42" s="71"/>
      <c r="D42" s="95"/>
      <c r="E42" s="65"/>
      <c r="F42" s="70"/>
      <c r="H42" s="46"/>
    </row>
    <row r="43" spans="1:8" s="8" customFormat="1" ht="20.25" customHeight="1">
      <c r="A43" s="112" t="s">
        <v>91</v>
      </c>
      <c r="B43" s="79" t="s">
        <v>92</v>
      </c>
      <c r="C43" s="71"/>
      <c r="D43" s="95"/>
      <c r="E43" s="65"/>
      <c r="F43" s="70"/>
      <c r="H43" s="46"/>
    </row>
    <row r="44" spans="1:8" s="8" customFormat="1" ht="20.25" customHeight="1">
      <c r="A44" s="112" t="s">
        <v>93</v>
      </c>
      <c r="B44" s="79" t="s">
        <v>94</v>
      </c>
      <c r="C44" s="71"/>
      <c r="D44" s="95"/>
      <c r="E44" s="65"/>
      <c r="F44" s="70"/>
      <c r="H44" s="46"/>
    </row>
    <row r="45" spans="1:8" s="8" customFormat="1" ht="20.25" customHeight="1">
      <c r="A45" s="112" t="s">
        <v>95</v>
      </c>
      <c r="B45" s="79" t="s">
        <v>92</v>
      </c>
      <c r="C45" s="71"/>
      <c r="D45" s="95"/>
      <c r="E45" s="65"/>
      <c r="F45" s="70"/>
      <c r="H45" s="46"/>
    </row>
    <row r="46" spans="1:8" s="11" customFormat="1" ht="33" customHeight="1">
      <c r="A46" s="81" t="s">
        <v>97</v>
      </c>
      <c r="B46" s="78" t="s">
        <v>7</v>
      </c>
      <c r="C46" s="71" t="s">
        <v>96</v>
      </c>
      <c r="D46" s="95">
        <v>2246.78</v>
      </c>
      <c r="E46" s="65">
        <f>D46/G46</f>
        <v>0.89</v>
      </c>
      <c r="F46" s="70">
        <f>E46/12</f>
        <v>0.07</v>
      </c>
      <c r="G46" s="8">
        <v>2515.7</v>
      </c>
      <c r="H46" s="46">
        <v>0.05</v>
      </c>
    </row>
    <row r="47" spans="1:8" s="11" customFormat="1" ht="33" customHeight="1">
      <c r="A47" s="81" t="s">
        <v>98</v>
      </c>
      <c r="B47" s="78" t="s">
        <v>7</v>
      </c>
      <c r="C47" s="71" t="s">
        <v>96</v>
      </c>
      <c r="D47" s="95">
        <v>2246.78</v>
      </c>
      <c r="E47" s="65">
        <f>D47/G47</f>
        <v>0.89</v>
      </c>
      <c r="F47" s="70">
        <f>E47/12</f>
        <v>0.07</v>
      </c>
      <c r="G47" s="8">
        <v>2515.7</v>
      </c>
      <c r="H47" s="46">
        <v>0.05</v>
      </c>
    </row>
    <row r="48" spans="1:8" s="11" customFormat="1" ht="41.25" customHeight="1">
      <c r="A48" s="81" t="s">
        <v>99</v>
      </c>
      <c r="B48" s="78" t="s">
        <v>7</v>
      </c>
      <c r="C48" s="71" t="s">
        <v>96</v>
      </c>
      <c r="D48" s="95">
        <v>14185.73</v>
      </c>
      <c r="E48" s="65">
        <f>D48/G48</f>
        <v>5.64</v>
      </c>
      <c r="F48" s="70">
        <f>E48/12</f>
        <v>0.47</v>
      </c>
      <c r="G48" s="8">
        <v>2515.7</v>
      </c>
      <c r="H48" s="46">
        <v>0.34</v>
      </c>
    </row>
    <row r="49" spans="1:8" s="11" customFormat="1" ht="30">
      <c r="A49" s="81" t="s">
        <v>21</v>
      </c>
      <c r="B49" s="78"/>
      <c r="C49" s="71" t="s">
        <v>161</v>
      </c>
      <c r="D49" s="95">
        <f>E49*G49</f>
        <v>6037.68</v>
      </c>
      <c r="E49" s="65">
        <f>F49*12</f>
        <v>2.4</v>
      </c>
      <c r="F49" s="70">
        <v>0.2</v>
      </c>
      <c r="G49" s="8">
        <v>2515.7</v>
      </c>
      <c r="H49" s="46">
        <v>0.14</v>
      </c>
    </row>
    <row r="50" spans="1:8" s="11" customFormat="1" ht="29.25" customHeight="1">
      <c r="A50" s="82" t="s">
        <v>102</v>
      </c>
      <c r="B50" s="67" t="s">
        <v>61</v>
      </c>
      <c r="C50" s="71"/>
      <c r="D50" s="95"/>
      <c r="E50" s="65"/>
      <c r="F50" s="70"/>
      <c r="G50" s="8"/>
      <c r="H50" s="46"/>
    </row>
    <row r="51" spans="1:8" s="11" customFormat="1" ht="30" customHeight="1">
      <c r="A51" s="82" t="s">
        <v>103</v>
      </c>
      <c r="B51" s="67" t="s">
        <v>61</v>
      </c>
      <c r="C51" s="71"/>
      <c r="D51" s="95"/>
      <c r="E51" s="65"/>
      <c r="F51" s="70"/>
      <c r="G51" s="8"/>
      <c r="H51" s="46"/>
    </row>
    <row r="52" spans="1:8" s="11" customFormat="1" ht="22.5" customHeight="1">
      <c r="A52" s="82" t="s">
        <v>104</v>
      </c>
      <c r="B52" s="67" t="s">
        <v>57</v>
      </c>
      <c r="C52" s="71"/>
      <c r="D52" s="95"/>
      <c r="E52" s="65"/>
      <c r="F52" s="70"/>
      <c r="G52" s="8"/>
      <c r="H52" s="46"/>
    </row>
    <row r="53" spans="1:8" s="11" customFormat="1" ht="19.5" customHeight="1">
      <c r="A53" s="82" t="s">
        <v>105</v>
      </c>
      <c r="B53" s="67" t="s">
        <v>61</v>
      </c>
      <c r="C53" s="71"/>
      <c r="D53" s="95"/>
      <c r="E53" s="65"/>
      <c r="F53" s="70"/>
      <c r="G53" s="8"/>
      <c r="H53" s="46"/>
    </row>
    <row r="54" spans="1:8" s="11" customFormat="1" ht="25.5">
      <c r="A54" s="82" t="s">
        <v>106</v>
      </c>
      <c r="B54" s="67" t="s">
        <v>61</v>
      </c>
      <c r="C54" s="71"/>
      <c r="D54" s="95"/>
      <c r="E54" s="65"/>
      <c r="F54" s="70"/>
      <c r="G54" s="8"/>
      <c r="H54" s="46"/>
    </row>
    <row r="55" spans="1:8" s="11" customFormat="1" ht="15">
      <c r="A55" s="82" t="s">
        <v>107</v>
      </c>
      <c r="B55" s="67" t="s">
        <v>61</v>
      </c>
      <c r="C55" s="71"/>
      <c r="D55" s="95"/>
      <c r="E55" s="65"/>
      <c r="F55" s="70"/>
      <c r="G55" s="8"/>
      <c r="H55" s="46"/>
    </row>
    <row r="56" spans="1:8" s="11" customFormat="1" ht="27.75" customHeight="1">
      <c r="A56" s="82" t="s">
        <v>108</v>
      </c>
      <c r="B56" s="67" t="s">
        <v>61</v>
      </c>
      <c r="C56" s="71"/>
      <c r="D56" s="95"/>
      <c r="E56" s="65"/>
      <c r="F56" s="70"/>
      <c r="G56" s="8"/>
      <c r="H56" s="46"/>
    </row>
    <row r="57" spans="1:8" s="11" customFormat="1" ht="18" customHeight="1">
      <c r="A57" s="82" t="s">
        <v>109</v>
      </c>
      <c r="B57" s="67" t="s">
        <v>61</v>
      </c>
      <c r="C57" s="71"/>
      <c r="D57" s="95"/>
      <c r="E57" s="65"/>
      <c r="F57" s="70"/>
      <c r="G57" s="8"/>
      <c r="H57" s="46"/>
    </row>
    <row r="58" spans="1:8" s="11" customFormat="1" ht="21.75" customHeight="1">
      <c r="A58" s="82" t="s">
        <v>110</v>
      </c>
      <c r="B58" s="67" t="s">
        <v>61</v>
      </c>
      <c r="C58" s="71"/>
      <c r="D58" s="95"/>
      <c r="E58" s="65"/>
      <c r="F58" s="70"/>
      <c r="G58" s="8"/>
      <c r="H58" s="46"/>
    </row>
    <row r="59" spans="1:8" s="8" customFormat="1" ht="20.25" customHeight="1">
      <c r="A59" s="15" t="s">
        <v>23</v>
      </c>
      <c r="B59" s="16" t="s">
        <v>24</v>
      </c>
      <c r="C59" s="58" t="s">
        <v>162</v>
      </c>
      <c r="D59" s="95">
        <f>E59*G59</f>
        <v>2113.19</v>
      </c>
      <c r="E59" s="65">
        <f>F59*12</f>
        <v>0.84</v>
      </c>
      <c r="F59" s="70">
        <v>0.07</v>
      </c>
      <c r="G59" s="8">
        <v>2515.7</v>
      </c>
      <c r="H59" s="46">
        <v>0.03</v>
      </c>
    </row>
    <row r="60" spans="1:8" s="8" customFormat="1" ht="20.25" customHeight="1">
      <c r="A60" s="15" t="s">
        <v>25</v>
      </c>
      <c r="B60" s="20" t="s">
        <v>26</v>
      </c>
      <c r="C60" s="58" t="s">
        <v>162</v>
      </c>
      <c r="D60" s="95">
        <v>1328.29</v>
      </c>
      <c r="E60" s="65">
        <f>D60/G60</f>
        <v>0.53</v>
      </c>
      <c r="F60" s="70">
        <f>E60/12</f>
        <v>0.04</v>
      </c>
      <c r="G60" s="8">
        <v>2515.7</v>
      </c>
      <c r="H60" s="46">
        <v>0.02</v>
      </c>
    </row>
    <row r="61" spans="1:8" s="17" customFormat="1" ht="30">
      <c r="A61" s="15" t="s">
        <v>22</v>
      </c>
      <c r="B61" s="16"/>
      <c r="C61" s="58" t="s">
        <v>153</v>
      </c>
      <c r="D61" s="95">
        <v>2849.1</v>
      </c>
      <c r="E61" s="65">
        <f>D61/G61</f>
        <v>1.13</v>
      </c>
      <c r="F61" s="70">
        <f>E61/12</f>
        <v>0.09</v>
      </c>
      <c r="G61" s="8">
        <v>2515.7</v>
      </c>
      <c r="H61" s="46">
        <v>0.03</v>
      </c>
    </row>
    <row r="62" spans="1:8" s="17" customFormat="1" ht="15">
      <c r="A62" s="15" t="s">
        <v>31</v>
      </c>
      <c r="B62" s="16"/>
      <c r="C62" s="12" t="s">
        <v>163</v>
      </c>
      <c r="D62" s="96">
        <f>SUM(D63:D75)</f>
        <v>23773.48</v>
      </c>
      <c r="E62" s="65">
        <f>D62/G62</f>
        <v>9.45</v>
      </c>
      <c r="F62" s="70">
        <f>E62/12</f>
        <v>0.79</v>
      </c>
      <c r="G62" s="8">
        <v>2515.7</v>
      </c>
      <c r="H62" s="46">
        <v>0.69</v>
      </c>
    </row>
    <row r="63" spans="1:8" s="11" customFormat="1" ht="33.75" customHeight="1">
      <c r="A63" s="83" t="s">
        <v>111</v>
      </c>
      <c r="B63" s="84" t="s">
        <v>15</v>
      </c>
      <c r="C63" s="72"/>
      <c r="D63" s="113">
        <v>238.84</v>
      </c>
      <c r="E63" s="73"/>
      <c r="F63" s="74"/>
      <c r="G63" s="8">
        <v>2515.7</v>
      </c>
      <c r="H63" s="13">
        <v>0.01</v>
      </c>
    </row>
    <row r="64" spans="1:8" s="11" customFormat="1" ht="15">
      <c r="A64" s="83" t="s">
        <v>16</v>
      </c>
      <c r="B64" s="84" t="s">
        <v>20</v>
      </c>
      <c r="C64" s="72"/>
      <c r="D64" s="113">
        <v>505.42</v>
      </c>
      <c r="E64" s="73"/>
      <c r="F64" s="74"/>
      <c r="G64" s="8">
        <v>2515.7</v>
      </c>
      <c r="H64" s="13">
        <v>0.01</v>
      </c>
    </row>
    <row r="65" spans="1:8" s="11" customFormat="1" ht="15">
      <c r="A65" s="83" t="s">
        <v>112</v>
      </c>
      <c r="B65" s="85" t="s">
        <v>15</v>
      </c>
      <c r="C65" s="72"/>
      <c r="D65" s="113">
        <v>900.62</v>
      </c>
      <c r="E65" s="73"/>
      <c r="F65" s="74"/>
      <c r="G65" s="8">
        <v>2515.7</v>
      </c>
      <c r="H65" s="13"/>
    </row>
    <row r="66" spans="1:8" s="11" customFormat="1" ht="15">
      <c r="A66" s="82" t="s">
        <v>149</v>
      </c>
      <c r="B66" s="67" t="s">
        <v>48</v>
      </c>
      <c r="C66" s="68"/>
      <c r="D66" s="97">
        <v>5746.31</v>
      </c>
      <c r="E66" s="73"/>
      <c r="F66" s="74"/>
      <c r="G66" s="8">
        <v>2515.7</v>
      </c>
      <c r="H66" s="13">
        <v>0.21</v>
      </c>
    </row>
    <row r="67" spans="1:8" s="11" customFormat="1" ht="15">
      <c r="A67" s="83" t="s">
        <v>44</v>
      </c>
      <c r="B67" s="84" t="s">
        <v>15</v>
      </c>
      <c r="C67" s="72"/>
      <c r="D67" s="113">
        <v>963.17</v>
      </c>
      <c r="E67" s="73"/>
      <c r="F67" s="74"/>
      <c r="G67" s="8">
        <v>2515.7</v>
      </c>
      <c r="H67" s="13">
        <v>0.02</v>
      </c>
    </row>
    <row r="68" spans="1:8" s="11" customFormat="1" ht="15">
      <c r="A68" s="83" t="s">
        <v>17</v>
      </c>
      <c r="B68" s="84" t="s">
        <v>15</v>
      </c>
      <c r="C68" s="72"/>
      <c r="D68" s="113">
        <v>4294.09</v>
      </c>
      <c r="E68" s="73"/>
      <c r="F68" s="74"/>
      <c r="G68" s="8">
        <v>2515.7</v>
      </c>
      <c r="H68" s="13">
        <v>0.11</v>
      </c>
    </row>
    <row r="69" spans="1:8" s="11" customFormat="1" ht="15">
      <c r="A69" s="83" t="s">
        <v>18</v>
      </c>
      <c r="B69" s="84" t="s">
        <v>15</v>
      </c>
      <c r="C69" s="72"/>
      <c r="D69" s="113">
        <v>1010.85</v>
      </c>
      <c r="E69" s="73"/>
      <c r="F69" s="74"/>
      <c r="G69" s="8">
        <v>2515.7</v>
      </c>
      <c r="H69" s="13">
        <v>0.02</v>
      </c>
    </row>
    <row r="70" spans="1:8" s="11" customFormat="1" ht="15">
      <c r="A70" s="83" t="s">
        <v>42</v>
      </c>
      <c r="B70" s="84" t="s">
        <v>15</v>
      </c>
      <c r="C70" s="72"/>
      <c r="D70" s="113">
        <v>481.57</v>
      </c>
      <c r="E70" s="73"/>
      <c r="F70" s="74"/>
      <c r="G70" s="8">
        <v>2515.7</v>
      </c>
      <c r="H70" s="13">
        <v>0.01</v>
      </c>
    </row>
    <row r="71" spans="1:8" s="11" customFormat="1" ht="18.75" customHeight="1">
      <c r="A71" s="83" t="s">
        <v>43</v>
      </c>
      <c r="B71" s="84" t="s">
        <v>20</v>
      </c>
      <c r="C71" s="72"/>
      <c r="D71" s="113">
        <v>1926.35</v>
      </c>
      <c r="E71" s="73"/>
      <c r="F71" s="74"/>
      <c r="G71" s="8">
        <v>2515.7</v>
      </c>
      <c r="H71" s="13">
        <v>0.04</v>
      </c>
    </row>
    <row r="72" spans="1:8" s="11" customFormat="1" ht="25.5">
      <c r="A72" s="83" t="s">
        <v>19</v>
      </c>
      <c r="B72" s="84" t="s">
        <v>15</v>
      </c>
      <c r="C72" s="72"/>
      <c r="D72" s="113">
        <v>2651.03</v>
      </c>
      <c r="E72" s="73"/>
      <c r="F72" s="74"/>
      <c r="G72" s="8">
        <v>2515.7</v>
      </c>
      <c r="H72" s="13">
        <v>0.06</v>
      </c>
    </row>
    <row r="73" spans="1:8" s="11" customFormat="1" ht="25.5">
      <c r="A73" s="83" t="s">
        <v>113</v>
      </c>
      <c r="B73" s="84" t="s">
        <v>15</v>
      </c>
      <c r="C73" s="72"/>
      <c r="D73" s="113">
        <v>3391.27</v>
      </c>
      <c r="E73" s="73"/>
      <c r="F73" s="74"/>
      <c r="G73" s="8">
        <v>2515.7</v>
      </c>
      <c r="H73" s="13">
        <v>0.01</v>
      </c>
    </row>
    <row r="74" spans="1:8" s="11" customFormat="1" ht="25.5">
      <c r="A74" s="83" t="s">
        <v>114</v>
      </c>
      <c r="B74" s="85" t="s">
        <v>48</v>
      </c>
      <c r="C74" s="68"/>
      <c r="D74" s="97">
        <v>1663.96</v>
      </c>
      <c r="E74" s="75"/>
      <c r="F74" s="77"/>
      <c r="G74" s="8">
        <v>2515.7</v>
      </c>
      <c r="H74" s="64"/>
    </row>
    <row r="75" spans="1:8" s="11" customFormat="1" ht="15">
      <c r="A75" s="83" t="s">
        <v>115</v>
      </c>
      <c r="B75" s="67" t="s">
        <v>15</v>
      </c>
      <c r="C75" s="68"/>
      <c r="D75" s="97">
        <v>0</v>
      </c>
      <c r="E75" s="75"/>
      <c r="F75" s="77"/>
      <c r="G75" s="8">
        <v>2515.7</v>
      </c>
      <c r="H75" s="64"/>
    </row>
    <row r="76" spans="1:8" s="17" customFormat="1" ht="30">
      <c r="A76" s="15" t="s">
        <v>36</v>
      </c>
      <c r="B76" s="16"/>
      <c r="C76" s="12" t="s">
        <v>164</v>
      </c>
      <c r="D76" s="96">
        <f>SUM(D77:D86)</f>
        <v>49174.64</v>
      </c>
      <c r="E76" s="65">
        <f>D76/G76</f>
        <v>19.55</v>
      </c>
      <c r="F76" s="70">
        <f>E76/12</f>
        <v>1.63</v>
      </c>
      <c r="G76" s="8">
        <v>2515.7</v>
      </c>
      <c r="H76" s="46">
        <v>0.63</v>
      </c>
    </row>
    <row r="77" spans="1:8" s="11" customFormat="1" ht="21.75" customHeight="1">
      <c r="A77" s="83" t="s">
        <v>32</v>
      </c>
      <c r="B77" s="84" t="s">
        <v>45</v>
      </c>
      <c r="C77" s="72"/>
      <c r="D77" s="113">
        <v>2889.52</v>
      </c>
      <c r="E77" s="73"/>
      <c r="F77" s="74"/>
      <c r="G77" s="8">
        <v>2515.7</v>
      </c>
      <c r="H77" s="13">
        <v>0.06</v>
      </c>
    </row>
    <row r="78" spans="1:8" s="11" customFormat="1" ht="31.5" customHeight="1">
      <c r="A78" s="83" t="s">
        <v>33</v>
      </c>
      <c r="B78" s="85" t="s">
        <v>15</v>
      </c>
      <c r="C78" s="72"/>
      <c r="D78" s="113">
        <v>1926.35</v>
      </c>
      <c r="E78" s="73"/>
      <c r="F78" s="74"/>
      <c r="G78" s="8">
        <v>2515.7</v>
      </c>
      <c r="H78" s="13">
        <v>0.04</v>
      </c>
    </row>
    <row r="79" spans="1:8" s="11" customFormat="1" ht="21" customHeight="1">
      <c r="A79" s="83" t="s">
        <v>49</v>
      </c>
      <c r="B79" s="85" t="s">
        <v>15</v>
      </c>
      <c r="C79" s="72"/>
      <c r="D79" s="113">
        <v>2021.63</v>
      </c>
      <c r="E79" s="73"/>
      <c r="F79" s="74"/>
      <c r="G79" s="8">
        <v>2515.7</v>
      </c>
      <c r="H79" s="13">
        <v>0.05</v>
      </c>
    </row>
    <row r="80" spans="1:8" s="11" customFormat="1" ht="33" customHeight="1">
      <c r="A80" s="83" t="s">
        <v>46</v>
      </c>
      <c r="B80" s="84" t="s">
        <v>47</v>
      </c>
      <c r="C80" s="72"/>
      <c r="D80" s="113">
        <v>0</v>
      </c>
      <c r="E80" s="73"/>
      <c r="F80" s="74"/>
      <c r="G80" s="8">
        <v>2515.7</v>
      </c>
      <c r="H80" s="13">
        <v>0.04</v>
      </c>
    </row>
    <row r="81" spans="1:8" s="11" customFormat="1" ht="22.5" customHeight="1">
      <c r="A81" s="83" t="s">
        <v>116</v>
      </c>
      <c r="B81" s="85" t="s">
        <v>15</v>
      </c>
      <c r="C81" s="72"/>
      <c r="D81" s="113">
        <v>13424.22</v>
      </c>
      <c r="E81" s="73"/>
      <c r="F81" s="74"/>
      <c r="G81" s="8">
        <v>2515.7</v>
      </c>
      <c r="H81" s="13">
        <v>0</v>
      </c>
    </row>
    <row r="82" spans="1:8" s="11" customFormat="1" ht="22.5" customHeight="1">
      <c r="A82" s="83" t="s">
        <v>117</v>
      </c>
      <c r="B82" s="84" t="s">
        <v>7</v>
      </c>
      <c r="C82" s="72"/>
      <c r="D82" s="113">
        <v>6851.28</v>
      </c>
      <c r="E82" s="73"/>
      <c r="F82" s="74"/>
      <c r="G82" s="8">
        <v>2515.7</v>
      </c>
      <c r="H82" s="13">
        <v>0</v>
      </c>
    </row>
    <row r="83" spans="1:8" s="11" customFormat="1" ht="36.75" customHeight="1">
      <c r="A83" s="83" t="s">
        <v>118</v>
      </c>
      <c r="B83" s="85" t="s">
        <v>15</v>
      </c>
      <c r="C83" s="72"/>
      <c r="D83" s="113">
        <v>22061.64</v>
      </c>
      <c r="E83" s="73"/>
      <c r="F83" s="74"/>
      <c r="G83" s="8">
        <v>2515.7</v>
      </c>
      <c r="H83" s="13">
        <v>0</v>
      </c>
    </row>
    <row r="84" spans="1:8" s="11" customFormat="1" ht="33" customHeight="1">
      <c r="A84" s="83" t="s">
        <v>119</v>
      </c>
      <c r="B84" s="85" t="s">
        <v>120</v>
      </c>
      <c r="C84" s="72"/>
      <c r="D84" s="113">
        <f>E84*G84</f>
        <v>0</v>
      </c>
      <c r="E84" s="73"/>
      <c r="F84" s="74"/>
      <c r="G84" s="8">
        <v>2515.7</v>
      </c>
      <c r="H84" s="33">
        <v>0</v>
      </c>
    </row>
    <row r="85" spans="1:8" s="11" customFormat="1" ht="21" customHeight="1">
      <c r="A85" s="82" t="s">
        <v>121</v>
      </c>
      <c r="B85" s="85" t="s">
        <v>48</v>
      </c>
      <c r="C85" s="76"/>
      <c r="D85" s="113">
        <v>0</v>
      </c>
      <c r="E85" s="73"/>
      <c r="F85" s="74"/>
      <c r="G85" s="8">
        <v>2515.7</v>
      </c>
      <c r="H85" s="13">
        <v>0.16</v>
      </c>
    </row>
    <row r="86" spans="1:8" s="11" customFormat="1" ht="24.75" customHeight="1">
      <c r="A86" s="83" t="s">
        <v>122</v>
      </c>
      <c r="B86" s="85" t="s">
        <v>15</v>
      </c>
      <c r="C86" s="72"/>
      <c r="D86" s="113">
        <v>0</v>
      </c>
      <c r="E86" s="73"/>
      <c r="F86" s="74"/>
      <c r="G86" s="8">
        <v>2515.7</v>
      </c>
      <c r="H86" s="46">
        <v>0</v>
      </c>
    </row>
    <row r="87" spans="1:8" s="11" customFormat="1" ht="30">
      <c r="A87" s="15" t="s">
        <v>37</v>
      </c>
      <c r="B87" s="14"/>
      <c r="C87" s="65" t="s">
        <v>165</v>
      </c>
      <c r="D87" s="96">
        <f>SUM(D88:D91)</f>
        <v>0</v>
      </c>
      <c r="E87" s="65">
        <f>D87/G87</f>
        <v>0</v>
      </c>
      <c r="F87" s="70">
        <f>E87/12</f>
        <v>0</v>
      </c>
      <c r="G87" s="8">
        <v>2515.7</v>
      </c>
      <c r="H87" s="46">
        <v>0.12</v>
      </c>
    </row>
    <row r="88" spans="1:8" s="11" customFormat="1" ht="15">
      <c r="A88" s="83" t="s">
        <v>123</v>
      </c>
      <c r="B88" s="84" t="s">
        <v>15</v>
      </c>
      <c r="C88" s="121"/>
      <c r="D88" s="113">
        <f>E88*G88</f>
        <v>0</v>
      </c>
      <c r="E88" s="73"/>
      <c r="F88" s="74"/>
      <c r="G88" s="8">
        <v>2515.7</v>
      </c>
      <c r="H88" s="46">
        <v>0</v>
      </c>
    </row>
    <row r="89" spans="1:8" s="11" customFormat="1" ht="15">
      <c r="A89" s="82" t="s">
        <v>124</v>
      </c>
      <c r="B89" s="85" t="s">
        <v>48</v>
      </c>
      <c r="C89" s="71"/>
      <c r="D89" s="114">
        <v>0</v>
      </c>
      <c r="E89" s="75"/>
      <c r="F89" s="77"/>
      <c r="G89" s="8"/>
      <c r="H89" s="46"/>
    </row>
    <row r="90" spans="1:8" s="11" customFormat="1" ht="15">
      <c r="A90" s="83" t="s">
        <v>125</v>
      </c>
      <c r="B90" s="85" t="s">
        <v>120</v>
      </c>
      <c r="C90" s="71"/>
      <c r="D90" s="114">
        <v>0</v>
      </c>
      <c r="E90" s="75"/>
      <c r="F90" s="77"/>
      <c r="G90" s="8"/>
      <c r="H90" s="46"/>
    </row>
    <row r="91" spans="1:8" s="11" customFormat="1" ht="28.5" customHeight="1">
      <c r="A91" s="83" t="s">
        <v>126</v>
      </c>
      <c r="B91" s="85" t="s">
        <v>48</v>
      </c>
      <c r="C91" s="71"/>
      <c r="D91" s="114">
        <v>0</v>
      </c>
      <c r="E91" s="75"/>
      <c r="F91" s="77"/>
      <c r="G91" s="8"/>
      <c r="H91" s="46"/>
    </row>
    <row r="92" spans="1:8" s="11" customFormat="1" ht="18.75" customHeight="1">
      <c r="A92" s="15" t="s">
        <v>38</v>
      </c>
      <c r="B92" s="14"/>
      <c r="C92" s="65" t="s">
        <v>166</v>
      </c>
      <c r="D92" s="96">
        <f>SUM(D93:D98)</f>
        <v>19229.13</v>
      </c>
      <c r="E92" s="65">
        <f>D92/G92</f>
        <v>7.64</v>
      </c>
      <c r="F92" s="70">
        <f>E92/12</f>
        <v>0.64</v>
      </c>
      <c r="G92" s="8">
        <v>2515.7</v>
      </c>
      <c r="H92" s="46">
        <v>0.17</v>
      </c>
    </row>
    <row r="93" spans="1:8" s="11" customFormat="1" ht="24.75" customHeight="1">
      <c r="A93" s="83" t="s">
        <v>34</v>
      </c>
      <c r="B93" s="84" t="s">
        <v>7</v>
      </c>
      <c r="C93" s="121"/>
      <c r="D93" s="113">
        <f>E93*G93</f>
        <v>0</v>
      </c>
      <c r="E93" s="73"/>
      <c r="F93" s="74"/>
      <c r="G93" s="8">
        <v>2515.7</v>
      </c>
      <c r="H93" s="46">
        <v>0</v>
      </c>
    </row>
    <row r="94" spans="1:8" s="11" customFormat="1" ht="38.25">
      <c r="A94" s="83" t="s">
        <v>127</v>
      </c>
      <c r="B94" s="84" t="s">
        <v>15</v>
      </c>
      <c r="C94" s="121"/>
      <c r="D94" s="113">
        <v>6363.26</v>
      </c>
      <c r="E94" s="73"/>
      <c r="F94" s="74"/>
      <c r="G94" s="8">
        <v>2515.7</v>
      </c>
      <c r="H94" s="13">
        <v>0.15</v>
      </c>
    </row>
    <row r="95" spans="1:8" s="11" customFormat="1" ht="42.75" customHeight="1">
      <c r="A95" s="83" t="s">
        <v>128</v>
      </c>
      <c r="B95" s="84" t="s">
        <v>15</v>
      </c>
      <c r="C95" s="121"/>
      <c r="D95" s="113">
        <v>1006.81</v>
      </c>
      <c r="E95" s="73"/>
      <c r="F95" s="74"/>
      <c r="G95" s="8">
        <v>2515.7</v>
      </c>
      <c r="H95" s="13">
        <v>0.02</v>
      </c>
    </row>
    <row r="96" spans="1:8" s="11" customFormat="1" ht="25.5">
      <c r="A96" s="83" t="s">
        <v>129</v>
      </c>
      <c r="B96" s="84" t="s">
        <v>10</v>
      </c>
      <c r="C96" s="71"/>
      <c r="D96" s="114">
        <v>0</v>
      </c>
      <c r="E96" s="75"/>
      <c r="F96" s="77"/>
      <c r="G96" s="8"/>
      <c r="H96" s="64"/>
    </row>
    <row r="97" spans="1:8" s="11" customFormat="1" ht="24.75" customHeight="1">
      <c r="A97" s="83" t="s">
        <v>130</v>
      </c>
      <c r="B97" s="85" t="s">
        <v>131</v>
      </c>
      <c r="C97" s="71"/>
      <c r="D97" s="114">
        <v>0</v>
      </c>
      <c r="E97" s="75"/>
      <c r="F97" s="77"/>
      <c r="G97" s="8"/>
      <c r="H97" s="64"/>
    </row>
    <row r="98" spans="1:8" s="11" customFormat="1" ht="54.75" customHeight="1">
      <c r="A98" s="83" t="s">
        <v>132</v>
      </c>
      <c r="B98" s="85" t="s">
        <v>61</v>
      </c>
      <c r="C98" s="71"/>
      <c r="D98" s="114">
        <v>11859.06</v>
      </c>
      <c r="E98" s="75"/>
      <c r="F98" s="77"/>
      <c r="G98" s="8"/>
      <c r="H98" s="64"/>
    </row>
    <row r="99" spans="1:8" s="11" customFormat="1" ht="15">
      <c r="A99" s="15" t="s">
        <v>39</v>
      </c>
      <c r="B99" s="14"/>
      <c r="C99" s="65" t="s">
        <v>167</v>
      </c>
      <c r="D99" s="96">
        <f>D100</f>
        <v>1208.01</v>
      </c>
      <c r="E99" s="65">
        <f>D99/G99</f>
        <v>0.48</v>
      </c>
      <c r="F99" s="70">
        <f>E99/12</f>
        <v>0.04</v>
      </c>
      <c r="G99" s="8">
        <v>2515.7</v>
      </c>
      <c r="H99" s="46">
        <v>0.11</v>
      </c>
    </row>
    <row r="100" spans="1:8" s="11" customFormat="1" ht="15">
      <c r="A100" s="19" t="s">
        <v>35</v>
      </c>
      <c r="B100" s="14" t="s">
        <v>15</v>
      </c>
      <c r="C100" s="121"/>
      <c r="D100" s="113">
        <v>1208.01</v>
      </c>
      <c r="E100" s="73"/>
      <c r="F100" s="74"/>
      <c r="G100" s="8">
        <v>2515.7</v>
      </c>
      <c r="H100" s="13">
        <v>0.03</v>
      </c>
    </row>
    <row r="101" spans="1:8" s="8" customFormat="1" ht="15">
      <c r="A101" s="15" t="s">
        <v>41</v>
      </c>
      <c r="B101" s="16"/>
      <c r="C101" s="12" t="s">
        <v>168</v>
      </c>
      <c r="D101" s="96">
        <f>D102+D103</f>
        <v>14325.34</v>
      </c>
      <c r="E101" s="65">
        <f>D101/G101</f>
        <v>5.69</v>
      </c>
      <c r="F101" s="70">
        <f>E101/12+0.01</f>
        <v>0.48</v>
      </c>
      <c r="G101" s="8">
        <v>2515.7</v>
      </c>
      <c r="H101" s="46">
        <v>0.24</v>
      </c>
    </row>
    <row r="102" spans="1:8" s="11" customFormat="1" ht="41.25" customHeight="1">
      <c r="A102" s="82" t="s">
        <v>133</v>
      </c>
      <c r="B102" s="85" t="s">
        <v>20</v>
      </c>
      <c r="C102" s="121"/>
      <c r="D102" s="113">
        <v>8296.46</v>
      </c>
      <c r="E102" s="73"/>
      <c r="F102" s="74"/>
      <c r="G102" s="8">
        <v>2515.7</v>
      </c>
      <c r="H102" s="13">
        <v>0.04</v>
      </c>
    </row>
    <row r="103" spans="1:8" s="11" customFormat="1" ht="31.5" customHeight="1">
      <c r="A103" s="82" t="s">
        <v>173</v>
      </c>
      <c r="B103" s="85" t="s">
        <v>61</v>
      </c>
      <c r="C103" s="121"/>
      <c r="D103" s="113">
        <v>6028.88</v>
      </c>
      <c r="E103" s="73"/>
      <c r="F103" s="74"/>
      <c r="G103" s="8">
        <v>2515.7</v>
      </c>
      <c r="H103" s="13">
        <v>0.19</v>
      </c>
    </row>
    <row r="104" spans="1:8" s="8" customFormat="1" ht="15">
      <c r="A104" s="15" t="s">
        <v>40</v>
      </c>
      <c r="B104" s="16"/>
      <c r="C104" s="12" t="s">
        <v>169</v>
      </c>
      <c r="D104" s="96">
        <f>D105+D106</f>
        <v>19086.96</v>
      </c>
      <c r="E104" s="65">
        <f>D104/G104</f>
        <v>7.59</v>
      </c>
      <c r="F104" s="70">
        <f>E104/12</f>
        <v>0.63</v>
      </c>
      <c r="G104" s="8">
        <v>2515.7</v>
      </c>
      <c r="H104" s="46">
        <v>0.54</v>
      </c>
    </row>
    <row r="105" spans="1:8" s="11" customFormat="1" ht="15">
      <c r="A105" s="19" t="s">
        <v>50</v>
      </c>
      <c r="B105" s="14" t="s">
        <v>45</v>
      </c>
      <c r="C105" s="121"/>
      <c r="D105" s="113">
        <v>19086.96</v>
      </c>
      <c r="E105" s="73"/>
      <c r="F105" s="74"/>
      <c r="G105" s="8">
        <v>2515.7</v>
      </c>
      <c r="H105" s="13">
        <v>0.46</v>
      </c>
    </row>
    <row r="106" spans="1:8" s="11" customFormat="1" ht="15">
      <c r="A106" s="19" t="s">
        <v>60</v>
      </c>
      <c r="B106" s="14" t="s">
        <v>45</v>
      </c>
      <c r="C106" s="121"/>
      <c r="D106" s="113">
        <v>0</v>
      </c>
      <c r="E106" s="73"/>
      <c r="F106" s="74"/>
      <c r="G106" s="8">
        <v>2515.7</v>
      </c>
      <c r="H106" s="13">
        <v>0.07</v>
      </c>
    </row>
    <row r="107" spans="1:8" s="8" customFormat="1" ht="108" customHeight="1">
      <c r="A107" s="81" t="s">
        <v>174</v>
      </c>
      <c r="B107" s="16" t="s">
        <v>10</v>
      </c>
      <c r="C107" s="18"/>
      <c r="D107" s="98">
        <f>33207.24+3622.6</f>
        <v>36829.84</v>
      </c>
      <c r="E107" s="18">
        <f>D107/G107</f>
        <v>14.64</v>
      </c>
      <c r="F107" s="87">
        <f>E107/12</f>
        <v>1.22</v>
      </c>
      <c r="G107" s="8">
        <v>2515.7</v>
      </c>
      <c r="H107" s="46">
        <v>0.77</v>
      </c>
    </row>
    <row r="108" spans="1:8" s="8" customFormat="1" ht="27.75" customHeight="1">
      <c r="A108" s="111" t="s">
        <v>154</v>
      </c>
      <c r="B108" s="16" t="s">
        <v>155</v>
      </c>
      <c r="C108" s="18"/>
      <c r="D108" s="98">
        <v>50367.53</v>
      </c>
      <c r="E108" s="18">
        <f>D108/G108</f>
        <v>20.02</v>
      </c>
      <c r="F108" s="18">
        <f>E108/12</f>
        <v>1.67</v>
      </c>
      <c r="G108" s="8">
        <v>2515.7</v>
      </c>
      <c r="H108" s="46"/>
    </row>
    <row r="109" spans="1:8" s="8" customFormat="1" ht="23.25" customHeight="1" thickBot="1">
      <c r="A109" s="63" t="s">
        <v>62</v>
      </c>
      <c r="B109" s="55" t="s">
        <v>9</v>
      </c>
      <c r="C109" s="56"/>
      <c r="D109" s="99">
        <f>E109*G109</f>
        <v>45857.64</v>
      </c>
      <c r="E109" s="56">
        <f>12*F109</f>
        <v>22.8</v>
      </c>
      <c r="F109" s="62">
        <v>1.9</v>
      </c>
      <c r="G109" s="8">
        <f>2515.7-504.4</f>
        <v>2011.3</v>
      </c>
      <c r="H109" s="46"/>
    </row>
    <row r="110" spans="1:8" s="8" customFormat="1" ht="19.5" thickBot="1">
      <c r="A110" s="51" t="s">
        <v>29</v>
      </c>
      <c r="B110" s="7"/>
      <c r="C110" s="54"/>
      <c r="D110" s="100">
        <f>D109+D107+D104+D101+D99+D92+D87+D76+D62+D61+D60+D59+D49+D48+D47+D46+D39+D38+D27+D14+D40+D108</f>
        <v>581876.3</v>
      </c>
      <c r="E110" s="100">
        <f>E109+E107+E104+E101+E99+E92+E87+E76+E62+E61+E60+E59+E49+E48+E47+E46+E39+E38+E27+E14+E40+E108</f>
        <v>235.86</v>
      </c>
      <c r="F110" s="100">
        <f>F109+F107+F104+F101+F99+F92+F87+F76+F62+F61+F60+F59+F49+F48+F47+F46+F39+F38+F27+F14+F40+F108</f>
        <v>19.65</v>
      </c>
      <c r="G110" s="8">
        <v>2515.7</v>
      </c>
      <c r="H110" s="46">
        <v>10.79</v>
      </c>
    </row>
    <row r="111" spans="1:8" s="8" customFormat="1" ht="18.75">
      <c r="A111" s="115"/>
      <c r="B111" s="116"/>
      <c r="C111" s="41"/>
      <c r="D111" s="117"/>
      <c r="E111" s="117"/>
      <c r="F111" s="117"/>
      <c r="H111" s="46"/>
    </row>
    <row r="112" spans="1:8" s="22" customFormat="1" ht="20.25" thickBot="1">
      <c r="A112" s="42"/>
      <c r="B112" s="43"/>
      <c r="C112" s="43"/>
      <c r="D112" s="101"/>
      <c r="E112" s="43"/>
      <c r="F112" s="43"/>
      <c r="G112" s="8">
        <v>2515.7</v>
      </c>
      <c r="H112" s="48"/>
    </row>
    <row r="113" spans="1:8" s="8" customFormat="1" ht="20.25" thickBot="1">
      <c r="A113" s="105" t="s">
        <v>134</v>
      </c>
      <c r="B113" s="106"/>
      <c r="C113" s="107"/>
      <c r="D113" s="108">
        <f>D114+D115</f>
        <v>63089.5</v>
      </c>
      <c r="E113" s="108">
        <f>E114+E115</f>
        <v>25.08</v>
      </c>
      <c r="F113" s="122">
        <f>F114+F115</f>
        <v>2.09</v>
      </c>
      <c r="G113" s="8">
        <v>2515.7</v>
      </c>
      <c r="H113" s="37"/>
    </row>
    <row r="114" spans="1:8" s="93" customFormat="1" ht="20.25" customHeight="1">
      <c r="A114" s="109" t="s">
        <v>139</v>
      </c>
      <c r="B114" s="67"/>
      <c r="C114" s="68"/>
      <c r="D114" s="97">
        <v>11185.65</v>
      </c>
      <c r="E114" s="110">
        <f>D114/G114</f>
        <v>4.45</v>
      </c>
      <c r="F114" s="110">
        <f>E114/12</f>
        <v>0.37</v>
      </c>
      <c r="G114" s="8">
        <v>2515.7</v>
      </c>
      <c r="H114" s="92"/>
    </row>
    <row r="115" spans="1:8" s="93" customFormat="1" ht="18.75" customHeight="1">
      <c r="A115" s="82" t="s">
        <v>141</v>
      </c>
      <c r="B115" s="67"/>
      <c r="C115" s="68"/>
      <c r="D115" s="97">
        <v>51903.85</v>
      </c>
      <c r="E115" s="110">
        <f>D115/G115</f>
        <v>20.63</v>
      </c>
      <c r="F115" s="110">
        <f>E115/12</f>
        <v>1.72</v>
      </c>
      <c r="G115" s="8">
        <v>2515.7</v>
      </c>
      <c r="H115" s="92"/>
    </row>
    <row r="116" spans="1:8" s="24" customFormat="1" ht="15.75" thickBot="1">
      <c r="A116" s="38"/>
      <c r="B116" s="39"/>
      <c r="C116" s="40"/>
      <c r="D116" s="102"/>
      <c r="E116" s="40"/>
      <c r="F116" s="40"/>
      <c r="G116" s="8">
        <v>2515.7</v>
      </c>
      <c r="H116" s="49"/>
    </row>
    <row r="117" spans="1:8" s="8" customFormat="1" ht="20.25" thickBot="1">
      <c r="A117" s="88" t="s">
        <v>171</v>
      </c>
      <c r="B117" s="89"/>
      <c r="C117" s="90"/>
      <c r="D117" s="103">
        <f>D110+D113</f>
        <v>644965.8</v>
      </c>
      <c r="E117" s="91">
        <f>E110+E113</f>
        <v>260.94</v>
      </c>
      <c r="F117" s="91">
        <f>F110+F113</f>
        <v>21.74</v>
      </c>
      <c r="G117" s="8">
        <v>2515.7</v>
      </c>
      <c r="H117" s="37">
        <v>10.79</v>
      </c>
    </row>
    <row r="118" spans="1:8" s="24" customFormat="1" ht="15">
      <c r="A118" s="38"/>
      <c r="B118" s="39"/>
      <c r="C118" s="40"/>
      <c r="D118" s="40"/>
      <c r="E118" s="40"/>
      <c r="F118" s="40"/>
      <c r="G118" s="8"/>
      <c r="H118" s="49"/>
    </row>
    <row r="119" spans="1:8" s="24" customFormat="1" ht="12.75">
      <c r="A119" s="23"/>
      <c r="H119" s="49"/>
    </row>
    <row r="120" spans="1:8" s="24" customFormat="1" ht="12.75">
      <c r="A120" s="23"/>
      <c r="H120" s="49"/>
    </row>
    <row r="121" spans="1:8" s="24" customFormat="1" ht="12.75">
      <c r="A121" s="23"/>
      <c r="H121" s="49"/>
    </row>
    <row r="122" spans="1:8" s="24" customFormat="1" ht="12.75">
      <c r="A122" s="23"/>
      <c r="H122" s="49"/>
    </row>
    <row r="123" spans="1:8" s="21" customFormat="1" ht="18.75">
      <c r="A123" s="25"/>
      <c r="B123" s="26"/>
      <c r="C123" s="27"/>
      <c r="D123" s="27"/>
      <c r="E123" s="27"/>
      <c r="F123" s="27"/>
      <c r="H123" s="50"/>
    </row>
    <row r="124" spans="1:9" s="22" customFormat="1" ht="19.5">
      <c r="A124" s="28"/>
      <c r="B124" s="29"/>
      <c r="C124" s="30"/>
      <c r="D124" s="30"/>
      <c r="E124" s="30"/>
      <c r="F124" s="30"/>
      <c r="H124" s="48"/>
      <c r="I124" s="22" t="s">
        <v>175</v>
      </c>
    </row>
    <row r="125" spans="1:8" s="24" customFormat="1" ht="14.25">
      <c r="A125" s="136" t="s">
        <v>27</v>
      </c>
      <c r="B125" s="136"/>
      <c r="C125" s="136"/>
      <c r="D125" s="136"/>
      <c r="H125" s="49"/>
    </row>
    <row r="126" spans="1:8" s="24" customFormat="1" ht="12.75">
      <c r="A126" s="23" t="s">
        <v>28</v>
      </c>
      <c r="H126" s="49"/>
    </row>
    <row r="127" s="24" customFormat="1" ht="12.75">
      <c r="H127" s="49"/>
    </row>
    <row r="128" s="24" customFormat="1" ht="12.75">
      <c r="H128" s="49"/>
    </row>
    <row r="129" s="24" customFormat="1" ht="12.75">
      <c r="H129" s="49"/>
    </row>
    <row r="130" s="24" customFormat="1" ht="12.75">
      <c r="H130" s="49"/>
    </row>
    <row r="131" s="24" customFormat="1" ht="12.75">
      <c r="H131" s="49"/>
    </row>
    <row r="132" s="24" customFormat="1" ht="12.75">
      <c r="H132" s="49"/>
    </row>
    <row r="133" s="24" customFormat="1" ht="12.75">
      <c r="H133" s="49"/>
    </row>
    <row r="134" s="24" customFormat="1" ht="12.75">
      <c r="H134" s="49"/>
    </row>
    <row r="135" s="24" customFormat="1" ht="409.5">
      <c r="H135" s="49"/>
    </row>
  </sheetData>
  <sheetProtection/>
  <mergeCells count="12">
    <mergeCell ref="A1:F1"/>
    <mergeCell ref="B2:F2"/>
    <mergeCell ref="B3:F3"/>
    <mergeCell ref="B4:F4"/>
    <mergeCell ref="A5:F5"/>
    <mergeCell ref="A6:F6"/>
    <mergeCell ref="A7:F7"/>
    <mergeCell ref="A8:F8"/>
    <mergeCell ref="A9:F9"/>
    <mergeCell ref="A10:F10"/>
    <mergeCell ref="A13:F13"/>
    <mergeCell ref="A125:D125"/>
  </mergeCells>
  <printOptions horizontalCentered="1"/>
  <pageMargins left="0.2" right="0.2" top="0.1968503937007874" bottom="0.2" header="0.2" footer="0.2"/>
  <pageSetup horizontalDpi="600" verticalDpi="600" orientation="portrait" paperSize="9" scale="64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Цалко</dc:creator>
  <cp:keywords/>
  <dc:description/>
  <cp:lastModifiedBy>user</cp:lastModifiedBy>
  <cp:lastPrinted>2016-05-10T06:09:45Z</cp:lastPrinted>
  <dcterms:created xsi:type="dcterms:W3CDTF">2010-04-02T14:46:04Z</dcterms:created>
  <dcterms:modified xsi:type="dcterms:W3CDTF">2016-05-10T06:35:41Z</dcterms:modified>
  <cp:category/>
  <cp:version/>
  <cp:contentType/>
  <cp:contentStatus/>
</cp:coreProperties>
</file>