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2"/>
  </bookViews>
  <sheets>
    <sheet name="проект 290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голосованию'!$A$1:$F$131</definedName>
    <definedName name="_xlnm.Print_Area" localSheetId="1">'по заявлению'!$A$1:$F$133</definedName>
    <definedName name="_xlnm.Print_Area" localSheetId="0">'проект 290 '!$A$1:$F$139</definedName>
  </definedNames>
  <calcPr fullCalcOnLoad="1" fullPrecision="0"/>
</workbook>
</file>

<file path=xl/sharedStrings.xml><?xml version="1.0" encoding="utf-8"?>
<sst xmlns="http://schemas.openxmlformats.org/spreadsheetml/2006/main" count="703" uniqueCount="172">
  <si>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</si>
  <si>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</si>
  <si>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</si>
  <si>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</si>
  <si>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</si>
  <si>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</si>
  <si>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</si>
  <si>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</si>
  <si>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</si>
  <si>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</si>
  <si>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</si>
  <si>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</si>
  <si>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</si>
  <si>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</si>
  <si>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</si>
  <si>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</si>
  <si>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</si>
  <si>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</si>
  <si>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</si>
  <si>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</si>
  <si>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</si>
  <si>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</si>
  <si>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</si>
  <si>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</si>
  <si>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</si>
  <si>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</si>
  <si>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</si>
  <si>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</si>
  <si>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</si>
  <si>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</si>
  <si>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</si>
  <si>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</si>
  <si>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</si>
  <si>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</si>
  <si>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</si>
  <si>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</si>
  <si>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</si>
  <si>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</si>
  <si>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</si>
  <si>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</si>
  <si>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</si>
  <si>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</si>
  <si>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</si>
  <si>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</si>
  <si>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</si>
  <si>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</si>
  <si>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восстановление общедомового уличного освещения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</si>
  <si>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</si>
  <si>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</si>
  <si>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Предлагаемый перечень работ по текущему ремонту                                       ( на выбор собственников)</t>
  </si>
  <si>
    <t>ВСЕГО:</t>
  </si>
  <si>
    <t>промывка системы центрального отопления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</si>
  <si>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</si>
  <si>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</si>
  <si>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</si>
  <si>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</si>
  <si>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очистка урн от мусора</t>
  </si>
  <si>
    <t>1 раз в сутки во время гололеда</t>
  </si>
  <si>
    <t>Сбор, вывоз и утилизация ТБО, руб/м2</t>
  </si>
  <si>
    <t>Итого</t>
  </si>
  <si>
    <t>гидравлическое испытание эл.узлов и запорной арматуры</t>
  </si>
  <si>
    <t>1 раз в 3 года</t>
  </si>
  <si>
    <t>Погашение задолженности прошлых периодов</t>
  </si>
  <si>
    <t xml:space="preserve">Проект </t>
  </si>
  <si>
    <t>1 раза в год</t>
  </si>
  <si>
    <t>приложение № 3</t>
  </si>
  <si>
    <t>учет работ по капремонту</t>
  </si>
  <si>
    <t>подключение системы отопления с регулировкой и переводом системы ГВС на зимнюю схему</t>
  </si>
  <si>
    <t>установка электронного регулятора на ГВС</t>
  </si>
  <si>
    <t xml:space="preserve">от _____________ 2016г </t>
  </si>
  <si>
    <t>Управление многоквартирным домом, всего в т.ч.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</si>
  <si>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</si>
  <si>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</si>
  <si>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</si>
  <si>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</si>
  <si>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</si>
  <si>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</si>
  <si>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</si>
  <si>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</si>
  <si>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</si>
  <si>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</si>
  <si>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</si>
  <si>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</si>
  <si>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</si>
  <si>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</si>
  <si>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</si>
  <si>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</si>
  <si>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</si>
  <si>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</si>
  <si>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</si>
  <si>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</si>
  <si>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</si>
  <si>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</si>
  <si>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</si>
  <si>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</si>
  <si>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</si>
  <si>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</si>
  <si>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</si>
  <si>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</si>
  <si>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</si>
  <si>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</si>
  <si>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</si>
  <si>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</si>
  <si>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</si>
  <si>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</si>
  <si>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</si>
  <si>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</si>
  <si>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</si>
  <si>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</si>
  <si>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>ревизия задвижек ГВС</t>
  </si>
  <si>
    <t xml:space="preserve">ревизия  задвижек  ХВС </t>
  </si>
  <si>
    <t>смена задвижек ХВС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</si>
  <si>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</si>
  <si>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</si>
  <si>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</si>
  <si>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</si>
  <si>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</si>
  <si>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</si>
  <si>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</si>
  <si>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</si>
  <si>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по адресу: ул. Ленинского Комсомола, д.50В (S жилые + нежилые =3317,9м2, S придом.тер.= 2291,83 м2)</t>
  </si>
  <si>
    <t>2291,83 м2</t>
  </si>
  <si>
    <t>3317,9 м2</t>
  </si>
  <si>
    <t>449 м2</t>
  </si>
  <si>
    <t>562,68 м</t>
  </si>
  <si>
    <t>799,3 м2</t>
  </si>
  <si>
    <t>990 м</t>
  </si>
  <si>
    <t>267 м</t>
  </si>
  <si>
    <t>152 м</t>
  </si>
  <si>
    <t>326 м</t>
  </si>
  <si>
    <t>206,50 м</t>
  </si>
  <si>
    <t>126 каналов</t>
  </si>
  <si>
    <t>1 шт</t>
  </si>
  <si>
    <t>2 пробы</t>
  </si>
  <si>
    <t xml:space="preserve">отключение системы отопления </t>
  </si>
  <si>
    <t>3 раза в год</t>
  </si>
  <si>
    <t>Регламентные работы по содержанию кровли, в т.числе:</t>
  </si>
  <si>
    <t>очистка кровли от снега и скалывание сосулек</t>
  </si>
  <si>
    <t>очистка от снега и наледи подъездных козырьков</t>
  </si>
  <si>
    <t>1146,6 м2</t>
  </si>
  <si>
    <t>погодное регулирование системы отопления (ориентировочная стоимость)</t>
  </si>
  <si>
    <t>2017 - 2018 г.</t>
  </si>
  <si>
    <t>(стоимость услуг увеличена на 8,6% )</t>
  </si>
  <si>
    <t>объем теплоносителя на наполнение системы теплоснабжения (договор с ТПК)</t>
  </si>
  <si>
    <t>ревизия задвижек отопления диам.50 мм- 6 шт, диам.80 мм - 1 шт.</t>
  </si>
  <si>
    <t>дезинфекция вентканалов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</si>
  <si>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</si>
  <si>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</si>
  <si>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</si>
  <si>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</si>
  <si>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по состоянию на 01.07.17</t>
  </si>
  <si>
    <t>перенос ТСП на границу балансовой принадлежности</t>
  </si>
  <si>
    <t>ремонт водосточных желобов 152 м.п.</t>
  </si>
  <si>
    <t>смена задвижек ГВС  на выходе диам.80 мм - 1 шт.</t>
  </si>
  <si>
    <t>смена задвижек на СТС  на эл.узлах диам.50 мм- 2 шт.</t>
  </si>
  <si>
    <t>смена задвижек на СТС  на гол.узле диам.80 мм- 1 шт.</t>
  </si>
  <si>
    <t>смена задвижек на СТС (розливы) диам.50 мм- 4 шт.</t>
  </si>
  <si>
    <t>смена шаровых кранов на СТС диам.20 мм- 25 шт., диам. 15 мм - 25 шт.</t>
  </si>
  <si>
    <t>прокладка трубопровода ГВС (циркуляция) технический подвал под 1 подъездом</t>
  </si>
  <si>
    <t>прокладка трубопроводов канализационной вытяжки на чердаке над кв.32</t>
  </si>
  <si>
    <t>смена трубопроводов СТС (элеватор дворового фасада)</t>
  </si>
  <si>
    <t>Поверка  общедомового прибора  учета тепловой энергии</t>
  </si>
  <si>
    <t>1 шт.</t>
  </si>
  <si>
    <t>Измерение сопротивления контура грозозащитного заземления</t>
  </si>
  <si>
    <t>ВСЕГО (без содержания лестничных клеток)</t>
  </si>
  <si>
    <t>ВСЕГО (с содержанием лестничных клеток)</t>
  </si>
  <si>
    <t>ревизия задвижек отопления  диам.80 мм - 1 шт.</t>
  </si>
  <si>
    <t>смена задвижек на СТС  на эл.узлах диам.50 мм- 1 шт.</t>
  </si>
  <si>
    <t xml:space="preserve">смена задвижек ГВС  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</si>
  <si>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дезинфекция вентканалов, очистка кровли от снега и скалывание сосулек)</t>
    </r>
  </si>
  <si>
    <t xml:space="preserve"> рассмотрение обращений граждан</t>
  </si>
  <si>
    <t>информационное сообщение (ГИС ЖКХ)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</si>
</sst>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/>
    </xf>
    <xf numFmtId="2" fontId="19" fillId="24" borderId="11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24" fillId="24" borderId="21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4" fillId="24" borderId="25" xfId="0" applyFont="1" applyFill="1" applyBorder="1" applyAlignment="1">
      <alignment horizontal="center" vertical="center" wrapText="1"/>
    </xf>
    <xf numFmtId="2" fontId="24" fillId="24" borderId="25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0" fontId="18" fillId="24" borderId="2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4" fontId="24" fillId="24" borderId="21" xfId="0" applyNumberFormat="1" applyFont="1" applyFill="1" applyBorder="1" applyAlignment="1">
      <alignment horizontal="left" vertical="center" wrapText="1"/>
    </xf>
    <xf numFmtId="4" fontId="24" fillId="24" borderId="12" xfId="0" applyNumberFormat="1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4" fontId="18" fillId="24" borderId="28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9" fillId="24" borderId="29" xfId="0" applyNumberFormat="1" applyFont="1" applyFill="1" applyBorder="1" applyAlignment="1">
      <alignment horizontal="center" vertical="center" wrapText="1"/>
    </xf>
    <xf numFmtId="4" fontId="24" fillId="24" borderId="28" xfId="0" applyNumberFormat="1" applyFont="1" applyFill="1" applyBorder="1" applyAlignment="1">
      <alignment horizontal="center" vertical="center" wrapText="1"/>
    </xf>
    <xf numFmtId="4" fontId="25" fillId="24" borderId="29" xfId="0" applyNumberFormat="1" applyFont="1" applyFill="1" applyBorder="1" applyAlignment="1">
      <alignment horizontal="center" vertical="center" wrapText="1"/>
    </xf>
    <xf numFmtId="4" fontId="18" fillId="24" borderId="29" xfId="0" applyNumberFormat="1" applyFont="1" applyFill="1" applyBorder="1" applyAlignment="1">
      <alignment horizontal="center" vertical="center" wrapText="1"/>
    </xf>
    <xf numFmtId="4" fontId="24" fillId="24" borderId="29" xfId="0" applyNumberFormat="1" applyFont="1" applyFill="1" applyBorder="1" applyAlignment="1">
      <alignment horizontal="center" vertical="center" wrapText="1"/>
    </xf>
    <xf numFmtId="4" fontId="19" fillId="24" borderId="30" xfId="0" applyNumberFormat="1" applyFont="1" applyFill="1" applyBorder="1" applyAlignment="1">
      <alignment horizontal="center" vertical="center" wrapText="1"/>
    </xf>
    <xf numFmtId="4" fontId="18" fillId="24" borderId="30" xfId="0" applyNumberFormat="1" applyFont="1" applyFill="1" applyBorder="1" applyAlignment="1">
      <alignment horizontal="center" vertical="center" wrapText="1"/>
    </xf>
    <xf numFmtId="4" fontId="18" fillId="24" borderId="31" xfId="0" applyNumberFormat="1" applyFont="1" applyFill="1" applyBorder="1" applyAlignment="1">
      <alignment horizontal="center" vertical="center" wrapText="1"/>
    </xf>
    <xf numFmtId="4" fontId="0" fillId="24" borderId="32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0" fillId="24" borderId="30" xfId="0" applyNumberFormat="1" applyFont="1" applyFill="1" applyBorder="1" applyAlignment="1">
      <alignment horizontal="center" vertical="center" wrapText="1"/>
    </xf>
    <xf numFmtId="4" fontId="0" fillId="24" borderId="28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center" vertical="center" wrapText="1"/>
    </xf>
    <xf numFmtId="4" fontId="0" fillId="24" borderId="29" xfId="0" applyNumberFormat="1" applyFont="1" applyFill="1" applyBorder="1" applyAlignment="1">
      <alignment horizontal="center" vertical="center" wrapText="1"/>
    </xf>
    <xf numFmtId="4" fontId="0" fillId="24" borderId="32" xfId="0" applyNumberFormat="1" applyFont="1" applyFill="1" applyBorder="1" applyAlignment="1">
      <alignment horizontal="center" vertical="center" wrapText="1"/>
    </xf>
    <xf numFmtId="4" fontId="0" fillId="24" borderId="29" xfId="0" applyNumberFormat="1" applyFont="1" applyFill="1" applyBorder="1" applyAlignment="1">
      <alignment horizontal="center" vertical="center" wrapText="1"/>
    </xf>
    <xf numFmtId="4" fontId="0" fillId="24" borderId="28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center" vertical="center" wrapText="1"/>
    </xf>
    <xf numFmtId="4" fontId="0" fillId="24" borderId="33" xfId="0" applyNumberFormat="1" applyFont="1" applyFill="1" applyBorder="1" applyAlignment="1">
      <alignment horizontal="center" vertical="center" wrapText="1"/>
    </xf>
    <xf numFmtId="4" fontId="0" fillId="24" borderId="23" xfId="0" applyNumberFormat="1" applyFont="1" applyFill="1" applyBorder="1" applyAlignment="1">
      <alignment horizontal="center" vertical="center" wrapText="1"/>
    </xf>
    <xf numFmtId="4" fontId="0" fillId="24" borderId="34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18" fillId="24" borderId="3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19" fillId="24" borderId="11" xfId="0" applyNumberFormat="1" applyFont="1" applyFill="1" applyBorder="1" applyAlignment="1">
      <alignment horizontal="center"/>
    </xf>
    <xf numFmtId="4" fontId="18" fillId="24" borderId="35" xfId="0" applyNumberFormat="1" applyFont="1" applyFill="1" applyBorder="1" applyAlignment="1">
      <alignment horizontal="center" vertical="center" wrapText="1"/>
    </xf>
    <xf numFmtId="4" fontId="18" fillId="24" borderId="15" xfId="0" applyNumberFormat="1" applyFont="1" applyFill="1" applyBorder="1" applyAlignment="1">
      <alignment horizontal="center" vertical="center" wrapText="1"/>
    </xf>
    <xf numFmtId="4" fontId="24" fillId="24" borderId="36" xfId="0" applyNumberFormat="1" applyFont="1" applyFill="1" applyBorder="1" applyAlignment="1">
      <alignment horizontal="center" vertical="center" wrapText="1"/>
    </xf>
    <xf numFmtId="4" fontId="24" fillId="24" borderId="35" xfId="0" applyNumberFormat="1" applyFont="1" applyFill="1" applyBorder="1" applyAlignment="1">
      <alignment horizontal="center" vertical="center" wrapText="1"/>
    </xf>
    <xf numFmtId="4" fontId="24" fillId="24" borderId="33" xfId="0" applyNumberFormat="1" applyFont="1" applyFill="1" applyBorder="1" applyAlignment="1">
      <alignment horizontal="center" vertical="center" wrapText="1"/>
    </xf>
    <xf numFmtId="4" fontId="24" fillId="24" borderId="34" xfId="0" applyNumberFormat="1" applyFont="1" applyFill="1" applyBorder="1" applyAlignment="1">
      <alignment horizontal="center" vertical="center" wrapText="1"/>
    </xf>
    <xf numFmtId="4" fontId="0" fillId="24" borderId="22" xfId="0" applyNumberFormat="1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/>
    </xf>
    <xf numFmtId="2" fontId="19" fillId="24" borderId="14" xfId="0" applyNumberFormat="1" applyFont="1" applyFill="1" applyBorder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7" xfId="0" applyNumberFormat="1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zoomScale="90" zoomScaleNormal="90" zoomScalePageLayoutView="0" workbookViewId="0" topLeftCell="A13">
      <selection activeCell="F20" sqref="F20"/>
    </sheetView>
  </sheetViews>
  <sheetFormatPr defaultColWidth="9.00390625" defaultRowHeight="12.75"/>
  <cols>
    <col min="1" max="1" width="81.75390625" style="20" customWidth="1"/>
    <col min="2" max="2" width="19.125" style="20" customWidth="1"/>
    <col min="3" max="4" width="16.625" style="20" customWidth="1"/>
    <col min="5" max="5" width="13.875" style="20" customWidth="1"/>
    <col min="6" max="6" width="20.875" style="20" customWidth="1"/>
    <col min="7" max="7" width="15.375" style="20" customWidth="1"/>
    <col min="8" max="8" width="20.00390625" style="20" customWidth="1"/>
    <col min="9" max="9" width="15.375" style="20" customWidth="1"/>
    <col min="10" max="10" width="15.375" style="21" customWidth="1"/>
    <col min="11" max="12" width="15.375" style="20" customWidth="1"/>
    <col min="13" max="16384" width="9.125" style="20" customWidth="1"/>
  </cols>
  <sheetData>
    <row r="1" spans="1:6" ht="16.5" customHeight="1">
      <c r="A1" s="132" t="s">
        <v>65</v>
      </c>
      <c r="B1" s="133"/>
      <c r="C1" s="133"/>
      <c r="D1" s="133"/>
      <c r="E1" s="133"/>
      <c r="F1" s="133"/>
    </row>
    <row r="2" spans="1:6" ht="21.75" customHeight="1">
      <c r="A2" s="56" t="s">
        <v>141</v>
      </c>
      <c r="B2" s="134"/>
      <c r="C2" s="134"/>
      <c r="D2" s="134"/>
      <c r="E2" s="133"/>
      <c r="F2" s="133"/>
    </row>
    <row r="3" spans="2:6" ht="14.25" customHeight="1">
      <c r="B3" s="134" t="s">
        <v>0</v>
      </c>
      <c r="C3" s="134"/>
      <c r="D3" s="134"/>
      <c r="E3" s="133"/>
      <c r="F3" s="133"/>
    </row>
    <row r="4" spans="2:6" ht="14.25" customHeight="1">
      <c r="B4" s="134" t="s">
        <v>69</v>
      </c>
      <c r="C4" s="134"/>
      <c r="D4" s="134"/>
      <c r="E4" s="133"/>
      <c r="F4" s="133"/>
    </row>
    <row r="5" spans="1:7" ht="35.25" customHeight="1">
      <c r="A5" s="135" t="s">
        <v>63</v>
      </c>
      <c r="B5" s="135"/>
      <c r="C5" s="135"/>
      <c r="D5" s="135"/>
      <c r="E5" s="135"/>
      <c r="F5" s="135"/>
      <c r="G5" s="22"/>
    </row>
    <row r="6" spans="1:7" ht="35.25" customHeight="1">
      <c r="A6" s="136" t="s">
        <v>142</v>
      </c>
      <c r="B6" s="136"/>
      <c r="C6" s="136"/>
      <c r="D6" s="136"/>
      <c r="E6" s="136"/>
      <c r="F6" s="136"/>
      <c r="G6" s="22"/>
    </row>
    <row r="7" spans="1:10" s="23" customFormat="1" ht="22.5" customHeight="1">
      <c r="A7" s="121" t="s">
        <v>1</v>
      </c>
      <c r="B7" s="121"/>
      <c r="C7" s="121"/>
      <c r="D7" s="121"/>
      <c r="E7" s="122"/>
      <c r="F7" s="122"/>
      <c r="J7" s="24"/>
    </row>
    <row r="8" spans="1:6" s="25" customFormat="1" ht="18.75" customHeight="1">
      <c r="A8" s="121" t="s">
        <v>120</v>
      </c>
      <c r="B8" s="121"/>
      <c r="C8" s="121"/>
      <c r="D8" s="121"/>
      <c r="E8" s="122"/>
      <c r="F8" s="122"/>
    </row>
    <row r="9" spans="1:6" s="26" customFormat="1" ht="17.25" customHeight="1">
      <c r="A9" s="123" t="s">
        <v>47</v>
      </c>
      <c r="B9" s="123"/>
      <c r="C9" s="123"/>
      <c r="D9" s="123"/>
      <c r="E9" s="124"/>
      <c r="F9" s="124"/>
    </row>
    <row r="10" spans="1:6" s="25" customFormat="1" ht="30" customHeight="1" thickBot="1">
      <c r="A10" s="125" t="s">
        <v>48</v>
      </c>
      <c r="B10" s="125"/>
      <c r="C10" s="125"/>
      <c r="D10" s="125"/>
      <c r="E10" s="126"/>
      <c r="F10" s="126"/>
    </row>
    <row r="11" spans="1:10" s="4" customFormat="1" ht="139.5" customHeight="1" thickBot="1">
      <c r="A11" s="27" t="s">
        <v>2</v>
      </c>
      <c r="B11" s="28" t="s">
        <v>3</v>
      </c>
      <c r="C11" s="2" t="s">
        <v>78</v>
      </c>
      <c r="D11" s="2" t="s">
        <v>29</v>
      </c>
      <c r="E11" s="2" t="s">
        <v>4</v>
      </c>
      <c r="F11" s="29" t="s">
        <v>5</v>
      </c>
      <c r="J11" s="5"/>
    </row>
    <row r="12" spans="1:10" s="7" customFormat="1" ht="12.75">
      <c r="A12" s="30">
        <v>1</v>
      </c>
      <c r="B12" s="31">
        <v>2</v>
      </c>
      <c r="C12" s="31">
        <v>3</v>
      </c>
      <c r="D12" s="32">
        <v>4</v>
      </c>
      <c r="E12" s="33">
        <v>5</v>
      </c>
      <c r="F12" s="34">
        <v>6</v>
      </c>
      <c r="J12" s="8"/>
    </row>
    <row r="13" spans="1:10" s="7" customFormat="1" ht="49.5" customHeight="1">
      <c r="A13" s="127" t="s">
        <v>6</v>
      </c>
      <c r="B13" s="128"/>
      <c r="C13" s="128"/>
      <c r="D13" s="128"/>
      <c r="E13" s="129"/>
      <c r="F13" s="130"/>
      <c r="J13" s="8"/>
    </row>
    <row r="14" spans="1:10" s="4" customFormat="1" ht="18.75">
      <c r="A14" s="35" t="s">
        <v>70</v>
      </c>
      <c r="B14" s="36" t="s">
        <v>7</v>
      </c>
      <c r="C14" s="37">
        <v>3317.9</v>
      </c>
      <c r="D14" s="84">
        <f>E14*G14</f>
        <v>143731.43</v>
      </c>
      <c r="E14" s="85">
        <f>F14*12</f>
        <v>43.32</v>
      </c>
      <c r="F14" s="86">
        <f>F25+F27</f>
        <v>3.61</v>
      </c>
      <c r="G14" s="4">
        <v>3317.9</v>
      </c>
      <c r="J14" s="5"/>
    </row>
    <row r="15" spans="1:10" s="4" customFormat="1" ht="18.75">
      <c r="A15" s="75" t="s">
        <v>71</v>
      </c>
      <c r="B15" s="76" t="s">
        <v>52</v>
      </c>
      <c r="C15" s="37"/>
      <c r="D15" s="84"/>
      <c r="E15" s="85"/>
      <c r="F15" s="86"/>
      <c r="J15" s="5"/>
    </row>
    <row r="16" spans="1:10" s="4" customFormat="1" ht="18.75">
      <c r="A16" s="75" t="s">
        <v>53</v>
      </c>
      <c r="B16" s="76" t="s">
        <v>52</v>
      </c>
      <c r="C16" s="37"/>
      <c r="D16" s="84"/>
      <c r="E16" s="85"/>
      <c r="F16" s="86"/>
      <c r="J16" s="5"/>
    </row>
    <row r="17" spans="1:10" s="4" customFormat="1" ht="111" customHeight="1">
      <c r="A17" s="75" t="s">
        <v>72</v>
      </c>
      <c r="B17" s="76" t="s">
        <v>19</v>
      </c>
      <c r="C17" s="37"/>
      <c r="D17" s="84"/>
      <c r="E17" s="85"/>
      <c r="F17" s="86"/>
      <c r="J17" s="5"/>
    </row>
    <row r="18" spans="1:10" s="4" customFormat="1" ht="18.75">
      <c r="A18" s="75" t="s">
        <v>73</v>
      </c>
      <c r="B18" s="76" t="s">
        <v>52</v>
      </c>
      <c r="C18" s="37"/>
      <c r="D18" s="84"/>
      <c r="E18" s="85"/>
      <c r="F18" s="86"/>
      <c r="J18" s="5"/>
    </row>
    <row r="19" spans="1:10" s="4" customFormat="1" ht="18.75">
      <c r="A19" s="75" t="s">
        <v>74</v>
      </c>
      <c r="B19" s="76" t="s">
        <v>52</v>
      </c>
      <c r="C19" s="37"/>
      <c r="D19" s="84"/>
      <c r="E19" s="85"/>
      <c r="F19" s="86"/>
      <c r="J19" s="5"/>
    </row>
    <row r="20" spans="1:10" s="4" customFormat="1" ht="25.5">
      <c r="A20" s="75" t="s">
        <v>75</v>
      </c>
      <c r="B20" s="76" t="s">
        <v>10</v>
      </c>
      <c r="C20" s="59"/>
      <c r="D20" s="87"/>
      <c r="E20" s="76"/>
      <c r="F20" s="88"/>
      <c r="J20" s="5"/>
    </row>
    <row r="21" spans="1:10" s="4" customFormat="1" ht="15">
      <c r="A21" s="75" t="s">
        <v>76</v>
      </c>
      <c r="B21" s="76" t="s">
        <v>12</v>
      </c>
      <c r="C21" s="59"/>
      <c r="D21" s="87"/>
      <c r="E21" s="76"/>
      <c r="F21" s="88"/>
      <c r="J21" s="5"/>
    </row>
    <row r="22" spans="1:10" s="4" customFormat="1" ht="15">
      <c r="A22" s="75" t="s">
        <v>170</v>
      </c>
      <c r="B22" s="76" t="s">
        <v>52</v>
      </c>
      <c r="C22" s="59"/>
      <c r="D22" s="87"/>
      <c r="E22" s="76"/>
      <c r="F22" s="88"/>
      <c r="J22" s="5"/>
    </row>
    <row r="23" spans="1:10" s="4" customFormat="1" ht="15">
      <c r="A23" s="75" t="s">
        <v>171</v>
      </c>
      <c r="B23" s="76" t="s">
        <v>52</v>
      </c>
      <c r="C23" s="59"/>
      <c r="D23" s="87"/>
      <c r="E23" s="76"/>
      <c r="F23" s="88"/>
      <c r="J23" s="5"/>
    </row>
    <row r="24" spans="1:10" s="4" customFormat="1" ht="15">
      <c r="A24" s="75" t="s">
        <v>77</v>
      </c>
      <c r="B24" s="76" t="s">
        <v>15</v>
      </c>
      <c r="C24" s="59"/>
      <c r="D24" s="87"/>
      <c r="E24" s="76"/>
      <c r="F24" s="88"/>
      <c r="J24" s="5"/>
    </row>
    <row r="25" spans="1:10" s="4" customFormat="1" ht="15">
      <c r="A25" s="35" t="s">
        <v>59</v>
      </c>
      <c r="B25" s="38"/>
      <c r="C25" s="37"/>
      <c r="D25" s="84"/>
      <c r="E25" s="85"/>
      <c r="F25" s="89">
        <v>3.61</v>
      </c>
      <c r="J25" s="5"/>
    </row>
    <row r="26" spans="1:10" s="4" customFormat="1" ht="15">
      <c r="A26" s="57" t="s">
        <v>66</v>
      </c>
      <c r="B26" s="58" t="s">
        <v>52</v>
      </c>
      <c r="C26" s="59"/>
      <c r="D26" s="87"/>
      <c r="E26" s="76"/>
      <c r="F26" s="90">
        <v>0</v>
      </c>
      <c r="J26" s="5"/>
    </row>
    <row r="27" spans="1:10" s="4" customFormat="1" ht="15">
      <c r="A27" s="35" t="s">
        <v>59</v>
      </c>
      <c r="B27" s="38"/>
      <c r="C27" s="37"/>
      <c r="D27" s="84"/>
      <c r="E27" s="85"/>
      <c r="F27" s="89">
        <f>F26</f>
        <v>0</v>
      </c>
      <c r="J27" s="5"/>
    </row>
    <row r="28" spans="1:10" s="4" customFormat="1" ht="18.75">
      <c r="A28" s="35" t="s">
        <v>8</v>
      </c>
      <c r="B28" s="38" t="s">
        <v>9</v>
      </c>
      <c r="C28" s="37" t="s">
        <v>121</v>
      </c>
      <c r="D28" s="84">
        <f>E28*G28</f>
        <v>119842.55</v>
      </c>
      <c r="E28" s="85">
        <f>F28*12</f>
        <v>36.12</v>
      </c>
      <c r="F28" s="86">
        <v>3.01</v>
      </c>
      <c r="G28" s="4">
        <v>3317.9</v>
      </c>
      <c r="J28" s="5"/>
    </row>
    <row r="29" spans="1:10" s="4" customFormat="1" ht="15">
      <c r="A29" s="75" t="s">
        <v>79</v>
      </c>
      <c r="B29" s="76" t="s">
        <v>9</v>
      </c>
      <c r="C29" s="59"/>
      <c r="D29" s="87"/>
      <c r="E29" s="76"/>
      <c r="F29" s="88"/>
      <c r="J29" s="5"/>
    </row>
    <row r="30" spans="1:10" s="4" customFormat="1" ht="15">
      <c r="A30" s="75" t="s">
        <v>80</v>
      </c>
      <c r="B30" s="76" t="s">
        <v>81</v>
      </c>
      <c r="C30" s="59"/>
      <c r="D30" s="87"/>
      <c r="E30" s="76"/>
      <c r="F30" s="88"/>
      <c r="J30" s="5"/>
    </row>
    <row r="31" spans="1:10" s="4" customFormat="1" ht="15">
      <c r="A31" s="75" t="s">
        <v>82</v>
      </c>
      <c r="B31" s="76" t="s">
        <v>83</v>
      </c>
      <c r="C31" s="59"/>
      <c r="D31" s="87"/>
      <c r="E31" s="76"/>
      <c r="F31" s="88"/>
      <c r="J31" s="5"/>
    </row>
    <row r="32" spans="1:10" s="4" customFormat="1" ht="15">
      <c r="A32" s="75" t="s">
        <v>54</v>
      </c>
      <c r="B32" s="76" t="s">
        <v>9</v>
      </c>
      <c r="C32" s="59"/>
      <c r="D32" s="87"/>
      <c r="E32" s="76"/>
      <c r="F32" s="88"/>
      <c r="J32" s="5"/>
    </row>
    <row r="33" spans="1:10" s="4" customFormat="1" ht="25.5">
      <c r="A33" s="75" t="s">
        <v>55</v>
      </c>
      <c r="B33" s="76" t="s">
        <v>10</v>
      </c>
      <c r="C33" s="59"/>
      <c r="D33" s="87"/>
      <c r="E33" s="76"/>
      <c r="F33" s="88"/>
      <c r="J33" s="5"/>
    </row>
    <row r="34" spans="1:10" s="4" customFormat="1" ht="15">
      <c r="A34" s="75" t="s">
        <v>84</v>
      </c>
      <c r="B34" s="76" t="s">
        <v>9</v>
      </c>
      <c r="C34" s="59"/>
      <c r="D34" s="87"/>
      <c r="E34" s="76"/>
      <c r="F34" s="88"/>
      <c r="J34" s="5"/>
    </row>
    <row r="35" spans="1:10" s="4" customFormat="1" ht="15">
      <c r="A35" s="75" t="s">
        <v>56</v>
      </c>
      <c r="B35" s="76" t="s">
        <v>9</v>
      </c>
      <c r="C35" s="59"/>
      <c r="D35" s="87"/>
      <c r="E35" s="76"/>
      <c r="F35" s="88"/>
      <c r="J35" s="5"/>
    </row>
    <row r="36" spans="1:10" s="4" customFormat="1" ht="25.5">
      <c r="A36" s="75" t="s">
        <v>85</v>
      </c>
      <c r="B36" s="76" t="s">
        <v>57</v>
      </c>
      <c r="C36" s="59"/>
      <c r="D36" s="87"/>
      <c r="E36" s="76"/>
      <c r="F36" s="88"/>
      <c r="J36" s="5"/>
    </row>
    <row r="37" spans="1:10" s="4" customFormat="1" ht="25.5">
      <c r="A37" s="75" t="s">
        <v>86</v>
      </c>
      <c r="B37" s="76" t="s">
        <v>10</v>
      </c>
      <c r="C37" s="59"/>
      <c r="D37" s="87"/>
      <c r="E37" s="76"/>
      <c r="F37" s="88"/>
      <c r="J37" s="5"/>
    </row>
    <row r="38" spans="1:10" s="4" customFormat="1" ht="25.5">
      <c r="A38" s="75" t="s">
        <v>87</v>
      </c>
      <c r="B38" s="76" t="s">
        <v>9</v>
      </c>
      <c r="C38" s="59"/>
      <c r="D38" s="87"/>
      <c r="E38" s="76"/>
      <c r="F38" s="88"/>
      <c r="J38" s="5"/>
    </row>
    <row r="39" spans="1:10" s="40" customFormat="1" ht="19.5" customHeight="1">
      <c r="A39" s="39" t="s">
        <v>11</v>
      </c>
      <c r="B39" s="36" t="s">
        <v>12</v>
      </c>
      <c r="C39" s="37" t="s">
        <v>122</v>
      </c>
      <c r="D39" s="84">
        <f>E39*G39</f>
        <v>35833.32</v>
      </c>
      <c r="E39" s="85">
        <f>F39*12</f>
        <v>10.8</v>
      </c>
      <c r="F39" s="91">
        <v>0.9</v>
      </c>
      <c r="G39" s="4">
        <v>3317.9</v>
      </c>
      <c r="I39" s="4"/>
      <c r="J39" s="5"/>
    </row>
    <row r="40" spans="1:10" s="4" customFormat="1" ht="18.75">
      <c r="A40" s="39" t="s">
        <v>13</v>
      </c>
      <c r="B40" s="36" t="s">
        <v>14</v>
      </c>
      <c r="C40" s="37" t="s">
        <v>122</v>
      </c>
      <c r="D40" s="84">
        <f>E40*G40</f>
        <v>116657.36</v>
      </c>
      <c r="E40" s="85">
        <f>F40*12</f>
        <v>35.16</v>
      </c>
      <c r="F40" s="91">
        <v>2.93</v>
      </c>
      <c r="G40" s="4">
        <v>3317.9</v>
      </c>
      <c r="J40" s="5"/>
    </row>
    <row r="41" spans="1:10" s="7" customFormat="1" ht="23.25" customHeight="1">
      <c r="A41" s="39" t="s">
        <v>88</v>
      </c>
      <c r="B41" s="36" t="s">
        <v>9</v>
      </c>
      <c r="C41" s="41" t="s">
        <v>123</v>
      </c>
      <c r="D41" s="84">
        <f>161295.08*1.086</f>
        <v>175166.46</v>
      </c>
      <c r="E41" s="85">
        <f>D41/G41</f>
        <v>52.79</v>
      </c>
      <c r="F41" s="92">
        <f>E41/12</f>
        <v>4.4</v>
      </c>
      <c r="G41" s="4">
        <v>3317.9</v>
      </c>
      <c r="I41" s="4"/>
      <c r="J41" s="5"/>
    </row>
    <row r="42" spans="1:10" s="7" customFormat="1" ht="23.25" customHeight="1">
      <c r="A42" s="75" t="s">
        <v>89</v>
      </c>
      <c r="B42" s="76" t="s">
        <v>19</v>
      </c>
      <c r="C42" s="41"/>
      <c r="D42" s="84"/>
      <c r="E42" s="85"/>
      <c r="F42" s="92"/>
      <c r="G42" s="4">
        <v>3317.9</v>
      </c>
      <c r="I42" s="4"/>
      <c r="J42" s="5"/>
    </row>
    <row r="43" spans="1:10" s="7" customFormat="1" ht="17.25" customHeight="1">
      <c r="A43" s="75" t="s">
        <v>90</v>
      </c>
      <c r="B43" s="76" t="s">
        <v>15</v>
      </c>
      <c r="C43" s="41"/>
      <c r="D43" s="84"/>
      <c r="E43" s="85"/>
      <c r="F43" s="92"/>
      <c r="G43" s="4">
        <v>3317.9</v>
      </c>
      <c r="I43" s="4"/>
      <c r="J43" s="5"/>
    </row>
    <row r="44" spans="1:10" s="7" customFormat="1" ht="18" customHeight="1">
      <c r="A44" s="75" t="s">
        <v>91</v>
      </c>
      <c r="B44" s="76" t="s">
        <v>92</v>
      </c>
      <c r="C44" s="41"/>
      <c r="D44" s="84"/>
      <c r="E44" s="85"/>
      <c r="F44" s="92"/>
      <c r="G44" s="4">
        <v>3317.9</v>
      </c>
      <c r="I44" s="4"/>
      <c r="J44" s="5"/>
    </row>
    <row r="45" spans="1:10" s="7" customFormat="1" ht="15">
      <c r="A45" s="75" t="s">
        <v>93</v>
      </c>
      <c r="B45" s="76" t="s">
        <v>94</v>
      </c>
      <c r="C45" s="41"/>
      <c r="D45" s="84"/>
      <c r="E45" s="85"/>
      <c r="F45" s="92"/>
      <c r="G45" s="4">
        <v>3317.9</v>
      </c>
      <c r="I45" s="4"/>
      <c r="J45" s="5"/>
    </row>
    <row r="46" spans="1:10" s="7" customFormat="1" ht="21" customHeight="1">
      <c r="A46" s="75" t="s">
        <v>95</v>
      </c>
      <c r="B46" s="76" t="s">
        <v>92</v>
      </c>
      <c r="C46" s="41"/>
      <c r="D46" s="84"/>
      <c r="E46" s="85"/>
      <c r="F46" s="92"/>
      <c r="G46" s="4">
        <v>3317.9</v>
      </c>
      <c r="I46" s="4"/>
      <c r="J46" s="5"/>
    </row>
    <row r="47" spans="1:10" s="7" customFormat="1" ht="35.25" customHeight="1">
      <c r="A47" s="39" t="s">
        <v>96</v>
      </c>
      <c r="B47" s="36" t="s">
        <v>7</v>
      </c>
      <c r="C47" s="41" t="s">
        <v>132</v>
      </c>
      <c r="D47" s="84">
        <v>2439.99</v>
      </c>
      <c r="E47" s="85">
        <f>D47/G47</f>
        <v>0.74</v>
      </c>
      <c r="F47" s="92">
        <f>E47/12</f>
        <v>0.06</v>
      </c>
      <c r="G47" s="4">
        <v>3317.9</v>
      </c>
      <c r="I47" s="4"/>
      <c r="J47" s="5"/>
    </row>
    <row r="48" spans="1:10" s="7" customFormat="1" ht="33" customHeight="1">
      <c r="A48" s="39" t="s">
        <v>97</v>
      </c>
      <c r="B48" s="36" t="s">
        <v>7</v>
      </c>
      <c r="C48" s="41" t="s">
        <v>132</v>
      </c>
      <c r="D48" s="84">
        <v>15405.72</v>
      </c>
      <c r="E48" s="85">
        <f>D48/G48</f>
        <v>4.64</v>
      </c>
      <c r="F48" s="92">
        <f>E48/12</f>
        <v>0.39</v>
      </c>
      <c r="G48" s="4">
        <v>3317.9</v>
      </c>
      <c r="I48" s="4"/>
      <c r="J48" s="5"/>
    </row>
    <row r="49" spans="1:10" s="7" customFormat="1" ht="22.5" customHeight="1">
      <c r="A49" s="39" t="s">
        <v>161</v>
      </c>
      <c r="B49" s="36" t="s">
        <v>45</v>
      </c>
      <c r="C49" s="41" t="s">
        <v>162</v>
      </c>
      <c r="D49" s="84">
        <v>15405.68</v>
      </c>
      <c r="E49" s="85">
        <f>D49/G49</f>
        <v>4.64</v>
      </c>
      <c r="F49" s="92">
        <f>E49/12</f>
        <v>0.39</v>
      </c>
      <c r="G49" s="4">
        <v>3317.9</v>
      </c>
      <c r="I49" s="4"/>
      <c r="J49" s="5"/>
    </row>
    <row r="50" spans="1:10" s="7" customFormat="1" ht="24" customHeight="1">
      <c r="A50" s="39" t="s">
        <v>20</v>
      </c>
      <c r="B50" s="36"/>
      <c r="C50" s="41" t="s">
        <v>124</v>
      </c>
      <c r="D50" s="84">
        <f>E50*G50</f>
        <v>8759.26</v>
      </c>
      <c r="E50" s="85">
        <f>F50*12</f>
        <v>2.64</v>
      </c>
      <c r="F50" s="92">
        <v>0.22</v>
      </c>
      <c r="G50" s="4">
        <v>3317.9</v>
      </c>
      <c r="I50" s="4"/>
      <c r="J50" s="5"/>
    </row>
    <row r="51" spans="1:10" s="7" customFormat="1" ht="33" customHeight="1">
      <c r="A51" s="62" t="s">
        <v>98</v>
      </c>
      <c r="B51" s="63" t="s">
        <v>61</v>
      </c>
      <c r="C51" s="41"/>
      <c r="D51" s="84"/>
      <c r="E51" s="85"/>
      <c r="F51" s="92"/>
      <c r="G51" s="4"/>
      <c r="I51" s="4"/>
      <c r="J51" s="5"/>
    </row>
    <row r="52" spans="1:10" s="7" customFormat="1" ht="20.25" customHeight="1">
      <c r="A52" s="62" t="s">
        <v>99</v>
      </c>
      <c r="B52" s="63" t="s">
        <v>61</v>
      </c>
      <c r="C52" s="41"/>
      <c r="D52" s="84"/>
      <c r="E52" s="85"/>
      <c r="F52" s="92"/>
      <c r="G52" s="4"/>
      <c r="I52" s="4"/>
      <c r="J52" s="5"/>
    </row>
    <row r="53" spans="1:10" s="7" customFormat="1" ht="20.25" customHeight="1">
      <c r="A53" s="62" t="s">
        <v>100</v>
      </c>
      <c r="B53" s="63" t="s">
        <v>52</v>
      </c>
      <c r="C53" s="41"/>
      <c r="D53" s="84"/>
      <c r="E53" s="85"/>
      <c r="F53" s="92"/>
      <c r="G53" s="4"/>
      <c r="I53" s="4"/>
      <c r="J53" s="5"/>
    </row>
    <row r="54" spans="1:10" s="7" customFormat="1" ht="20.25" customHeight="1">
      <c r="A54" s="62" t="s">
        <v>101</v>
      </c>
      <c r="B54" s="63" t="s">
        <v>61</v>
      </c>
      <c r="C54" s="41"/>
      <c r="D54" s="84"/>
      <c r="E54" s="85"/>
      <c r="F54" s="92"/>
      <c r="G54" s="4"/>
      <c r="I54" s="4"/>
      <c r="J54" s="5"/>
    </row>
    <row r="55" spans="1:10" s="7" customFormat="1" ht="35.25" customHeight="1">
      <c r="A55" s="62" t="s">
        <v>102</v>
      </c>
      <c r="B55" s="63" t="s">
        <v>61</v>
      </c>
      <c r="C55" s="41"/>
      <c r="D55" s="84"/>
      <c r="E55" s="85"/>
      <c r="F55" s="92"/>
      <c r="G55" s="4"/>
      <c r="I55" s="4"/>
      <c r="J55" s="5"/>
    </row>
    <row r="56" spans="1:10" s="7" customFormat="1" ht="20.25" customHeight="1">
      <c r="A56" s="62" t="s">
        <v>103</v>
      </c>
      <c r="B56" s="63" t="s">
        <v>61</v>
      </c>
      <c r="C56" s="41"/>
      <c r="D56" s="84"/>
      <c r="E56" s="85"/>
      <c r="F56" s="92"/>
      <c r="G56" s="4"/>
      <c r="I56" s="4"/>
      <c r="J56" s="5"/>
    </row>
    <row r="57" spans="1:10" s="7" customFormat="1" ht="32.25" customHeight="1">
      <c r="A57" s="62" t="s">
        <v>104</v>
      </c>
      <c r="B57" s="63" t="s">
        <v>61</v>
      </c>
      <c r="C57" s="41"/>
      <c r="D57" s="84"/>
      <c r="E57" s="85"/>
      <c r="F57" s="92"/>
      <c r="G57" s="4"/>
      <c r="I57" s="4"/>
      <c r="J57" s="5"/>
    </row>
    <row r="58" spans="1:10" s="7" customFormat="1" ht="20.25" customHeight="1">
      <c r="A58" s="62" t="s">
        <v>105</v>
      </c>
      <c r="B58" s="63" t="s">
        <v>61</v>
      </c>
      <c r="C58" s="41"/>
      <c r="D58" s="84"/>
      <c r="E58" s="85"/>
      <c r="F58" s="92"/>
      <c r="G58" s="4"/>
      <c r="I58" s="4"/>
      <c r="J58" s="5"/>
    </row>
    <row r="59" spans="1:10" s="7" customFormat="1" ht="20.25" customHeight="1">
      <c r="A59" s="62" t="s">
        <v>106</v>
      </c>
      <c r="B59" s="63" t="s">
        <v>61</v>
      </c>
      <c r="C59" s="41"/>
      <c r="D59" s="84"/>
      <c r="E59" s="85"/>
      <c r="F59" s="92"/>
      <c r="G59" s="4"/>
      <c r="I59" s="4"/>
      <c r="J59" s="5"/>
    </row>
    <row r="60" spans="1:10" s="4" customFormat="1" ht="18.75" customHeight="1">
      <c r="A60" s="39" t="s">
        <v>22</v>
      </c>
      <c r="B60" s="36" t="s">
        <v>23</v>
      </c>
      <c r="C60" s="41" t="s">
        <v>125</v>
      </c>
      <c r="D60" s="84">
        <f>E60*G60</f>
        <v>3185.18</v>
      </c>
      <c r="E60" s="85">
        <f>F60*12</f>
        <v>0.96</v>
      </c>
      <c r="F60" s="92">
        <v>0.08</v>
      </c>
      <c r="G60" s="4">
        <v>3317.9</v>
      </c>
      <c r="J60" s="5"/>
    </row>
    <row r="61" spans="1:10" s="4" customFormat="1" ht="18.75" customHeight="1">
      <c r="A61" s="39" t="s">
        <v>24</v>
      </c>
      <c r="B61" s="42" t="s">
        <v>25</v>
      </c>
      <c r="C61" s="43" t="s">
        <v>125</v>
      </c>
      <c r="D61" s="84">
        <f>E61*G61</f>
        <v>1990.74</v>
      </c>
      <c r="E61" s="85">
        <f>F61*12</f>
        <v>0.6</v>
      </c>
      <c r="F61" s="93">
        <v>0.05</v>
      </c>
      <c r="G61" s="4">
        <v>3317.9</v>
      </c>
      <c r="J61" s="5"/>
    </row>
    <row r="62" spans="1:10" s="40" customFormat="1" ht="30">
      <c r="A62" s="39" t="s">
        <v>21</v>
      </c>
      <c r="B62" s="36"/>
      <c r="C62" s="41" t="s">
        <v>133</v>
      </c>
      <c r="D62" s="84">
        <v>3535</v>
      </c>
      <c r="E62" s="85">
        <f>D62/G62</f>
        <v>1.07</v>
      </c>
      <c r="F62" s="92">
        <f>E62/12</f>
        <v>0.09</v>
      </c>
      <c r="G62" s="4">
        <v>3317.9</v>
      </c>
      <c r="I62" s="4"/>
      <c r="J62" s="5"/>
    </row>
    <row r="63" spans="1:10" s="40" customFormat="1" ht="30" customHeight="1">
      <c r="A63" s="39" t="s">
        <v>30</v>
      </c>
      <c r="B63" s="36"/>
      <c r="C63" s="37" t="s">
        <v>126</v>
      </c>
      <c r="D63" s="85">
        <f>D64+D65+D66+D67+D68+D69+D70+D73+D74+D75+D76+D77+D78+D81+D79+D80</f>
        <v>77428.7</v>
      </c>
      <c r="E63" s="85">
        <f>D63/G63</f>
        <v>23.34</v>
      </c>
      <c r="F63" s="89">
        <f>E63/12</f>
        <v>1.95</v>
      </c>
      <c r="G63" s="4">
        <v>3317.9</v>
      </c>
      <c r="I63" s="4"/>
      <c r="J63" s="5"/>
    </row>
    <row r="64" spans="1:10" s="7" customFormat="1" ht="18" customHeight="1">
      <c r="A64" s="9" t="s">
        <v>134</v>
      </c>
      <c r="B64" s="10" t="s">
        <v>15</v>
      </c>
      <c r="C64" s="11"/>
      <c r="D64" s="94">
        <v>389.23</v>
      </c>
      <c r="E64" s="95"/>
      <c r="F64" s="96"/>
      <c r="G64" s="4">
        <v>3317.9</v>
      </c>
      <c r="I64" s="4"/>
      <c r="J64" s="5"/>
    </row>
    <row r="65" spans="1:10" s="7" customFormat="1" ht="20.25" customHeight="1">
      <c r="A65" s="9" t="s">
        <v>16</v>
      </c>
      <c r="B65" s="55" t="s">
        <v>64</v>
      </c>
      <c r="C65" s="11"/>
      <c r="D65" s="94">
        <v>1097.78</v>
      </c>
      <c r="E65" s="95"/>
      <c r="F65" s="96"/>
      <c r="G65" s="4">
        <v>3317.9</v>
      </c>
      <c r="I65" s="4"/>
      <c r="J65" s="5"/>
    </row>
    <row r="66" spans="1:10" s="7" customFormat="1" ht="20.25" customHeight="1">
      <c r="A66" s="9" t="s">
        <v>60</v>
      </c>
      <c r="B66" s="10" t="s">
        <v>15</v>
      </c>
      <c r="C66" s="11"/>
      <c r="D66" s="94">
        <v>1956.15</v>
      </c>
      <c r="E66" s="95"/>
      <c r="F66" s="96"/>
      <c r="G66" s="4">
        <v>3317.9</v>
      </c>
      <c r="I66" s="4"/>
      <c r="J66" s="5"/>
    </row>
    <row r="67" spans="1:10" s="7" customFormat="1" ht="21" customHeight="1">
      <c r="A67" s="9" t="s">
        <v>41</v>
      </c>
      <c r="B67" s="10" t="s">
        <v>15</v>
      </c>
      <c r="C67" s="11"/>
      <c r="D67" s="94">
        <v>2092</v>
      </c>
      <c r="E67" s="95"/>
      <c r="F67" s="96"/>
      <c r="G67" s="4">
        <v>3317.9</v>
      </c>
      <c r="I67" s="4"/>
      <c r="J67" s="5"/>
    </row>
    <row r="68" spans="1:10" s="7" customFormat="1" ht="21" customHeight="1">
      <c r="A68" s="9" t="s">
        <v>39</v>
      </c>
      <c r="B68" s="10" t="s">
        <v>15</v>
      </c>
      <c r="C68" s="11"/>
      <c r="D68" s="94">
        <v>0</v>
      </c>
      <c r="E68" s="95"/>
      <c r="F68" s="96"/>
      <c r="G68" s="4">
        <v>3317.9</v>
      </c>
      <c r="I68" s="4"/>
      <c r="J68" s="5"/>
    </row>
    <row r="69" spans="1:10" s="7" customFormat="1" ht="18.75" customHeight="1">
      <c r="A69" s="9" t="s">
        <v>51</v>
      </c>
      <c r="B69" s="55" t="s">
        <v>15</v>
      </c>
      <c r="C69" s="11"/>
      <c r="D69" s="94">
        <v>6995.08</v>
      </c>
      <c r="E69" s="95"/>
      <c r="F69" s="96"/>
      <c r="G69" s="4">
        <v>3317.9</v>
      </c>
      <c r="I69" s="4"/>
      <c r="J69" s="5"/>
    </row>
    <row r="70" spans="1:10" s="7" customFormat="1" ht="18.75" customHeight="1">
      <c r="A70" s="9" t="s">
        <v>17</v>
      </c>
      <c r="B70" s="10" t="s">
        <v>15</v>
      </c>
      <c r="C70" s="11"/>
      <c r="D70" s="94">
        <v>1097.78</v>
      </c>
      <c r="E70" s="95"/>
      <c r="F70" s="96"/>
      <c r="G70" s="4">
        <v>3317.9</v>
      </c>
      <c r="I70" s="4"/>
      <c r="J70" s="5"/>
    </row>
    <row r="71" spans="1:10" s="7" customFormat="1" ht="15" hidden="1">
      <c r="A71" s="9" t="s">
        <v>38</v>
      </c>
      <c r="B71" s="10" t="s">
        <v>15</v>
      </c>
      <c r="C71" s="11"/>
      <c r="D71" s="94">
        <f>E71*G71</f>
        <v>0</v>
      </c>
      <c r="E71" s="95"/>
      <c r="F71" s="96"/>
      <c r="G71" s="4">
        <v>3317.9</v>
      </c>
      <c r="I71" s="4"/>
      <c r="J71" s="5"/>
    </row>
    <row r="72" spans="1:10" s="7" customFormat="1" ht="15" hidden="1">
      <c r="A72" s="9" t="s">
        <v>39</v>
      </c>
      <c r="B72" s="10" t="s">
        <v>19</v>
      </c>
      <c r="C72" s="11"/>
      <c r="D72" s="94">
        <f>E72*G72</f>
        <v>0</v>
      </c>
      <c r="E72" s="95"/>
      <c r="F72" s="96"/>
      <c r="G72" s="4">
        <v>3317.9</v>
      </c>
      <c r="I72" s="4"/>
      <c r="J72" s="5"/>
    </row>
    <row r="73" spans="1:10" s="7" customFormat="1" ht="21.75" customHeight="1">
      <c r="A73" s="9" t="s">
        <v>38</v>
      </c>
      <c r="B73" s="55" t="s">
        <v>15</v>
      </c>
      <c r="C73" s="11"/>
      <c r="D73" s="94">
        <v>1045.98</v>
      </c>
      <c r="E73" s="95"/>
      <c r="F73" s="96"/>
      <c r="G73" s="4">
        <v>3317.9</v>
      </c>
      <c r="I73" s="4"/>
      <c r="J73" s="5"/>
    </row>
    <row r="74" spans="1:10" s="7" customFormat="1" ht="21.75" customHeight="1">
      <c r="A74" s="81" t="s">
        <v>143</v>
      </c>
      <c r="B74" s="82" t="s">
        <v>15</v>
      </c>
      <c r="C74" s="11"/>
      <c r="D74" s="94">
        <v>852.55</v>
      </c>
      <c r="E74" s="95"/>
      <c r="F74" s="96"/>
      <c r="G74" s="4">
        <v>3317.9</v>
      </c>
      <c r="I74" s="4"/>
      <c r="J74" s="5"/>
    </row>
    <row r="75" spans="1:10" s="7" customFormat="1" ht="21.75" customHeight="1">
      <c r="A75" s="9" t="s">
        <v>18</v>
      </c>
      <c r="B75" s="10" t="s">
        <v>15</v>
      </c>
      <c r="C75" s="11"/>
      <c r="D75" s="94">
        <v>4163.64</v>
      </c>
      <c r="E75" s="95"/>
      <c r="F75" s="96"/>
      <c r="G75" s="4">
        <v>3317.9</v>
      </c>
      <c r="I75" s="4"/>
      <c r="J75" s="5"/>
    </row>
    <row r="76" spans="1:10" s="7" customFormat="1" ht="25.5">
      <c r="A76" s="9" t="s">
        <v>67</v>
      </c>
      <c r="B76" s="10" t="s">
        <v>15</v>
      </c>
      <c r="C76" s="11"/>
      <c r="D76" s="94">
        <v>7236.11</v>
      </c>
      <c r="E76" s="95"/>
      <c r="F76" s="96"/>
      <c r="G76" s="4">
        <v>3317.9</v>
      </c>
      <c r="I76" s="4"/>
      <c r="J76" s="5"/>
    </row>
    <row r="77" spans="1:10" s="7" customFormat="1" ht="23.25" customHeight="1">
      <c r="A77" s="9" t="s">
        <v>144</v>
      </c>
      <c r="B77" s="55" t="s">
        <v>15</v>
      </c>
      <c r="C77" s="11"/>
      <c r="D77" s="94">
        <v>5470.09</v>
      </c>
      <c r="E77" s="95"/>
      <c r="F77" s="96"/>
      <c r="G77" s="4">
        <v>3317.9</v>
      </c>
      <c r="I77" s="4"/>
      <c r="J77" s="5"/>
    </row>
    <row r="78" spans="1:10" s="44" customFormat="1" ht="21" customHeight="1">
      <c r="A78" s="9" t="s">
        <v>154</v>
      </c>
      <c r="B78" s="64" t="s">
        <v>45</v>
      </c>
      <c r="C78" s="65"/>
      <c r="D78" s="97">
        <v>10673.62</v>
      </c>
      <c r="E78" s="98"/>
      <c r="F78" s="99"/>
      <c r="G78" s="4">
        <v>3317.9</v>
      </c>
      <c r="I78" s="4"/>
      <c r="J78" s="5"/>
    </row>
    <row r="79" spans="1:10" s="44" customFormat="1" ht="21" customHeight="1">
      <c r="A79" s="9" t="s">
        <v>155</v>
      </c>
      <c r="B79" s="64" t="s">
        <v>45</v>
      </c>
      <c r="C79" s="65"/>
      <c r="D79" s="97">
        <v>7711.4</v>
      </c>
      <c r="E79" s="98"/>
      <c r="F79" s="99"/>
      <c r="G79" s="4"/>
      <c r="I79" s="4"/>
      <c r="J79" s="5"/>
    </row>
    <row r="80" spans="1:10" s="44" customFormat="1" ht="21" customHeight="1">
      <c r="A80" s="9" t="s">
        <v>156</v>
      </c>
      <c r="B80" s="64" t="s">
        <v>45</v>
      </c>
      <c r="C80" s="65"/>
      <c r="D80" s="97">
        <v>21347.02</v>
      </c>
      <c r="E80" s="98"/>
      <c r="F80" s="99"/>
      <c r="G80" s="4"/>
      <c r="I80" s="4"/>
      <c r="J80" s="5"/>
    </row>
    <row r="81" spans="1:10" s="44" customFormat="1" ht="27.75" customHeight="1">
      <c r="A81" s="9" t="s">
        <v>107</v>
      </c>
      <c r="B81" s="55" t="s">
        <v>45</v>
      </c>
      <c r="C81" s="65"/>
      <c r="D81" s="97">
        <v>5300.27</v>
      </c>
      <c r="E81" s="98"/>
      <c r="F81" s="99"/>
      <c r="G81" s="4"/>
      <c r="I81" s="4"/>
      <c r="J81" s="5"/>
    </row>
    <row r="82" spans="1:10" s="40" customFormat="1" ht="21" customHeight="1">
      <c r="A82" s="39" t="s">
        <v>33</v>
      </c>
      <c r="B82" s="36"/>
      <c r="C82" s="37" t="s">
        <v>127</v>
      </c>
      <c r="D82" s="85">
        <f>D83+D84+D85+D86+D87+D88</f>
        <v>36692.72</v>
      </c>
      <c r="E82" s="85">
        <f>D82/G82</f>
        <v>11.06</v>
      </c>
      <c r="F82" s="89">
        <f>E82/12</f>
        <v>0.92</v>
      </c>
      <c r="G82" s="4">
        <v>3317.9</v>
      </c>
      <c r="I82" s="4"/>
      <c r="J82" s="5"/>
    </row>
    <row r="83" spans="1:10" s="7" customFormat="1" ht="31.5" customHeight="1">
      <c r="A83" s="9" t="s">
        <v>42</v>
      </c>
      <c r="B83" s="10" t="s">
        <v>43</v>
      </c>
      <c r="C83" s="11"/>
      <c r="D83" s="94">
        <v>0</v>
      </c>
      <c r="E83" s="95"/>
      <c r="F83" s="96"/>
      <c r="G83" s="4">
        <v>3317.9</v>
      </c>
      <c r="I83" s="4"/>
      <c r="J83" s="5"/>
    </row>
    <row r="84" spans="1:10" s="7" customFormat="1" ht="21" customHeight="1">
      <c r="A84" s="9" t="s">
        <v>40</v>
      </c>
      <c r="B84" s="10" t="s">
        <v>7</v>
      </c>
      <c r="C84" s="11"/>
      <c r="D84" s="94">
        <v>7440.48</v>
      </c>
      <c r="E84" s="95"/>
      <c r="F84" s="96"/>
      <c r="G84" s="4">
        <v>3317.9</v>
      </c>
      <c r="I84" s="4"/>
      <c r="J84" s="5"/>
    </row>
    <row r="85" spans="1:10" s="7" customFormat="1" ht="27.75" customHeight="1">
      <c r="A85" s="9" t="s">
        <v>108</v>
      </c>
      <c r="B85" s="55" t="s">
        <v>135</v>
      </c>
      <c r="C85" s="11"/>
      <c r="D85" s="94">
        <f>7180.28*3</f>
        <v>21540.84</v>
      </c>
      <c r="E85" s="95"/>
      <c r="F85" s="96"/>
      <c r="G85" s="4">
        <v>3317.9</v>
      </c>
      <c r="I85" s="4"/>
      <c r="J85" s="5"/>
    </row>
    <row r="86" spans="1:10" s="7" customFormat="1" ht="33" customHeight="1">
      <c r="A86" s="9" t="s">
        <v>107</v>
      </c>
      <c r="B86" s="55" t="s">
        <v>44</v>
      </c>
      <c r="C86" s="11"/>
      <c r="D86" s="94">
        <v>0</v>
      </c>
      <c r="E86" s="95"/>
      <c r="F86" s="96"/>
      <c r="G86" s="4">
        <v>3317.9</v>
      </c>
      <c r="I86" s="4"/>
      <c r="J86" s="5"/>
    </row>
    <row r="87" spans="1:10" s="7" customFormat="1" ht="24.75" customHeight="1">
      <c r="A87" s="62" t="s">
        <v>153</v>
      </c>
      <c r="B87" s="55" t="s">
        <v>45</v>
      </c>
      <c r="C87" s="11"/>
      <c r="D87" s="100">
        <v>7711.4</v>
      </c>
      <c r="E87" s="95"/>
      <c r="F87" s="101"/>
      <c r="G87" s="4">
        <v>3317.9</v>
      </c>
      <c r="I87" s="4"/>
      <c r="J87" s="5"/>
    </row>
    <row r="88" spans="1:10" s="7" customFormat="1" ht="24" customHeight="1">
      <c r="A88" s="9" t="s">
        <v>109</v>
      </c>
      <c r="B88" s="55" t="s">
        <v>15</v>
      </c>
      <c r="C88" s="6"/>
      <c r="D88" s="94">
        <v>0</v>
      </c>
      <c r="E88" s="95"/>
      <c r="F88" s="101"/>
      <c r="G88" s="4">
        <v>3317.9</v>
      </c>
      <c r="I88" s="4"/>
      <c r="J88" s="5"/>
    </row>
    <row r="89" spans="1:10" s="7" customFormat="1" ht="21.75" customHeight="1">
      <c r="A89" s="39" t="s">
        <v>34</v>
      </c>
      <c r="B89" s="10"/>
      <c r="C89" s="37" t="s">
        <v>128</v>
      </c>
      <c r="D89" s="84">
        <f>D90+D91+D92</f>
        <v>0</v>
      </c>
      <c r="E89" s="85">
        <f>D89/G89</f>
        <v>0</v>
      </c>
      <c r="F89" s="89">
        <f>E89/12</f>
        <v>0</v>
      </c>
      <c r="G89" s="4">
        <v>3317.9</v>
      </c>
      <c r="I89" s="4"/>
      <c r="J89" s="5"/>
    </row>
    <row r="90" spans="1:10" s="7" customFormat="1" ht="24" customHeight="1">
      <c r="A90" s="9" t="s">
        <v>110</v>
      </c>
      <c r="B90" s="10" t="s">
        <v>15</v>
      </c>
      <c r="C90" s="37"/>
      <c r="D90" s="102">
        <v>0</v>
      </c>
      <c r="E90" s="103"/>
      <c r="F90" s="101"/>
      <c r="G90" s="4">
        <v>3317.9</v>
      </c>
      <c r="I90" s="4"/>
      <c r="J90" s="5"/>
    </row>
    <row r="91" spans="1:10" s="7" customFormat="1" ht="20.25" customHeight="1">
      <c r="A91" s="62" t="s">
        <v>111</v>
      </c>
      <c r="B91" s="55" t="s">
        <v>45</v>
      </c>
      <c r="C91" s="37"/>
      <c r="D91" s="102">
        <v>0</v>
      </c>
      <c r="E91" s="103"/>
      <c r="F91" s="101"/>
      <c r="G91" s="4">
        <v>3317.9</v>
      </c>
      <c r="I91" s="4"/>
      <c r="J91" s="5"/>
    </row>
    <row r="92" spans="1:10" s="7" customFormat="1" ht="30.75" customHeight="1">
      <c r="A92" s="9" t="s">
        <v>112</v>
      </c>
      <c r="B92" s="55" t="s">
        <v>45</v>
      </c>
      <c r="C92" s="37"/>
      <c r="D92" s="102">
        <v>0</v>
      </c>
      <c r="E92" s="103"/>
      <c r="F92" s="101"/>
      <c r="G92" s="4">
        <v>3317.9</v>
      </c>
      <c r="I92" s="4"/>
      <c r="J92" s="5"/>
    </row>
    <row r="93" spans="1:10" s="7" customFormat="1" ht="23.25" customHeight="1">
      <c r="A93" s="39" t="s">
        <v>113</v>
      </c>
      <c r="B93" s="10"/>
      <c r="C93" s="41" t="s">
        <v>129</v>
      </c>
      <c r="D93" s="85">
        <f>D94+D95+D96+D97+D98+D99</f>
        <v>20177.37</v>
      </c>
      <c r="E93" s="85">
        <f>D93/G93</f>
        <v>6.08</v>
      </c>
      <c r="F93" s="89">
        <f>E93/12</f>
        <v>0.51</v>
      </c>
      <c r="G93" s="4">
        <v>3317.9</v>
      </c>
      <c r="I93" s="4"/>
      <c r="J93" s="5"/>
    </row>
    <row r="94" spans="1:10" s="7" customFormat="1" ht="21" customHeight="1">
      <c r="A94" s="9" t="s">
        <v>31</v>
      </c>
      <c r="B94" s="10" t="s">
        <v>7</v>
      </c>
      <c r="C94" s="41"/>
      <c r="D94" s="94">
        <v>0</v>
      </c>
      <c r="E94" s="95"/>
      <c r="F94" s="96"/>
      <c r="G94" s="4">
        <v>3317.9</v>
      </c>
      <c r="I94" s="4"/>
      <c r="J94" s="5"/>
    </row>
    <row r="95" spans="1:10" s="7" customFormat="1" ht="43.5" customHeight="1">
      <c r="A95" s="9" t="s">
        <v>114</v>
      </c>
      <c r="B95" s="10" t="s">
        <v>15</v>
      </c>
      <c r="C95" s="41"/>
      <c r="D95" s="94">
        <v>8746.98</v>
      </c>
      <c r="E95" s="95"/>
      <c r="F95" s="96"/>
      <c r="G95" s="4">
        <v>3317.9</v>
      </c>
      <c r="I95" s="4"/>
      <c r="J95" s="5"/>
    </row>
    <row r="96" spans="1:10" s="7" customFormat="1" ht="45.75" customHeight="1">
      <c r="A96" s="9" t="s">
        <v>115</v>
      </c>
      <c r="B96" s="10" t="s">
        <v>15</v>
      </c>
      <c r="C96" s="41"/>
      <c r="D96" s="94">
        <v>1093.4</v>
      </c>
      <c r="E96" s="95"/>
      <c r="F96" s="96"/>
      <c r="G96" s="4">
        <v>3317.9</v>
      </c>
      <c r="I96" s="4"/>
      <c r="J96" s="5"/>
    </row>
    <row r="97" spans="1:10" s="7" customFormat="1" ht="25.5">
      <c r="A97" s="9" t="s">
        <v>46</v>
      </c>
      <c r="B97" s="10" t="s">
        <v>10</v>
      </c>
      <c r="C97" s="41"/>
      <c r="D97" s="94">
        <v>5503.83</v>
      </c>
      <c r="E97" s="95"/>
      <c r="F97" s="96"/>
      <c r="G97" s="4">
        <v>3317.9</v>
      </c>
      <c r="I97" s="4"/>
      <c r="J97" s="5"/>
    </row>
    <row r="98" spans="1:10" s="7" customFormat="1" ht="22.5" customHeight="1">
      <c r="A98" s="9" t="s">
        <v>36</v>
      </c>
      <c r="B98" s="55" t="s">
        <v>116</v>
      </c>
      <c r="C98" s="41"/>
      <c r="D98" s="94">
        <v>4833.16</v>
      </c>
      <c r="E98" s="95"/>
      <c r="F98" s="101"/>
      <c r="G98" s="4">
        <v>3317.9</v>
      </c>
      <c r="I98" s="4"/>
      <c r="J98" s="5"/>
    </row>
    <row r="99" spans="1:10" s="7" customFormat="1" ht="60.75" customHeight="1">
      <c r="A99" s="9" t="s">
        <v>117</v>
      </c>
      <c r="B99" s="55" t="s">
        <v>61</v>
      </c>
      <c r="C99" s="41"/>
      <c r="D99" s="94">
        <v>0</v>
      </c>
      <c r="E99" s="95"/>
      <c r="F99" s="101"/>
      <c r="G99" s="4">
        <v>3317.9</v>
      </c>
      <c r="I99" s="4"/>
      <c r="J99" s="5"/>
    </row>
    <row r="100" spans="1:10" s="7" customFormat="1" ht="21.75" customHeight="1">
      <c r="A100" s="39" t="s">
        <v>35</v>
      </c>
      <c r="B100" s="10"/>
      <c r="C100" s="41" t="s">
        <v>130</v>
      </c>
      <c r="D100" s="85">
        <f>D101</f>
        <v>1311.87</v>
      </c>
      <c r="E100" s="85">
        <f>D100/G100</f>
        <v>0.4</v>
      </c>
      <c r="F100" s="89">
        <f>E100/12</f>
        <v>0.03</v>
      </c>
      <c r="G100" s="4">
        <v>3317.9</v>
      </c>
      <c r="I100" s="4"/>
      <c r="J100" s="5"/>
    </row>
    <row r="101" spans="1:10" s="7" customFormat="1" ht="21" customHeight="1">
      <c r="A101" s="9" t="s">
        <v>32</v>
      </c>
      <c r="B101" s="10" t="s">
        <v>15</v>
      </c>
      <c r="C101" s="11"/>
      <c r="D101" s="94">
        <v>1311.87</v>
      </c>
      <c r="E101" s="95"/>
      <c r="F101" s="96"/>
      <c r="G101" s="4">
        <v>3317.9</v>
      </c>
      <c r="I101" s="4"/>
      <c r="J101" s="5"/>
    </row>
    <row r="102" spans="1:10" s="4" customFormat="1" ht="20.25" customHeight="1">
      <c r="A102" s="39" t="s">
        <v>37</v>
      </c>
      <c r="B102" s="36"/>
      <c r="C102" s="37" t="s">
        <v>131</v>
      </c>
      <c r="D102" s="85">
        <f>D103+D104</f>
        <v>26156.67</v>
      </c>
      <c r="E102" s="85">
        <f>D102/G102</f>
        <v>7.88</v>
      </c>
      <c r="F102" s="89">
        <f>E102/12</f>
        <v>0.66</v>
      </c>
      <c r="G102" s="4">
        <v>3317.9</v>
      </c>
      <c r="J102" s="5"/>
    </row>
    <row r="103" spans="1:10" s="7" customFormat="1" ht="43.5" customHeight="1">
      <c r="A103" s="62" t="s">
        <v>118</v>
      </c>
      <c r="B103" s="55" t="s">
        <v>19</v>
      </c>
      <c r="C103" s="11"/>
      <c r="D103" s="94">
        <v>15340</v>
      </c>
      <c r="E103" s="95"/>
      <c r="F103" s="96"/>
      <c r="G103" s="4">
        <v>3317.9</v>
      </c>
      <c r="I103" s="4"/>
      <c r="J103" s="8"/>
    </row>
    <row r="104" spans="1:10" s="7" customFormat="1" ht="22.5" customHeight="1">
      <c r="A104" s="62" t="s">
        <v>145</v>
      </c>
      <c r="B104" s="55" t="s">
        <v>61</v>
      </c>
      <c r="C104" s="61"/>
      <c r="D104" s="104">
        <v>10816.67</v>
      </c>
      <c r="E104" s="105"/>
      <c r="F104" s="106"/>
      <c r="G104" s="4">
        <v>3317.9</v>
      </c>
      <c r="I104" s="4"/>
      <c r="J104" s="8"/>
    </row>
    <row r="105" spans="1:10" s="7" customFormat="1" ht="27" customHeight="1">
      <c r="A105" s="39" t="s">
        <v>136</v>
      </c>
      <c r="B105" s="55"/>
      <c r="C105" s="41" t="s">
        <v>139</v>
      </c>
      <c r="D105" s="107">
        <f>D106+D107</f>
        <v>20728.44</v>
      </c>
      <c r="E105" s="107">
        <f>D105/G105</f>
        <v>6.25</v>
      </c>
      <c r="F105" s="107">
        <f>E105/12</f>
        <v>0.52</v>
      </c>
      <c r="G105" s="4">
        <v>3317.9</v>
      </c>
      <c r="I105" s="4"/>
      <c r="J105" s="8"/>
    </row>
    <row r="106" spans="1:10" s="7" customFormat="1" ht="21.75" customHeight="1">
      <c r="A106" s="62" t="s">
        <v>137</v>
      </c>
      <c r="B106" s="55" t="s">
        <v>135</v>
      </c>
      <c r="C106" s="11"/>
      <c r="D106" s="95">
        <v>20728.44</v>
      </c>
      <c r="E106" s="95"/>
      <c r="F106" s="95"/>
      <c r="G106" s="4">
        <v>3317.9</v>
      </c>
      <c r="I106" s="4"/>
      <c r="J106" s="8"/>
    </row>
    <row r="107" spans="1:10" s="7" customFormat="1" ht="21.75" customHeight="1">
      <c r="A107" s="62" t="s">
        <v>138</v>
      </c>
      <c r="B107" s="55" t="s">
        <v>135</v>
      </c>
      <c r="C107" s="11"/>
      <c r="D107" s="95">
        <v>0</v>
      </c>
      <c r="E107" s="95"/>
      <c r="F107" s="95"/>
      <c r="G107" s="4">
        <v>3317.9</v>
      </c>
      <c r="I107" s="4"/>
      <c r="J107" s="8"/>
    </row>
    <row r="108" spans="1:10" s="4" customFormat="1" ht="118.5">
      <c r="A108" s="77" t="s">
        <v>119</v>
      </c>
      <c r="B108" s="42" t="s">
        <v>10</v>
      </c>
      <c r="C108" s="60"/>
      <c r="D108" s="108">
        <v>50000</v>
      </c>
      <c r="E108" s="108">
        <f aca="true" t="shared" si="0" ref="E108:E114">D108/G108</f>
        <v>15.07</v>
      </c>
      <c r="F108" s="109">
        <f aca="true" t="shared" si="1" ref="F108:F114">E108/12</f>
        <v>1.26</v>
      </c>
      <c r="G108" s="4">
        <v>3317.9</v>
      </c>
      <c r="J108" s="5"/>
    </row>
    <row r="109" spans="1:10" s="4" customFormat="1" ht="18.75">
      <c r="A109" s="83" t="s">
        <v>146</v>
      </c>
      <c r="B109" s="36" t="s">
        <v>7</v>
      </c>
      <c r="C109" s="41"/>
      <c r="D109" s="107">
        <f>3754.19+20933.57</f>
        <v>24687.76</v>
      </c>
      <c r="E109" s="107">
        <f t="shared" si="0"/>
        <v>7.44</v>
      </c>
      <c r="F109" s="107">
        <f t="shared" si="1"/>
        <v>0.62</v>
      </c>
      <c r="G109" s="4">
        <v>3317.9</v>
      </c>
      <c r="J109" s="5"/>
    </row>
    <row r="110" spans="1:10" s="4" customFormat="1" ht="18.75">
      <c r="A110" s="83" t="s">
        <v>147</v>
      </c>
      <c r="B110" s="36" t="s">
        <v>7</v>
      </c>
      <c r="C110" s="41"/>
      <c r="D110" s="107">
        <f>3754.19+8521.72</f>
        <v>12275.91</v>
      </c>
      <c r="E110" s="107">
        <f t="shared" si="0"/>
        <v>3.7</v>
      </c>
      <c r="F110" s="107">
        <f t="shared" si="1"/>
        <v>0.31</v>
      </c>
      <c r="G110" s="4">
        <v>3317.9</v>
      </c>
      <c r="J110" s="5"/>
    </row>
    <row r="111" spans="1:10" s="4" customFormat="1" ht="18.75">
      <c r="A111" s="83" t="s">
        <v>148</v>
      </c>
      <c r="B111" s="36" t="s">
        <v>7</v>
      </c>
      <c r="C111" s="41"/>
      <c r="D111" s="107">
        <v>36176.17</v>
      </c>
      <c r="E111" s="107">
        <f t="shared" si="0"/>
        <v>10.9</v>
      </c>
      <c r="F111" s="107">
        <f t="shared" si="1"/>
        <v>0.91</v>
      </c>
      <c r="G111" s="4">
        <v>3317.9</v>
      </c>
      <c r="J111" s="5"/>
    </row>
    <row r="112" spans="1:10" s="4" customFormat="1" ht="18.75">
      <c r="A112" s="83" t="s">
        <v>149</v>
      </c>
      <c r="B112" s="36" t="s">
        <v>7</v>
      </c>
      <c r="C112" s="60"/>
      <c r="D112" s="108">
        <v>28900.85</v>
      </c>
      <c r="E112" s="107">
        <f t="shared" si="0"/>
        <v>8.71</v>
      </c>
      <c r="F112" s="107">
        <f t="shared" si="1"/>
        <v>0.73</v>
      </c>
      <c r="G112" s="4">
        <v>3317.9</v>
      </c>
      <c r="J112" s="5"/>
    </row>
    <row r="113" spans="1:10" s="4" customFormat="1" ht="27.75" customHeight="1">
      <c r="A113" s="78" t="s">
        <v>163</v>
      </c>
      <c r="B113" s="36" t="s">
        <v>61</v>
      </c>
      <c r="C113" s="41"/>
      <c r="D113" s="107">
        <v>2000</v>
      </c>
      <c r="E113" s="107">
        <f t="shared" si="0"/>
        <v>0.6</v>
      </c>
      <c r="F113" s="107">
        <f t="shared" si="1"/>
        <v>0.05</v>
      </c>
      <c r="G113" s="4">
        <v>3317.9</v>
      </c>
      <c r="J113" s="5"/>
    </row>
    <row r="114" spans="1:10" s="4" customFormat="1" ht="27.75" customHeight="1">
      <c r="A114" s="78" t="s">
        <v>62</v>
      </c>
      <c r="B114" s="36"/>
      <c r="C114" s="41" t="s">
        <v>150</v>
      </c>
      <c r="D114" s="107">
        <v>57700</v>
      </c>
      <c r="E114" s="107">
        <f t="shared" si="0"/>
        <v>17.39</v>
      </c>
      <c r="F114" s="107">
        <f t="shared" si="1"/>
        <v>1.45</v>
      </c>
      <c r="G114" s="4">
        <v>3317.9</v>
      </c>
      <c r="J114" s="5"/>
    </row>
    <row r="115" spans="1:10" s="4" customFormat="1" ht="21.75" customHeight="1" thickBot="1">
      <c r="A115" s="72" t="s">
        <v>58</v>
      </c>
      <c r="B115" s="73" t="s">
        <v>9</v>
      </c>
      <c r="C115" s="74"/>
      <c r="D115" s="110">
        <f>E115*G115</f>
        <v>79801.1</v>
      </c>
      <c r="E115" s="110">
        <f>12*F115</f>
        <v>24.72</v>
      </c>
      <c r="F115" s="112">
        <v>2.06</v>
      </c>
      <c r="G115" s="4">
        <f>3317.9-89.7</f>
        <v>3228.2</v>
      </c>
      <c r="J115" s="5"/>
    </row>
    <row r="116" spans="1:10" s="4" customFormat="1" ht="19.5" thickBot="1">
      <c r="A116" s="1" t="s">
        <v>28</v>
      </c>
      <c r="B116" s="2"/>
      <c r="C116" s="3"/>
      <c r="D116" s="111">
        <f>D14+D28+D39+D40+D41+D47+D48+D49+D50+D60+D61+D62+D63+D82+D89+D93+D100+D102+D105+D108+D109+D110+D111+D112+D113+D114+D115</f>
        <v>1115990.25</v>
      </c>
      <c r="E116" s="111">
        <f>E14+E28+E39+E40+E41+E47+E48+E49+E50+E60+E61+E62+E63+E82+E89+E93+E100+E102+E105+E108+E109+E110+E111+E112+E113+E114+E115</f>
        <v>337.02</v>
      </c>
      <c r="F116" s="111">
        <f>F14+F28+F39+F40+F41+F47+F48+F49+F50+F60+F61+F62+F63+F82+F89+F93+F100+F102+F105+F108+F109+F110+F111+F112+F113+F114+F115</f>
        <v>28.11</v>
      </c>
      <c r="G116" s="4">
        <v>3317.9</v>
      </c>
      <c r="J116" s="5"/>
    </row>
    <row r="117" spans="1:10" s="47" customFormat="1" ht="19.5">
      <c r="A117" s="45"/>
      <c r="B117" s="46"/>
      <c r="C117" s="46"/>
      <c r="D117" s="46"/>
      <c r="E117" s="46"/>
      <c r="F117" s="46"/>
      <c r="G117" s="4">
        <v>3317.9</v>
      </c>
      <c r="J117" s="48"/>
    </row>
    <row r="118" spans="1:10" s="47" customFormat="1" ht="20.25" thickBot="1">
      <c r="A118" s="45"/>
      <c r="B118" s="46"/>
      <c r="C118" s="46"/>
      <c r="D118" s="46"/>
      <c r="E118" s="46"/>
      <c r="F118" s="46"/>
      <c r="G118" s="4">
        <v>3317.9</v>
      </c>
      <c r="J118" s="48"/>
    </row>
    <row r="119" spans="1:10" s="4" customFormat="1" ht="30.75" thickBot="1">
      <c r="A119" s="1" t="s">
        <v>49</v>
      </c>
      <c r="B119" s="2"/>
      <c r="C119" s="3"/>
      <c r="D119" s="113">
        <f>D120+D121+D122+D125+D127+D123+D124+D126</f>
        <v>1198360.03</v>
      </c>
      <c r="E119" s="113">
        <f>E120+E121+E122+E125+E127+E123+E124+E126</f>
        <v>361.18</v>
      </c>
      <c r="F119" s="113">
        <f>F120+F121+F122+F125+F127+F123+F124+F126</f>
        <v>30.09</v>
      </c>
      <c r="G119" s="4">
        <v>3317.9</v>
      </c>
      <c r="J119" s="5"/>
    </row>
    <row r="120" spans="1:10" s="4" customFormat="1" ht="21.75" customHeight="1" thickBot="1">
      <c r="A120" s="66" t="s">
        <v>152</v>
      </c>
      <c r="B120" s="67"/>
      <c r="C120" s="68"/>
      <c r="D120" s="114">
        <v>42637.73</v>
      </c>
      <c r="E120" s="114">
        <f aca="true" t="shared" si="2" ref="E120:E127">D120/G120</f>
        <v>12.85</v>
      </c>
      <c r="F120" s="115">
        <f aca="true" t="shared" si="3" ref="F120:F127">E120/12</f>
        <v>1.07</v>
      </c>
      <c r="G120" s="4">
        <v>3317.9</v>
      </c>
      <c r="J120" s="5"/>
    </row>
    <row r="121" spans="1:10" s="4" customFormat="1" ht="21.75" customHeight="1" thickBot="1">
      <c r="A121" s="66" t="s">
        <v>157</v>
      </c>
      <c r="B121" s="67"/>
      <c r="C121" s="68"/>
      <c r="D121" s="116">
        <v>44360.14</v>
      </c>
      <c r="E121" s="116">
        <f t="shared" si="2"/>
        <v>13.37</v>
      </c>
      <c r="F121" s="117">
        <f t="shared" si="3"/>
        <v>1.11</v>
      </c>
      <c r="G121" s="4">
        <v>3317.9</v>
      </c>
      <c r="J121" s="5"/>
    </row>
    <row r="122" spans="1:10" s="7" customFormat="1" ht="25.5" customHeight="1">
      <c r="A122" s="79" t="s">
        <v>158</v>
      </c>
      <c r="B122" s="80"/>
      <c r="C122" s="61"/>
      <c r="D122" s="118">
        <v>40928.66</v>
      </c>
      <c r="E122" s="95">
        <f t="shared" si="2"/>
        <v>12.34</v>
      </c>
      <c r="F122" s="95">
        <f t="shared" si="3"/>
        <v>1.03</v>
      </c>
      <c r="G122" s="4">
        <v>3317.9</v>
      </c>
      <c r="H122" s="4"/>
      <c r="J122" s="8"/>
    </row>
    <row r="123" spans="1:10" s="7" customFormat="1" ht="25.5" customHeight="1">
      <c r="A123" s="12" t="s">
        <v>159</v>
      </c>
      <c r="B123" s="55"/>
      <c r="C123" s="11"/>
      <c r="D123" s="95">
        <v>8091.1</v>
      </c>
      <c r="E123" s="95">
        <f t="shared" si="2"/>
        <v>2.44</v>
      </c>
      <c r="F123" s="95">
        <f t="shared" si="3"/>
        <v>0.2</v>
      </c>
      <c r="G123" s="4">
        <v>3317.9</v>
      </c>
      <c r="H123" s="4"/>
      <c r="J123" s="8"/>
    </row>
    <row r="124" spans="1:10" s="7" customFormat="1" ht="25.5" customHeight="1">
      <c r="A124" s="12" t="s">
        <v>160</v>
      </c>
      <c r="B124" s="55"/>
      <c r="C124" s="11"/>
      <c r="D124" s="95">
        <v>214272.95</v>
      </c>
      <c r="E124" s="95">
        <f t="shared" si="2"/>
        <v>64.58</v>
      </c>
      <c r="F124" s="95">
        <f t="shared" si="3"/>
        <v>5.38</v>
      </c>
      <c r="G124" s="4">
        <v>3317.9</v>
      </c>
      <c r="H124" s="4"/>
      <c r="J124" s="8"/>
    </row>
    <row r="125" spans="1:10" s="7" customFormat="1" ht="21.75" customHeight="1">
      <c r="A125" s="69" t="s">
        <v>68</v>
      </c>
      <c r="B125" s="70"/>
      <c r="C125" s="71"/>
      <c r="D125" s="118">
        <v>94473</v>
      </c>
      <c r="E125" s="95">
        <f t="shared" si="2"/>
        <v>28.47</v>
      </c>
      <c r="F125" s="95">
        <f t="shared" si="3"/>
        <v>2.37</v>
      </c>
      <c r="G125" s="4">
        <v>3317.9</v>
      </c>
      <c r="H125" s="4"/>
      <c r="J125" s="8"/>
    </row>
    <row r="126" spans="1:10" s="7" customFormat="1" ht="21.75" customHeight="1">
      <c r="A126" s="69" t="s">
        <v>151</v>
      </c>
      <c r="B126" s="70"/>
      <c r="C126" s="71"/>
      <c r="D126" s="118">
        <v>22012.45</v>
      </c>
      <c r="E126" s="95">
        <f t="shared" si="2"/>
        <v>6.63</v>
      </c>
      <c r="F126" s="95">
        <f t="shared" si="3"/>
        <v>0.55</v>
      </c>
      <c r="G126" s="4">
        <v>3317.9</v>
      </c>
      <c r="H126" s="4"/>
      <c r="J126" s="8"/>
    </row>
    <row r="127" spans="1:10" s="7" customFormat="1" ht="21.75" customHeight="1">
      <c r="A127" s="12" t="s">
        <v>140</v>
      </c>
      <c r="B127" s="10"/>
      <c r="C127" s="11"/>
      <c r="D127" s="95">
        <v>731584</v>
      </c>
      <c r="E127" s="95">
        <f t="shared" si="2"/>
        <v>220.5</v>
      </c>
      <c r="F127" s="95">
        <f t="shared" si="3"/>
        <v>18.38</v>
      </c>
      <c r="G127" s="4">
        <v>3317.9</v>
      </c>
      <c r="H127" s="4"/>
      <c r="J127" s="8"/>
    </row>
    <row r="128" spans="1:10" s="7" customFormat="1" ht="16.5" customHeight="1">
      <c r="A128" s="13"/>
      <c r="B128" s="14"/>
      <c r="C128" s="15"/>
      <c r="D128" s="15"/>
      <c r="E128" s="15"/>
      <c r="F128" s="15"/>
      <c r="G128" s="4"/>
      <c r="H128" s="4"/>
      <c r="J128" s="8"/>
    </row>
    <row r="129" spans="1:10" s="7" customFormat="1" ht="16.5" customHeight="1" thickBot="1">
      <c r="A129" s="13"/>
      <c r="B129" s="14"/>
      <c r="C129" s="15"/>
      <c r="D129" s="15"/>
      <c r="E129" s="15"/>
      <c r="F129" s="15"/>
      <c r="G129" s="4"/>
      <c r="H129" s="4"/>
      <c r="J129" s="8"/>
    </row>
    <row r="130" spans="1:10" s="18" customFormat="1" ht="19.5" thickBot="1">
      <c r="A130" s="1" t="s">
        <v>50</v>
      </c>
      <c r="B130" s="16"/>
      <c r="C130" s="17"/>
      <c r="D130" s="111">
        <f>D116+D119</f>
        <v>2314350.28</v>
      </c>
      <c r="E130" s="111">
        <f>E116+E119</f>
        <v>698.2</v>
      </c>
      <c r="F130" s="111">
        <f>F116+F119</f>
        <v>58.2</v>
      </c>
      <c r="J130" s="19"/>
    </row>
    <row r="131" spans="1:10" s="18" customFormat="1" ht="18.75">
      <c r="A131" s="52"/>
      <c r="B131" s="53"/>
      <c r="C131" s="54"/>
      <c r="D131" s="54"/>
      <c r="E131" s="54"/>
      <c r="F131" s="54"/>
      <c r="J131" s="19"/>
    </row>
    <row r="132" spans="1:10" s="18" customFormat="1" ht="18.75">
      <c r="A132" s="52"/>
      <c r="B132" s="53"/>
      <c r="C132" s="54"/>
      <c r="D132" s="54"/>
      <c r="E132" s="54"/>
      <c r="F132" s="54"/>
      <c r="J132" s="19"/>
    </row>
    <row r="133" s="49" customFormat="1" ht="12.75">
      <c r="J133" s="50"/>
    </row>
    <row r="134" s="49" customFormat="1" ht="12.75">
      <c r="J134" s="50"/>
    </row>
    <row r="135" spans="1:4" s="49" customFormat="1" ht="14.25">
      <c r="A135" s="131" t="s">
        <v>26</v>
      </c>
      <c r="B135" s="131"/>
      <c r="C135" s="131"/>
      <c r="D135" s="131"/>
    </row>
    <row r="136" s="49" customFormat="1" ht="12.75"/>
    <row r="137" s="49" customFormat="1" ht="12.75">
      <c r="A137" s="51" t="s">
        <v>27</v>
      </c>
    </row>
    <row r="138" s="49" customFormat="1" ht="12.75">
      <c r="J138" s="50"/>
    </row>
    <row r="139" s="49" customFormat="1" ht="12.75">
      <c r="J139" s="50"/>
    </row>
    <row r="140" s="49" customFormat="1" ht="12.75">
      <c r="J140" s="50"/>
    </row>
    <row r="141" s="49" customFormat="1" ht="12.75">
      <c r="J141" s="50"/>
    </row>
  </sheetData>
  <sheetProtection/>
  <mergeCells count="12">
    <mergeCell ref="A7:F7"/>
    <mergeCell ref="A6:F6"/>
    <mergeCell ref="A8:F8"/>
    <mergeCell ref="A9:F9"/>
    <mergeCell ref="A10:F10"/>
    <mergeCell ref="A13:F13"/>
    <mergeCell ref="A135:D135"/>
    <mergeCell ref="A1:F1"/>
    <mergeCell ref="B2:F2"/>
    <mergeCell ref="B3:F3"/>
    <mergeCell ref="B4:F4"/>
    <mergeCell ref="A5:F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zoomScale="90" zoomScaleNormal="90" zoomScalePageLayoutView="0" workbookViewId="0" topLeftCell="A16">
      <selection activeCell="A22" sqref="A22:B23"/>
    </sheetView>
  </sheetViews>
  <sheetFormatPr defaultColWidth="9.00390625" defaultRowHeight="12.75"/>
  <cols>
    <col min="1" max="1" width="81.75390625" style="20" customWidth="1"/>
    <col min="2" max="2" width="19.125" style="20" customWidth="1"/>
    <col min="3" max="4" width="16.625" style="20" customWidth="1"/>
    <col min="5" max="5" width="13.875" style="20" customWidth="1"/>
    <col min="6" max="6" width="20.875" style="20" customWidth="1"/>
    <col min="7" max="7" width="15.375" style="20" customWidth="1"/>
    <col min="8" max="8" width="20.00390625" style="20" customWidth="1"/>
    <col min="9" max="9" width="15.375" style="20" customWidth="1"/>
    <col min="10" max="10" width="15.375" style="21" customWidth="1"/>
    <col min="11" max="12" width="15.375" style="20" customWidth="1"/>
    <col min="13" max="16384" width="9.125" style="20" customWidth="1"/>
  </cols>
  <sheetData>
    <row r="1" spans="1:6" ht="16.5" customHeight="1">
      <c r="A1" s="132" t="s">
        <v>65</v>
      </c>
      <c r="B1" s="133"/>
      <c r="C1" s="133"/>
      <c r="D1" s="133"/>
      <c r="E1" s="133"/>
      <c r="F1" s="133"/>
    </row>
    <row r="2" spans="1:6" ht="21.75" customHeight="1">
      <c r="A2" s="56" t="s">
        <v>141</v>
      </c>
      <c r="B2" s="134"/>
      <c r="C2" s="134"/>
      <c r="D2" s="134"/>
      <c r="E2" s="133"/>
      <c r="F2" s="133"/>
    </row>
    <row r="3" spans="2:6" ht="14.25" customHeight="1">
      <c r="B3" s="134" t="s">
        <v>0</v>
      </c>
      <c r="C3" s="134"/>
      <c r="D3" s="134"/>
      <c r="E3" s="133"/>
      <c r="F3" s="133"/>
    </row>
    <row r="4" spans="2:6" ht="14.25" customHeight="1">
      <c r="B4" s="134" t="s">
        <v>69</v>
      </c>
      <c r="C4" s="134"/>
      <c r="D4" s="134"/>
      <c r="E4" s="133"/>
      <c r="F4" s="133"/>
    </row>
    <row r="5" spans="1:7" ht="35.25" customHeight="1">
      <c r="A5" s="135"/>
      <c r="B5" s="135"/>
      <c r="C5" s="135"/>
      <c r="D5" s="135"/>
      <c r="E5" s="135"/>
      <c r="F5" s="135"/>
      <c r="G5" s="22"/>
    </row>
    <row r="6" spans="1:7" ht="35.25" customHeight="1">
      <c r="A6" s="136" t="s">
        <v>142</v>
      </c>
      <c r="B6" s="136"/>
      <c r="C6" s="136"/>
      <c r="D6" s="136"/>
      <c r="E6" s="136"/>
      <c r="F6" s="136"/>
      <c r="G6" s="22"/>
    </row>
    <row r="7" spans="1:10" s="23" customFormat="1" ht="22.5" customHeight="1">
      <c r="A7" s="121" t="s">
        <v>1</v>
      </c>
      <c r="B7" s="121"/>
      <c r="C7" s="121"/>
      <c r="D7" s="121"/>
      <c r="E7" s="122"/>
      <c r="F7" s="122"/>
      <c r="J7" s="24"/>
    </row>
    <row r="8" spans="1:6" s="25" customFormat="1" ht="18.75" customHeight="1">
      <c r="A8" s="121" t="s">
        <v>120</v>
      </c>
      <c r="B8" s="121"/>
      <c r="C8" s="121"/>
      <c r="D8" s="121"/>
      <c r="E8" s="122"/>
      <c r="F8" s="122"/>
    </row>
    <row r="9" spans="1:6" s="26" customFormat="1" ht="17.25" customHeight="1">
      <c r="A9" s="123" t="s">
        <v>47</v>
      </c>
      <c r="B9" s="123"/>
      <c r="C9" s="123"/>
      <c r="D9" s="123"/>
      <c r="E9" s="124"/>
      <c r="F9" s="124"/>
    </row>
    <row r="10" spans="1:6" s="25" customFormat="1" ht="30" customHeight="1" thickBot="1">
      <c r="A10" s="125" t="s">
        <v>48</v>
      </c>
      <c r="B10" s="125"/>
      <c r="C10" s="125"/>
      <c r="D10" s="125"/>
      <c r="E10" s="126"/>
      <c r="F10" s="126"/>
    </row>
    <row r="11" spans="1:10" s="4" customFormat="1" ht="139.5" customHeight="1" thickBot="1">
      <c r="A11" s="27" t="s">
        <v>2</v>
      </c>
      <c r="B11" s="28" t="s">
        <v>3</v>
      </c>
      <c r="C11" s="2" t="s">
        <v>78</v>
      </c>
      <c r="D11" s="2" t="s">
        <v>29</v>
      </c>
      <c r="E11" s="2" t="s">
        <v>4</v>
      </c>
      <c r="F11" s="29" t="s">
        <v>5</v>
      </c>
      <c r="J11" s="5"/>
    </row>
    <row r="12" spans="1:10" s="7" customFormat="1" ht="12.75">
      <c r="A12" s="30">
        <v>1</v>
      </c>
      <c r="B12" s="31">
        <v>2</v>
      </c>
      <c r="C12" s="31">
        <v>3</v>
      </c>
      <c r="D12" s="32">
        <v>4</v>
      </c>
      <c r="E12" s="33">
        <v>5</v>
      </c>
      <c r="F12" s="34">
        <v>6</v>
      </c>
      <c r="J12" s="8"/>
    </row>
    <row r="13" spans="1:10" s="7" customFormat="1" ht="49.5" customHeight="1">
      <c r="A13" s="127" t="s">
        <v>6</v>
      </c>
      <c r="B13" s="128"/>
      <c r="C13" s="128"/>
      <c r="D13" s="128"/>
      <c r="E13" s="129"/>
      <c r="F13" s="130"/>
      <c r="J13" s="8"/>
    </row>
    <row r="14" spans="1:10" s="4" customFormat="1" ht="18.75">
      <c r="A14" s="35" t="s">
        <v>70</v>
      </c>
      <c r="B14" s="36" t="s">
        <v>7</v>
      </c>
      <c r="C14" s="37">
        <v>3317.9</v>
      </c>
      <c r="D14" s="84">
        <f>E14*G14</f>
        <v>143731.43</v>
      </c>
      <c r="E14" s="85">
        <f>F14*12</f>
        <v>43.32</v>
      </c>
      <c r="F14" s="86">
        <f>F25+F27</f>
        <v>3.61</v>
      </c>
      <c r="G14" s="4">
        <v>3317.9</v>
      </c>
      <c r="J14" s="5"/>
    </row>
    <row r="15" spans="1:10" s="4" customFormat="1" ht="18.75">
      <c r="A15" s="75" t="s">
        <v>71</v>
      </c>
      <c r="B15" s="76" t="s">
        <v>52</v>
      </c>
      <c r="C15" s="37"/>
      <c r="D15" s="84"/>
      <c r="E15" s="85"/>
      <c r="F15" s="86"/>
      <c r="J15" s="5"/>
    </row>
    <row r="16" spans="1:10" s="4" customFormat="1" ht="18.75">
      <c r="A16" s="75" t="s">
        <v>53</v>
      </c>
      <c r="B16" s="76" t="s">
        <v>52</v>
      </c>
      <c r="C16" s="37"/>
      <c r="D16" s="84"/>
      <c r="E16" s="85"/>
      <c r="F16" s="86"/>
      <c r="J16" s="5"/>
    </row>
    <row r="17" spans="1:10" s="4" customFormat="1" ht="111" customHeight="1">
      <c r="A17" s="75" t="s">
        <v>72</v>
      </c>
      <c r="B17" s="76" t="s">
        <v>19</v>
      </c>
      <c r="C17" s="37"/>
      <c r="D17" s="84"/>
      <c r="E17" s="85"/>
      <c r="F17" s="86"/>
      <c r="J17" s="5"/>
    </row>
    <row r="18" spans="1:10" s="4" customFormat="1" ht="18.75">
      <c r="A18" s="75" t="s">
        <v>73</v>
      </c>
      <c r="B18" s="76" t="s">
        <v>52</v>
      </c>
      <c r="C18" s="37"/>
      <c r="D18" s="84"/>
      <c r="E18" s="85"/>
      <c r="F18" s="86"/>
      <c r="J18" s="5"/>
    </row>
    <row r="19" spans="1:10" s="4" customFormat="1" ht="18.75">
      <c r="A19" s="75" t="s">
        <v>74</v>
      </c>
      <c r="B19" s="76" t="s">
        <v>52</v>
      </c>
      <c r="C19" s="37"/>
      <c r="D19" s="84"/>
      <c r="E19" s="85"/>
      <c r="F19" s="86"/>
      <c r="J19" s="5"/>
    </row>
    <row r="20" spans="1:10" s="4" customFormat="1" ht="25.5">
      <c r="A20" s="75" t="s">
        <v>75</v>
      </c>
      <c r="B20" s="76" t="s">
        <v>10</v>
      </c>
      <c r="C20" s="59"/>
      <c r="D20" s="87"/>
      <c r="E20" s="76"/>
      <c r="F20" s="88"/>
      <c r="J20" s="5"/>
    </row>
    <row r="21" spans="1:10" s="4" customFormat="1" ht="15">
      <c r="A21" s="75" t="s">
        <v>76</v>
      </c>
      <c r="B21" s="76" t="s">
        <v>12</v>
      </c>
      <c r="C21" s="59"/>
      <c r="D21" s="87"/>
      <c r="E21" s="76"/>
      <c r="F21" s="88"/>
      <c r="J21" s="5"/>
    </row>
    <row r="22" spans="1:10" s="4" customFormat="1" ht="15">
      <c r="A22" s="75" t="s">
        <v>170</v>
      </c>
      <c r="B22" s="76" t="s">
        <v>52</v>
      </c>
      <c r="C22" s="59"/>
      <c r="D22" s="87"/>
      <c r="E22" s="76"/>
      <c r="F22" s="88"/>
      <c r="J22" s="5"/>
    </row>
    <row r="23" spans="1:10" s="4" customFormat="1" ht="15">
      <c r="A23" s="75" t="s">
        <v>171</v>
      </c>
      <c r="B23" s="76" t="s">
        <v>52</v>
      </c>
      <c r="C23" s="59"/>
      <c r="D23" s="87"/>
      <c r="E23" s="76"/>
      <c r="F23" s="88"/>
      <c r="J23" s="5"/>
    </row>
    <row r="24" spans="1:10" s="4" customFormat="1" ht="15">
      <c r="A24" s="75" t="s">
        <v>77</v>
      </c>
      <c r="B24" s="76" t="s">
        <v>15</v>
      </c>
      <c r="C24" s="59"/>
      <c r="D24" s="87"/>
      <c r="E24" s="76"/>
      <c r="F24" s="88"/>
      <c r="J24" s="5"/>
    </row>
    <row r="25" spans="1:10" s="4" customFormat="1" ht="15">
      <c r="A25" s="35" t="s">
        <v>59</v>
      </c>
      <c r="B25" s="38"/>
      <c r="C25" s="37"/>
      <c r="D25" s="84"/>
      <c r="E25" s="85"/>
      <c r="F25" s="89">
        <v>3.61</v>
      </c>
      <c r="J25" s="5"/>
    </row>
    <row r="26" spans="1:10" s="4" customFormat="1" ht="15">
      <c r="A26" s="57" t="s">
        <v>66</v>
      </c>
      <c r="B26" s="58" t="s">
        <v>52</v>
      </c>
      <c r="C26" s="59"/>
      <c r="D26" s="87"/>
      <c r="E26" s="76"/>
      <c r="F26" s="90">
        <v>0</v>
      </c>
      <c r="J26" s="5"/>
    </row>
    <row r="27" spans="1:10" s="4" customFormat="1" ht="15">
      <c r="A27" s="35" t="s">
        <v>59</v>
      </c>
      <c r="B27" s="38"/>
      <c r="C27" s="37"/>
      <c r="D27" s="84"/>
      <c r="E27" s="85"/>
      <c r="F27" s="89">
        <f>F26</f>
        <v>0</v>
      </c>
      <c r="J27" s="5"/>
    </row>
    <row r="28" spans="1:10" s="4" customFormat="1" ht="18.75">
      <c r="A28" s="35" t="s">
        <v>8</v>
      </c>
      <c r="B28" s="38" t="s">
        <v>9</v>
      </c>
      <c r="C28" s="37" t="s">
        <v>121</v>
      </c>
      <c r="D28" s="84">
        <f>E28*G28</f>
        <v>119842.55</v>
      </c>
      <c r="E28" s="85">
        <f>F28*12</f>
        <v>36.12</v>
      </c>
      <c r="F28" s="86">
        <v>3.01</v>
      </c>
      <c r="G28" s="4">
        <v>3317.9</v>
      </c>
      <c r="J28" s="5"/>
    </row>
    <row r="29" spans="1:10" s="4" customFormat="1" ht="15">
      <c r="A29" s="75" t="s">
        <v>79</v>
      </c>
      <c r="B29" s="76" t="s">
        <v>9</v>
      </c>
      <c r="C29" s="59"/>
      <c r="D29" s="87"/>
      <c r="E29" s="76"/>
      <c r="F29" s="88"/>
      <c r="J29" s="5"/>
    </row>
    <row r="30" spans="1:10" s="4" customFormat="1" ht="15">
      <c r="A30" s="75" t="s">
        <v>80</v>
      </c>
      <c r="B30" s="76" t="s">
        <v>81</v>
      </c>
      <c r="C30" s="59"/>
      <c r="D30" s="87"/>
      <c r="E30" s="76"/>
      <c r="F30" s="88"/>
      <c r="J30" s="5"/>
    </row>
    <row r="31" spans="1:10" s="4" customFormat="1" ht="15">
      <c r="A31" s="75" t="s">
        <v>82</v>
      </c>
      <c r="B31" s="76" t="s">
        <v>83</v>
      </c>
      <c r="C31" s="59"/>
      <c r="D31" s="87"/>
      <c r="E31" s="76"/>
      <c r="F31" s="88"/>
      <c r="J31" s="5"/>
    </row>
    <row r="32" spans="1:10" s="4" customFormat="1" ht="15">
      <c r="A32" s="75" t="s">
        <v>54</v>
      </c>
      <c r="B32" s="76" t="s">
        <v>9</v>
      </c>
      <c r="C32" s="59"/>
      <c r="D32" s="87"/>
      <c r="E32" s="76"/>
      <c r="F32" s="88"/>
      <c r="J32" s="5"/>
    </row>
    <row r="33" spans="1:10" s="4" customFormat="1" ht="25.5">
      <c r="A33" s="75" t="s">
        <v>55</v>
      </c>
      <c r="B33" s="76" t="s">
        <v>10</v>
      </c>
      <c r="C33" s="59"/>
      <c r="D33" s="87"/>
      <c r="E33" s="76"/>
      <c r="F33" s="88"/>
      <c r="J33" s="5"/>
    </row>
    <row r="34" spans="1:10" s="4" customFormat="1" ht="15">
      <c r="A34" s="75" t="s">
        <v>84</v>
      </c>
      <c r="B34" s="76" t="s">
        <v>9</v>
      </c>
      <c r="C34" s="59"/>
      <c r="D34" s="87"/>
      <c r="E34" s="76"/>
      <c r="F34" s="88"/>
      <c r="J34" s="5"/>
    </row>
    <row r="35" spans="1:10" s="4" customFormat="1" ht="15">
      <c r="A35" s="75" t="s">
        <v>56</v>
      </c>
      <c r="B35" s="76" t="s">
        <v>9</v>
      </c>
      <c r="C35" s="59"/>
      <c r="D35" s="87"/>
      <c r="E35" s="76"/>
      <c r="F35" s="88"/>
      <c r="J35" s="5"/>
    </row>
    <row r="36" spans="1:10" s="4" customFormat="1" ht="25.5">
      <c r="A36" s="75" t="s">
        <v>85</v>
      </c>
      <c r="B36" s="76" t="s">
        <v>57</v>
      </c>
      <c r="C36" s="59"/>
      <c r="D36" s="87"/>
      <c r="E36" s="76"/>
      <c r="F36" s="88"/>
      <c r="J36" s="5"/>
    </row>
    <row r="37" spans="1:10" s="4" customFormat="1" ht="25.5">
      <c r="A37" s="75" t="s">
        <v>86</v>
      </c>
      <c r="B37" s="76" t="s">
        <v>10</v>
      </c>
      <c r="C37" s="59"/>
      <c r="D37" s="87"/>
      <c r="E37" s="76"/>
      <c r="F37" s="88"/>
      <c r="J37" s="5"/>
    </row>
    <row r="38" spans="1:10" s="4" customFormat="1" ht="25.5">
      <c r="A38" s="75" t="s">
        <v>87</v>
      </c>
      <c r="B38" s="76" t="s">
        <v>9</v>
      </c>
      <c r="C38" s="59"/>
      <c r="D38" s="87"/>
      <c r="E38" s="76"/>
      <c r="F38" s="88"/>
      <c r="J38" s="5"/>
    </row>
    <row r="39" spans="1:10" s="40" customFormat="1" ht="19.5" customHeight="1">
      <c r="A39" s="39" t="s">
        <v>11</v>
      </c>
      <c r="B39" s="36" t="s">
        <v>12</v>
      </c>
      <c r="C39" s="37" t="s">
        <v>122</v>
      </c>
      <c r="D39" s="84">
        <f>E39*G39</f>
        <v>35833.32</v>
      </c>
      <c r="E39" s="85">
        <f>F39*12</f>
        <v>10.8</v>
      </c>
      <c r="F39" s="91">
        <v>0.9</v>
      </c>
      <c r="G39" s="4">
        <v>3317.9</v>
      </c>
      <c r="I39" s="4"/>
      <c r="J39" s="5"/>
    </row>
    <row r="40" spans="1:10" s="4" customFormat="1" ht="18.75">
      <c r="A40" s="39" t="s">
        <v>13</v>
      </c>
      <c r="B40" s="36" t="s">
        <v>14</v>
      </c>
      <c r="C40" s="37" t="s">
        <v>122</v>
      </c>
      <c r="D40" s="84">
        <f>E40*G40</f>
        <v>116657.36</v>
      </c>
      <c r="E40" s="85">
        <f>F40*12</f>
        <v>35.16</v>
      </c>
      <c r="F40" s="91">
        <v>2.93</v>
      </c>
      <c r="G40" s="4">
        <v>3317.9</v>
      </c>
      <c r="J40" s="5"/>
    </row>
    <row r="41" spans="1:10" s="7" customFormat="1" ht="23.25" customHeight="1">
      <c r="A41" s="39" t="s">
        <v>88</v>
      </c>
      <c r="B41" s="36" t="s">
        <v>9</v>
      </c>
      <c r="C41" s="41" t="s">
        <v>123</v>
      </c>
      <c r="D41" s="84">
        <v>0</v>
      </c>
      <c r="E41" s="85">
        <f>D41/G41</f>
        <v>0</v>
      </c>
      <c r="F41" s="92">
        <f>E41/12</f>
        <v>0</v>
      </c>
      <c r="G41" s="4">
        <v>3317.9</v>
      </c>
      <c r="I41" s="4"/>
      <c r="J41" s="5"/>
    </row>
    <row r="42" spans="1:10" s="7" customFormat="1" ht="23.25" customHeight="1">
      <c r="A42" s="75" t="s">
        <v>89</v>
      </c>
      <c r="B42" s="76" t="s">
        <v>19</v>
      </c>
      <c r="C42" s="41"/>
      <c r="D42" s="84"/>
      <c r="E42" s="85"/>
      <c r="F42" s="92"/>
      <c r="G42" s="4">
        <v>3317.9</v>
      </c>
      <c r="I42" s="4"/>
      <c r="J42" s="5"/>
    </row>
    <row r="43" spans="1:10" s="7" customFormat="1" ht="17.25" customHeight="1">
      <c r="A43" s="75" t="s">
        <v>90</v>
      </c>
      <c r="B43" s="76" t="s">
        <v>15</v>
      </c>
      <c r="C43" s="41"/>
      <c r="D43" s="84"/>
      <c r="E43" s="85"/>
      <c r="F43" s="92"/>
      <c r="G43" s="4">
        <v>3317.9</v>
      </c>
      <c r="I43" s="4"/>
      <c r="J43" s="5"/>
    </row>
    <row r="44" spans="1:10" s="7" customFormat="1" ht="18" customHeight="1">
      <c r="A44" s="75" t="s">
        <v>91</v>
      </c>
      <c r="B44" s="76" t="s">
        <v>92</v>
      </c>
      <c r="C44" s="41"/>
      <c r="D44" s="84"/>
      <c r="E44" s="85"/>
      <c r="F44" s="92"/>
      <c r="G44" s="4">
        <v>3317.9</v>
      </c>
      <c r="I44" s="4"/>
      <c r="J44" s="5"/>
    </row>
    <row r="45" spans="1:10" s="7" customFormat="1" ht="15">
      <c r="A45" s="75" t="s">
        <v>93</v>
      </c>
      <c r="B45" s="76" t="s">
        <v>94</v>
      </c>
      <c r="C45" s="41"/>
      <c r="D45" s="84"/>
      <c r="E45" s="85"/>
      <c r="F45" s="92"/>
      <c r="G45" s="4">
        <v>3317.9</v>
      </c>
      <c r="I45" s="4"/>
      <c r="J45" s="5"/>
    </row>
    <row r="46" spans="1:10" s="7" customFormat="1" ht="21" customHeight="1">
      <c r="A46" s="75" t="s">
        <v>95</v>
      </c>
      <c r="B46" s="76" t="s">
        <v>92</v>
      </c>
      <c r="C46" s="41"/>
      <c r="D46" s="84"/>
      <c r="E46" s="85"/>
      <c r="F46" s="92"/>
      <c r="G46" s="4">
        <v>3317.9</v>
      </c>
      <c r="I46" s="4"/>
      <c r="J46" s="5"/>
    </row>
    <row r="47" spans="1:10" s="7" customFormat="1" ht="35.25" customHeight="1">
      <c r="A47" s="39" t="s">
        <v>96</v>
      </c>
      <c r="B47" s="36" t="s">
        <v>7</v>
      </c>
      <c r="C47" s="41" t="s">
        <v>132</v>
      </c>
      <c r="D47" s="84">
        <v>2439.99</v>
      </c>
      <c r="E47" s="85">
        <f>D47/G47</f>
        <v>0.74</v>
      </c>
      <c r="F47" s="92">
        <f>E47/12</f>
        <v>0.06</v>
      </c>
      <c r="G47" s="4">
        <v>3317.9</v>
      </c>
      <c r="I47" s="4"/>
      <c r="J47" s="5"/>
    </row>
    <row r="48" spans="1:10" s="7" customFormat="1" ht="33" customHeight="1">
      <c r="A48" s="39" t="s">
        <v>97</v>
      </c>
      <c r="B48" s="36" t="s">
        <v>7</v>
      </c>
      <c r="C48" s="41" t="s">
        <v>132</v>
      </c>
      <c r="D48" s="84">
        <v>15405.72</v>
      </c>
      <c r="E48" s="85">
        <f>D48/G48</f>
        <v>4.64</v>
      </c>
      <c r="F48" s="92">
        <f>E48/12</f>
        <v>0.39</v>
      </c>
      <c r="G48" s="4">
        <v>3317.9</v>
      </c>
      <c r="I48" s="4"/>
      <c r="J48" s="5"/>
    </row>
    <row r="49" spans="1:10" s="7" customFormat="1" ht="22.5" customHeight="1">
      <c r="A49" s="39" t="s">
        <v>161</v>
      </c>
      <c r="B49" s="36" t="s">
        <v>45</v>
      </c>
      <c r="C49" s="41" t="s">
        <v>162</v>
      </c>
      <c r="D49" s="84">
        <v>15405.68</v>
      </c>
      <c r="E49" s="85">
        <f>D49/G49</f>
        <v>4.64</v>
      </c>
      <c r="F49" s="92">
        <f>E49/12</f>
        <v>0.39</v>
      </c>
      <c r="G49" s="4">
        <v>3317.9</v>
      </c>
      <c r="I49" s="4"/>
      <c r="J49" s="5"/>
    </row>
    <row r="50" spans="1:10" s="7" customFormat="1" ht="24" customHeight="1">
      <c r="A50" s="39" t="s">
        <v>20</v>
      </c>
      <c r="B50" s="36"/>
      <c r="C50" s="41" t="s">
        <v>124</v>
      </c>
      <c r="D50" s="84">
        <f>E50*G50</f>
        <v>8759.26</v>
      </c>
      <c r="E50" s="85">
        <f>F50*12</f>
        <v>2.64</v>
      </c>
      <c r="F50" s="92">
        <v>0.22</v>
      </c>
      <c r="G50" s="4">
        <v>3317.9</v>
      </c>
      <c r="I50" s="4"/>
      <c r="J50" s="5"/>
    </row>
    <row r="51" spans="1:10" s="7" customFormat="1" ht="33" customHeight="1">
      <c r="A51" s="62" t="s">
        <v>98</v>
      </c>
      <c r="B51" s="63" t="s">
        <v>61</v>
      </c>
      <c r="C51" s="41"/>
      <c r="D51" s="84"/>
      <c r="E51" s="85"/>
      <c r="F51" s="92"/>
      <c r="G51" s="4"/>
      <c r="I51" s="4"/>
      <c r="J51" s="5"/>
    </row>
    <row r="52" spans="1:10" s="7" customFormat="1" ht="20.25" customHeight="1">
      <c r="A52" s="62" t="s">
        <v>99</v>
      </c>
      <c r="B52" s="63" t="s">
        <v>61</v>
      </c>
      <c r="C52" s="41"/>
      <c r="D52" s="84"/>
      <c r="E52" s="85"/>
      <c r="F52" s="92"/>
      <c r="G52" s="4"/>
      <c r="I52" s="4"/>
      <c r="J52" s="5"/>
    </row>
    <row r="53" spans="1:10" s="7" customFormat="1" ht="20.25" customHeight="1">
      <c r="A53" s="62" t="s">
        <v>100</v>
      </c>
      <c r="B53" s="63" t="s">
        <v>52</v>
      </c>
      <c r="C53" s="41"/>
      <c r="D53" s="84"/>
      <c r="E53" s="85"/>
      <c r="F53" s="92"/>
      <c r="G53" s="4"/>
      <c r="I53" s="4"/>
      <c r="J53" s="5"/>
    </row>
    <row r="54" spans="1:10" s="7" customFormat="1" ht="20.25" customHeight="1">
      <c r="A54" s="62" t="s">
        <v>101</v>
      </c>
      <c r="B54" s="63" t="s">
        <v>61</v>
      </c>
      <c r="C54" s="41"/>
      <c r="D54" s="84"/>
      <c r="E54" s="85"/>
      <c r="F54" s="92"/>
      <c r="G54" s="4"/>
      <c r="I54" s="4"/>
      <c r="J54" s="5"/>
    </row>
    <row r="55" spans="1:10" s="7" customFormat="1" ht="35.25" customHeight="1">
      <c r="A55" s="62" t="s">
        <v>102</v>
      </c>
      <c r="B55" s="63" t="s">
        <v>61</v>
      </c>
      <c r="C55" s="41"/>
      <c r="D55" s="84"/>
      <c r="E55" s="85"/>
      <c r="F55" s="92"/>
      <c r="G55" s="4"/>
      <c r="I55" s="4"/>
      <c r="J55" s="5"/>
    </row>
    <row r="56" spans="1:10" s="7" customFormat="1" ht="20.25" customHeight="1">
      <c r="A56" s="62" t="s">
        <v>103</v>
      </c>
      <c r="B56" s="63" t="s">
        <v>61</v>
      </c>
      <c r="C56" s="41"/>
      <c r="D56" s="84"/>
      <c r="E56" s="85"/>
      <c r="F56" s="92"/>
      <c r="G56" s="4"/>
      <c r="I56" s="4"/>
      <c r="J56" s="5"/>
    </row>
    <row r="57" spans="1:10" s="7" customFormat="1" ht="32.25" customHeight="1">
      <c r="A57" s="62" t="s">
        <v>104</v>
      </c>
      <c r="B57" s="63" t="s">
        <v>61</v>
      </c>
      <c r="C57" s="41"/>
      <c r="D57" s="84"/>
      <c r="E57" s="85"/>
      <c r="F57" s="92"/>
      <c r="G57" s="4"/>
      <c r="I57" s="4"/>
      <c r="J57" s="5"/>
    </row>
    <row r="58" spans="1:10" s="7" customFormat="1" ht="20.25" customHeight="1">
      <c r="A58" s="62" t="s">
        <v>105</v>
      </c>
      <c r="B58" s="63" t="s">
        <v>61</v>
      </c>
      <c r="C58" s="41"/>
      <c r="D58" s="84"/>
      <c r="E58" s="85"/>
      <c r="F58" s="92"/>
      <c r="G58" s="4"/>
      <c r="I58" s="4"/>
      <c r="J58" s="5"/>
    </row>
    <row r="59" spans="1:10" s="7" customFormat="1" ht="20.25" customHeight="1">
      <c r="A59" s="62" t="s">
        <v>106</v>
      </c>
      <c r="B59" s="63" t="s">
        <v>61</v>
      </c>
      <c r="C59" s="41"/>
      <c r="D59" s="84"/>
      <c r="E59" s="85"/>
      <c r="F59" s="92"/>
      <c r="G59" s="4"/>
      <c r="I59" s="4"/>
      <c r="J59" s="5"/>
    </row>
    <row r="60" spans="1:10" s="4" customFormat="1" ht="18.75" customHeight="1">
      <c r="A60" s="39" t="s">
        <v>22</v>
      </c>
      <c r="B60" s="36" t="s">
        <v>23</v>
      </c>
      <c r="C60" s="41" t="s">
        <v>125</v>
      </c>
      <c r="D60" s="84">
        <f>E60*G60</f>
        <v>3185.18</v>
      </c>
      <c r="E60" s="85">
        <f>F60*12</f>
        <v>0.96</v>
      </c>
      <c r="F60" s="92">
        <v>0.08</v>
      </c>
      <c r="G60" s="4">
        <v>3317.9</v>
      </c>
      <c r="J60" s="5"/>
    </row>
    <row r="61" spans="1:10" s="4" customFormat="1" ht="18.75" customHeight="1">
      <c r="A61" s="39" t="s">
        <v>24</v>
      </c>
      <c r="B61" s="42" t="s">
        <v>25</v>
      </c>
      <c r="C61" s="43" t="s">
        <v>125</v>
      </c>
      <c r="D61" s="84">
        <f>E61*G61</f>
        <v>1990.74</v>
      </c>
      <c r="E61" s="85">
        <f>F61*12</f>
        <v>0.6</v>
      </c>
      <c r="F61" s="93">
        <v>0.05</v>
      </c>
      <c r="G61" s="4">
        <v>3317.9</v>
      </c>
      <c r="J61" s="5"/>
    </row>
    <row r="62" spans="1:10" s="40" customFormat="1" ht="30">
      <c r="A62" s="39" t="s">
        <v>21</v>
      </c>
      <c r="B62" s="36"/>
      <c r="C62" s="41" t="s">
        <v>133</v>
      </c>
      <c r="D62" s="84">
        <v>3535</v>
      </c>
      <c r="E62" s="85">
        <f>D62/G62</f>
        <v>1.07</v>
      </c>
      <c r="F62" s="92">
        <f>E62/12</f>
        <v>0.09</v>
      </c>
      <c r="G62" s="4">
        <v>3317.9</v>
      </c>
      <c r="I62" s="4"/>
      <c r="J62" s="5"/>
    </row>
    <row r="63" spans="1:10" s="40" customFormat="1" ht="30" customHeight="1">
      <c r="A63" s="39" t="s">
        <v>30</v>
      </c>
      <c r="B63" s="36"/>
      <c r="C63" s="37" t="s">
        <v>126</v>
      </c>
      <c r="D63" s="85">
        <f>D64+D65+D66+D67+D68+D69+D70+D73+D74+D75+D76+D77+D78+D79</f>
        <v>33268.38</v>
      </c>
      <c r="E63" s="85">
        <f>D63/G63</f>
        <v>10.03</v>
      </c>
      <c r="F63" s="89">
        <f>E63/12</f>
        <v>0.84</v>
      </c>
      <c r="G63" s="4">
        <v>3317.9</v>
      </c>
      <c r="I63" s="4"/>
      <c r="J63" s="5"/>
    </row>
    <row r="64" spans="1:10" s="7" customFormat="1" ht="18" customHeight="1">
      <c r="A64" s="9" t="s">
        <v>134</v>
      </c>
      <c r="B64" s="10" t="s">
        <v>15</v>
      </c>
      <c r="C64" s="11"/>
      <c r="D64" s="94">
        <v>389.23</v>
      </c>
      <c r="E64" s="95"/>
      <c r="F64" s="96"/>
      <c r="G64" s="4">
        <v>3317.9</v>
      </c>
      <c r="I64" s="4"/>
      <c r="J64" s="5"/>
    </row>
    <row r="65" spans="1:10" s="7" customFormat="1" ht="20.25" customHeight="1">
      <c r="A65" s="9" t="s">
        <v>16</v>
      </c>
      <c r="B65" s="55" t="s">
        <v>64</v>
      </c>
      <c r="C65" s="11"/>
      <c r="D65" s="94">
        <v>1097.78</v>
      </c>
      <c r="E65" s="95"/>
      <c r="F65" s="96"/>
      <c r="G65" s="4">
        <v>3317.9</v>
      </c>
      <c r="I65" s="4"/>
      <c r="J65" s="5"/>
    </row>
    <row r="66" spans="1:10" s="7" customFormat="1" ht="20.25" customHeight="1">
      <c r="A66" s="9" t="s">
        <v>60</v>
      </c>
      <c r="B66" s="10" t="s">
        <v>15</v>
      </c>
      <c r="C66" s="11"/>
      <c r="D66" s="94">
        <v>1956.15</v>
      </c>
      <c r="E66" s="95"/>
      <c r="F66" s="96"/>
      <c r="G66" s="4">
        <v>3317.9</v>
      </c>
      <c r="I66" s="4"/>
      <c r="J66" s="5"/>
    </row>
    <row r="67" spans="1:10" s="7" customFormat="1" ht="21" customHeight="1">
      <c r="A67" s="9" t="s">
        <v>41</v>
      </c>
      <c r="B67" s="10" t="s">
        <v>15</v>
      </c>
      <c r="C67" s="11"/>
      <c r="D67" s="94">
        <v>2092</v>
      </c>
      <c r="E67" s="95"/>
      <c r="F67" s="96"/>
      <c r="G67" s="4">
        <v>3317.9</v>
      </c>
      <c r="I67" s="4"/>
      <c r="J67" s="5"/>
    </row>
    <row r="68" spans="1:10" s="7" customFormat="1" ht="21" customHeight="1">
      <c r="A68" s="9" t="s">
        <v>39</v>
      </c>
      <c r="B68" s="10" t="s">
        <v>15</v>
      </c>
      <c r="C68" s="11"/>
      <c r="D68" s="94">
        <v>0</v>
      </c>
      <c r="E68" s="95"/>
      <c r="F68" s="96"/>
      <c r="G68" s="4">
        <v>3317.9</v>
      </c>
      <c r="I68" s="4"/>
      <c r="J68" s="5"/>
    </row>
    <row r="69" spans="1:10" s="7" customFormat="1" ht="18.75" customHeight="1">
      <c r="A69" s="9" t="s">
        <v>51</v>
      </c>
      <c r="B69" s="55" t="s">
        <v>15</v>
      </c>
      <c r="C69" s="11"/>
      <c r="D69" s="94">
        <v>6995.08</v>
      </c>
      <c r="E69" s="95"/>
      <c r="F69" s="96"/>
      <c r="G69" s="4">
        <v>3317.9</v>
      </c>
      <c r="I69" s="4"/>
      <c r="J69" s="5"/>
    </row>
    <row r="70" spans="1:10" s="7" customFormat="1" ht="18.75" customHeight="1">
      <c r="A70" s="9" t="s">
        <v>17</v>
      </c>
      <c r="B70" s="10" t="s">
        <v>15</v>
      </c>
      <c r="C70" s="11"/>
      <c r="D70" s="94">
        <v>1097.78</v>
      </c>
      <c r="E70" s="95"/>
      <c r="F70" s="96"/>
      <c r="G70" s="4">
        <v>3317.9</v>
      </c>
      <c r="I70" s="4"/>
      <c r="J70" s="5"/>
    </row>
    <row r="71" spans="1:10" s="7" customFormat="1" ht="15" hidden="1">
      <c r="A71" s="9" t="s">
        <v>38</v>
      </c>
      <c r="B71" s="10" t="s">
        <v>15</v>
      </c>
      <c r="C71" s="11"/>
      <c r="D71" s="94">
        <f>E71*G71</f>
        <v>0</v>
      </c>
      <c r="E71" s="95"/>
      <c r="F71" s="96"/>
      <c r="G71" s="4">
        <v>3317.9</v>
      </c>
      <c r="I71" s="4"/>
      <c r="J71" s="5"/>
    </row>
    <row r="72" spans="1:10" s="7" customFormat="1" ht="15" hidden="1">
      <c r="A72" s="9" t="s">
        <v>39</v>
      </c>
      <c r="B72" s="10" t="s">
        <v>19</v>
      </c>
      <c r="C72" s="11"/>
      <c r="D72" s="94">
        <f>E72*G72</f>
        <v>0</v>
      </c>
      <c r="E72" s="95"/>
      <c r="F72" s="96"/>
      <c r="G72" s="4">
        <v>3317.9</v>
      </c>
      <c r="I72" s="4"/>
      <c r="J72" s="5"/>
    </row>
    <row r="73" spans="1:10" s="7" customFormat="1" ht="21.75" customHeight="1">
      <c r="A73" s="9" t="s">
        <v>38</v>
      </c>
      <c r="B73" s="55" t="s">
        <v>15</v>
      </c>
      <c r="C73" s="11"/>
      <c r="D73" s="94">
        <v>1045.98</v>
      </c>
      <c r="E73" s="95"/>
      <c r="F73" s="96"/>
      <c r="G73" s="4">
        <v>3317.9</v>
      </c>
      <c r="I73" s="4"/>
      <c r="J73" s="5"/>
    </row>
    <row r="74" spans="1:10" s="7" customFormat="1" ht="21.75" customHeight="1">
      <c r="A74" s="81" t="s">
        <v>143</v>
      </c>
      <c r="B74" s="82" t="s">
        <v>15</v>
      </c>
      <c r="C74" s="11"/>
      <c r="D74" s="94">
        <v>852.55</v>
      </c>
      <c r="E74" s="95"/>
      <c r="F74" s="96"/>
      <c r="G74" s="4">
        <v>3317.9</v>
      </c>
      <c r="I74" s="4"/>
      <c r="J74" s="5"/>
    </row>
    <row r="75" spans="1:10" s="7" customFormat="1" ht="21.75" customHeight="1">
      <c r="A75" s="9" t="s">
        <v>18</v>
      </c>
      <c r="B75" s="10" t="s">
        <v>15</v>
      </c>
      <c r="C75" s="11"/>
      <c r="D75" s="94">
        <v>4163.64</v>
      </c>
      <c r="E75" s="95"/>
      <c r="F75" s="96"/>
      <c r="G75" s="4">
        <v>3317.9</v>
      </c>
      <c r="I75" s="4"/>
      <c r="J75" s="5"/>
    </row>
    <row r="76" spans="1:10" s="7" customFormat="1" ht="25.5">
      <c r="A76" s="9" t="s">
        <v>67</v>
      </c>
      <c r="B76" s="10" t="s">
        <v>15</v>
      </c>
      <c r="C76" s="11"/>
      <c r="D76" s="94">
        <v>7236.11</v>
      </c>
      <c r="E76" s="95"/>
      <c r="F76" s="96"/>
      <c r="G76" s="4">
        <v>3317.9</v>
      </c>
      <c r="I76" s="4"/>
      <c r="J76" s="5"/>
    </row>
    <row r="77" spans="1:10" s="7" customFormat="1" ht="23.25" customHeight="1">
      <c r="A77" s="9" t="s">
        <v>166</v>
      </c>
      <c r="B77" s="55" t="s">
        <v>15</v>
      </c>
      <c r="C77" s="11"/>
      <c r="D77" s="94">
        <v>1005.3</v>
      </c>
      <c r="E77" s="95"/>
      <c r="F77" s="96"/>
      <c r="G77" s="4">
        <v>3317.9</v>
      </c>
      <c r="I77" s="4"/>
      <c r="J77" s="5"/>
    </row>
    <row r="78" spans="1:10" s="44" customFormat="1" ht="21" customHeight="1">
      <c r="A78" s="9" t="s">
        <v>167</v>
      </c>
      <c r="B78" s="64" t="s">
        <v>45</v>
      </c>
      <c r="C78" s="65"/>
      <c r="D78" s="97">
        <v>5336.78</v>
      </c>
      <c r="E78" s="98"/>
      <c r="F78" s="99"/>
      <c r="G78" s="4">
        <v>3317.9</v>
      </c>
      <c r="I78" s="4"/>
      <c r="J78" s="5"/>
    </row>
    <row r="79" spans="1:10" s="44" customFormat="1" ht="27.75" customHeight="1">
      <c r="A79" s="9" t="s">
        <v>107</v>
      </c>
      <c r="B79" s="55" t="s">
        <v>45</v>
      </c>
      <c r="C79" s="65"/>
      <c r="D79" s="97">
        <v>0</v>
      </c>
      <c r="E79" s="98"/>
      <c r="F79" s="99"/>
      <c r="G79" s="4"/>
      <c r="I79" s="4"/>
      <c r="J79" s="5"/>
    </row>
    <row r="80" spans="1:10" s="40" customFormat="1" ht="21" customHeight="1">
      <c r="A80" s="39" t="s">
        <v>33</v>
      </c>
      <c r="B80" s="36"/>
      <c r="C80" s="37" t="s">
        <v>127</v>
      </c>
      <c r="D80" s="85">
        <f>D81+D82+D83+D84+D85+D86</f>
        <v>28981.32</v>
      </c>
      <c r="E80" s="85">
        <f>D80/G80</f>
        <v>8.73</v>
      </c>
      <c r="F80" s="89">
        <f>E80/12</f>
        <v>0.73</v>
      </c>
      <c r="G80" s="4">
        <v>3317.9</v>
      </c>
      <c r="I80" s="4"/>
      <c r="J80" s="5"/>
    </row>
    <row r="81" spans="1:10" s="7" customFormat="1" ht="31.5" customHeight="1">
      <c r="A81" s="9" t="s">
        <v>42</v>
      </c>
      <c r="B81" s="10" t="s">
        <v>43</v>
      </c>
      <c r="C81" s="11"/>
      <c r="D81" s="94">
        <v>0</v>
      </c>
      <c r="E81" s="95"/>
      <c r="F81" s="96"/>
      <c r="G81" s="4">
        <v>3317.9</v>
      </c>
      <c r="I81" s="4"/>
      <c r="J81" s="5"/>
    </row>
    <row r="82" spans="1:10" s="7" customFormat="1" ht="21" customHeight="1">
      <c r="A82" s="9" t="s">
        <v>40</v>
      </c>
      <c r="B82" s="10" t="s">
        <v>7</v>
      </c>
      <c r="C82" s="11"/>
      <c r="D82" s="94">
        <v>7440.48</v>
      </c>
      <c r="E82" s="95"/>
      <c r="F82" s="96"/>
      <c r="G82" s="4">
        <v>3317.9</v>
      </c>
      <c r="I82" s="4"/>
      <c r="J82" s="5"/>
    </row>
    <row r="83" spans="1:10" s="7" customFormat="1" ht="27.75" customHeight="1">
      <c r="A83" s="9" t="s">
        <v>108</v>
      </c>
      <c r="B83" s="55" t="s">
        <v>135</v>
      </c>
      <c r="C83" s="11"/>
      <c r="D83" s="94">
        <f>7180.28*3</f>
        <v>21540.84</v>
      </c>
      <c r="E83" s="95"/>
      <c r="F83" s="96"/>
      <c r="G83" s="4">
        <v>3317.9</v>
      </c>
      <c r="I83" s="4"/>
      <c r="J83" s="5"/>
    </row>
    <row r="84" spans="1:10" s="7" customFormat="1" ht="33" customHeight="1">
      <c r="A84" s="9" t="s">
        <v>107</v>
      </c>
      <c r="B84" s="55" t="s">
        <v>44</v>
      </c>
      <c r="C84" s="11"/>
      <c r="D84" s="94">
        <v>0</v>
      </c>
      <c r="E84" s="95"/>
      <c r="F84" s="96"/>
      <c r="G84" s="4">
        <v>3317.9</v>
      </c>
      <c r="I84" s="4"/>
      <c r="J84" s="5"/>
    </row>
    <row r="85" spans="1:10" s="7" customFormat="1" ht="24.75" customHeight="1">
      <c r="A85" s="62" t="s">
        <v>168</v>
      </c>
      <c r="B85" s="55" t="s">
        <v>45</v>
      </c>
      <c r="C85" s="11"/>
      <c r="D85" s="100">
        <v>0</v>
      </c>
      <c r="E85" s="95"/>
      <c r="F85" s="101"/>
      <c r="G85" s="4">
        <v>3317.9</v>
      </c>
      <c r="I85" s="4"/>
      <c r="J85" s="5"/>
    </row>
    <row r="86" spans="1:10" s="7" customFormat="1" ht="24" customHeight="1">
      <c r="A86" s="9" t="s">
        <v>109</v>
      </c>
      <c r="B86" s="55" t="s">
        <v>15</v>
      </c>
      <c r="C86" s="6"/>
      <c r="D86" s="94">
        <v>0</v>
      </c>
      <c r="E86" s="95"/>
      <c r="F86" s="101"/>
      <c r="G86" s="4">
        <v>3317.9</v>
      </c>
      <c r="I86" s="4"/>
      <c r="J86" s="5"/>
    </row>
    <row r="87" spans="1:10" s="7" customFormat="1" ht="21.75" customHeight="1">
      <c r="A87" s="39" t="s">
        <v>34</v>
      </c>
      <c r="B87" s="10"/>
      <c r="C87" s="37" t="s">
        <v>128</v>
      </c>
      <c r="D87" s="84">
        <f>D88+D89+D90</f>
        <v>0</v>
      </c>
      <c r="E87" s="85">
        <f>D87/G87</f>
        <v>0</v>
      </c>
      <c r="F87" s="89">
        <f>E87/12</f>
        <v>0</v>
      </c>
      <c r="G87" s="4">
        <v>3317.9</v>
      </c>
      <c r="I87" s="4"/>
      <c r="J87" s="5"/>
    </row>
    <row r="88" spans="1:10" s="7" customFormat="1" ht="24" customHeight="1">
      <c r="A88" s="9" t="s">
        <v>110</v>
      </c>
      <c r="B88" s="10" t="s">
        <v>15</v>
      </c>
      <c r="C88" s="37"/>
      <c r="D88" s="102">
        <v>0</v>
      </c>
      <c r="E88" s="103"/>
      <c r="F88" s="101"/>
      <c r="G88" s="4">
        <v>3317.9</v>
      </c>
      <c r="I88" s="4"/>
      <c r="J88" s="5"/>
    </row>
    <row r="89" spans="1:10" s="7" customFormat="1" ht="20.25" customHeight="1">
      <c r="A89" s="62" t="s">
        <v>111</v>
      </c>
      <c r="B89" s="55" t="s">
        <v>45</v>
      </c>
      <c r="C89" s="37"/>
      <c r="D89" s="102">
        <v>0</v>
      </c>
      <c r="E89" s="103"/>
      <c r="F89" s="101"/>
      <c r="G89" s="4">
        <v>3317.9</v>
      </c>
      <c r="I89" s="4"/>
      <c r="J89" s="5"/>
    </row>
    <row r="90" spans="1:10" s="7" customFormat="1" ht="30.75" customHeight="1">
      <c r="A90" s="9" t="s">
        <v>112</v>
      </c>
      <c r="B90" s="55" t="s">
        <v>45</v>
      </c>
      <c r="C90" s="37"/>
      <c r="D90" s="102">
        <v>0</v>
      </c>
      <c r="E90" s="103"/>
      <c r="F90" s="101"/>
      <c r="G90" s="4">
        <v>3317.9</v>
      </c>
      <c r="I90" s="4"/>
      <c r="J90" s="5"/>
    </row>
    <row r="91" spans="1:10" s="7" customFormat="1" ht="23.25" customHeight="1">
      <c r="A91" s="39" t="s">
        <v>113</v>
      </c>
      <c r="B91" s="10"/>
      <c r="C91" s="41" t="s">
        <v>129</v>
      </c>
      <c r="D91" s="85">
        <f>D92+D93+D94+D95+D96+D97</f>
        <v>20177.37</v>
      </c>
      <c r="E91" s="85">
        <f>D91/G91</f>
        <v>6.08</v>
      </c>
      <c r="F91" s="89">
        <f>E91/12</f>
        <v>0.51</v>
      </c>
      <c r="G91" s="4">
        <v>3317.9</v>
      </c>
      <c r="I91" s="4"/>
      <c r="J91" s="5"/>
    </row>
    <row r="92" spans="1:10" s="7" customFormat="1" ht="21" customHeight="1">
      <c r="A92" s="9" t="s">
        <v>31</v>
      </c>
      <c r="B92" s="10" t="s">
        <v>7</v>
      </c>
      <c r="C92" s="41"/>
      <c r="D92" s="94">
        <v>0</v>
      </c>
      <c r="E92" s="95"/>
      <c r="F92" s="96"/>
      <c r="G92" s="4">
        <v>3317.9</v>
      </c>
      <c r="I92" s="4"/>
      <c r="J92" s="5"/>
    </row>
    <row r="93" spans="1:10" s="7" customFormat="1" ht="43.5" customHeight="1">
      <c r="A93" s="9" t="s">
        <v>114</v>
      </c>
      <c r="B93" s="10" t="s">
        <v>15</v>
      </c>
      <c r="C93" s="41"/>
      <c r="D93" s="94">
        <v>8746.98</v>
      </c>
      <c r="E93" s="95"/>
      <c r="F93" s="96"/>
      <c r="G93" s="4">
        <v>3317.9</v>
      </c>
      <c r="I93" s="4"/>
      <c r="J93" s="5"/>
    </row>
    <row r="94" spans="1:10" s="7" customFormat="1" ht="45.75" customHeight="1">
      <c r="A94" s="9" t="s">
        <v>115</v>
      </c>
      <c r="B94" s="10" t="s">
        <v>15</v>
      </c>
      <c r="C94" s="41"/>
      <c r="D94" s="94">
        <v>1093.4</v>
      </c>
      <c r="E94" s="95"/>
      <c r="F94" s="96"/>
      <c r="G94" s="4">
        <v>3317.9</v>
      </c>
      <c r="I94" s="4"/>
      <c r="J94" s="5"/>
    </row>
    <row r="95" spans="1:10" s="7" customFormat="1" ht="25.5">
      <c r="A95" s="9" t="s">
        <v>46</v>
      </c>
      <c r="B95" s="10" t="s">
        <v>10</v>
      </c>
      <c r="C95" s="41"/>
      <c r="D95" s="94">
        <v>5503.83</v>
      </c>
      <c r="E95" s="95"/>
      <c r="F95" s="96"/>
      <c r="G95" s="4">
        <v>3317.9</v>
      </c>
      <c r="I95" s="4"/>
      <c r="J95" s="5"/>
    </row>
    <row r="96" spans="1:10" s="7" customFormat="1" ht="22.5" customHeight="1">
      <c r="A96" s="9" t="s">
        <v>36</v>
      </c>
      <c r="B96" s="55" t="s">
        <v>116</v>
      </c>
      <c r="C96" s="41"/>
      <c r="D96" s="94">
        <v>4833.16</v>
      </c>
      <c r="E96" s="95"/>
      <c r="F96" s="101"/>
      <c r="G96" s="4">
        <v>3317.9</v>
      </c>
      <c r="I96" s="4"/>
      <c r="J96" s="5"/>
    </row>
    <row r="97" spans="1:10" s="7" customFormat="1" ht="60.75" customHeight="1">
      <c r="A97" s="9" t="s">
        <v>117</v>
      </c>
      <c r="B97" s="55" t="s">
        <v>61</v>
      </c>
      <c r="C97" s="41"/>
      <c r="D97" s="94">
        <v>0</v>
      </c>
      <c r="E97" s="95"/>
      <c r="F97" s="101"/>
      <c r="G97" s="4">
        <v>3317.9</v>
      </c>
      <c r="I97" s="4"/>
      <c r="J97" s="5"/>
    </row>
    <row r="98" spans="1:10" s="7" customFormat="1" ht="21.75" customHeight="1">
      <c r="A98" s="39" t="s">
        <v>35</v>
      </c>
      <c r="B98" s="10"/>
      <c r="C98" s="41" t="s">
        <v>130</v>
      </c>
      <c r="D98" s="85">
        <f>D99</f>
        <v>1311.87</v>
      </c>
      <c r="E98" s="85">
        <f>D98/G98</f>
        <v>0.4</v>
      </c>
      <c r="F98" s="89">
        <f>E98/12</f>
        <v>0.03</v>
      </c>
      <c r="G98" s="4">
        <v>3317.9</v>
      </c>
      <c r="I98" s="4"/>
      <c r="J98" s="5"/>
    </row>
    <row r="99" spans="1:10" s="7" customFormat="1" ht="21" customHeight="1">
      <c r="A99" s="9" t="s">
        <v>32</v>
      </c>
      <c r="B99" s="10" t="s">
        <v>15</v>
      </c>
      <c r="C99" s="11"/>
      <c r="D99" s="94">
        <v>1311.87</v>
      </c>
      <c r="E99" s="95"/>
      <c r="F99" s="96"/>
      <c r="G99" s="4">
        <v>3317.9</v>
      </c>
      <c r="I99" s="4"/>
      <c r="J99" s="5"/>
    </row>
    <row r="100" spans="1:10" s="4" customFormat="1" ht="20.25" customHeight="1">
      <c r="A100" s="39" t="s">
        <v>37</v>
      </c>
      <c r="B100" s="36"/>
      <c r="C100" s="37" t="s">
        <v>131</v>
      </c>
      <c r="D100" s="85">
        <f>D101+D102</f>
        <v>15340</v>
      </c>
      <c r="E100" s="85">
        <f>D100/G100</f>
        <v>4.62</v>
      </c>
      <c r="F100" s="89">
        <f>E100/12</f>
        <v>0.39</v>
      </c>
      <c r="G100" s="4">
        <v>3317.9</v>
      </c>
      <c r="J100" s="5"/>
    </row>
    <row r="101" spans="1:10" s="7" customFormat="1" ht="43.5" customHeight="1">
      <c r="A101" s="62" t="s">
        <v>118</v>
      </c>
      <c r="B101" s="55" t="s">
        <v>19</v>
      </c>
      <c r="C101" s="11"/>
      <c r="D101" s="94">
        <v>15340</v>
      </c>
      <c r="E101" s="95"/>
      <c r="F101" s="96"/>
      <c r="G101" s="4">
        <v>3317.9</v>
      </c>
      <c r="I101" s="4"/>
      <c r="J101" s="8"/>
    </row>
    <row r="102" spans="1:10" s="7" customFormat="1" ht="22.5" customHeight="1">
      <c r="A102" s="62" t="s">
        <v>145</v>
      </c>
      <c r="B102" s="55" t="s">
        <v>61</v>
      </c>
      <c r="C102" s="61"/>
      <c r="D102" s="104">
        <v>0</v>
      </c>
      <c r="E102" s="105"/>
      <c r="F102" s="106"/>
      <c r="G102" s="4">
        <v>3317.9</v>
      </c>
      <c r="I102" s="4"/>
      <c r="J102" s="8"/>
    </row>
    <row r="103" spans="1:10" s="7" customFormat="1" ht="27" customHeight="1">
      <c r="A103" s="39" t="s">
        <v>136</v>
      </c>
      <c r="B103" s="55"/>
      <c r="C103" s="41" t="s">
        <v>139</v>
      </c>
      <c r="D103" s="107">
        <f>D104+D105</f>
        <v>0</v>
      </c>
      <c r="E103" s="107">
        <f>D103/G103</f>
        <v>0</v>
      </c>
      <c r="F103" s="107">
        <f>E103/12</f>
        <v>0</v>
      </c>
      <c r="G103" s="4">
        <v>3317.9</v>
      </c>
      <c r="I103" s="4"/>
      <c r="J103" s="8"/>
    </row>
    <row r="104" spans="1:10" s="7" customFormat="1" ht="21.75" customHeight="1">
      <c r="A104" s="62" t="s">
        <v>137</v>
      </c>
      <c r="B104" s="55" t="s">
        <v>135</v>
      </c>
      <c r="C104" s="11"/>
      <c r="D104" s="95">
        <v>0</v>
      </c>
      <c r="E104" s="95"/>
      <c r="F104" s="95"/>
      <c r="G104" s="4">
        <v>3317.9</v>
      </c>
      <c r="I104" s="4"/>
      <c r="J104" s="8"/>
    </row>
    <row r="105" spans="1:10" s="7" customFormat="1" ht="21.75" customHeight="1">
      <c r="A105" s="62" t="s">
        <v>138</v>
      </c>
      <c r="B105" s="55" t="s">
        <v>135</v>
      </c>
      <c r="C105" s="11"/>
      <c r="D105" s="95">
        <v>0</v>
      </c>
      <c r="E105" s="95"/>
      <c r="F105" s="95"/>
      <c r="G105" s="4">
        <v>3317.9</v>
      </c>
      <c r="I105" s="4"/>
      <c r="J105" s="8"/>
    </row>
    <row r="106" spans="1:10" s="4" customFormat="1" ht="132.75">
      <c r="A106" s="77" t="s">
        <v>169</v>
      </c>
      <c r="B106" s="42" t="s">
        <v>10</v>
      </c>
      <c r="C106" s="60"/>
      <c r="D106" s="108">
        <v>35000</v>
      </c>
      <c r="E106" s="108">
        <f aca="true" t="shared" si="0" ref="E106:E112">D106/G106</f>
        <v>10.55</v>
      </c>
      <c r="F106" s="109">
        <f aca="true" t="shared" si="1" ref="F106:F112">E106/12</f>
        <v>0.88</v>
      </c>
      <c r="G106" s="4">
        <v>3317.9</v>
      </c>
      <c r="J106" s="5"/>
    </row>
    <row r="107" spans="1:10" s="4" customFormat="1" ht="18.75">
      <c r="A107" s="83" t="s">
        <v>146</v>
      </c>
      <c r="B107" s="36" t="s">
        <v>7</v>
      </c>
      <c r="C107" s="41"/>
      <c r="D107" s="107">
        <f>3754.19+20933.57</f>
        <v>24687.76</v>
      </c>
      <c r="E107" s="107">
        <f t="shared" si="0"/>
        <v>7.44</v>
      </c>
      <c r="F107" s="107">
        <f t="shared" si="1"/>
        <v>0.62</v>
      </c>
      <c r="G107" s="4">
        <v>3317.9</v>
      </c>
      <c r="J107" s="5"/>
    </row>
    <row r="108" spans="1:10" s="4" customFormat="1" ht="18.75">
      <c r="A108" s="83" t="s">
        <v>147</v>
      </c>
      <c r="B108" s="36" t="s">
        <v>7</v>
      </c>
      <c r="C108" s="41"/>
      <c r="D108" s="107">
        <f>3754.19+8521.72</f>
        <v>12275.91</v>
      </c>
      <c r="E108" s="107">
        <f t="shared" si="0"/>
        <v>3.7</v>
      </c>
      <c r="F108" s="107">
        <f t="shared" si="1"/>
        <v>0.31</v>
      </c>
      <c r="G108" s="4">
        <v>3317.9</v>
      </c>
      <c r="J108" s="5"/>
    </row>
    <row r="109" spans="1:10" s="4" customFormat="1" ht="18.75">
      <c r="A109" s="83" t="s">
        <v>148</v>
      </c>
      <c r="B109" s="36" t="s">
        <v>7</v>
      </c>
      <c r="C109" s="41"/>
      <c r="D109" s="107">
        <v>36176.17</v>
      </c>
      <c r="E109" s="107">
        <f t="shared" si="0"/>
        <v>10.9</v>
      </c>
      <c r="F109" s="107">
        <f t="shared" si="1"/>
        <v>0.91</v>
      </c>
      <c r="G109" s="4">
        <v>3317.9</v>
      </c>
      <c r="J109" s="5"/>
    </row>
    <row r="110" spans="1:10" s="4" customFormat="1" ht="18.75">
      <c r="A110" s="83" t="s">
        <v>149</v>
      </c>
      <c r="B110" s="36" t="s">
        <v>7</v>
      </c>
      <c r="C110" s="60"/>
      <c r="D110" s="108">
        <v>28900.85</v>
      </c>
      <c r="E110" s="107">
        <f t="shared" si="0"/>
        <v>8.71</v>
      </c>
      <c r="F110" s="107">
        <f t="shared" si="1"/>
        <v>0.73</v>
      </c>
      <c r="G110" s="4">
        <v>3317.9</v>
      </c>
      <c r="J110" s="5"/>
    </row>
    <row r="111" spans="1:10" s="4" customFormat="1" ht="27.75" customHeight="1">
      <c r="A111" s="78" t="s">
        <v>163</v>
      </c>
      <c r="B111" s="36" t="s">
        <v>61</v>
      </c>
      <c r="C111" s="41"/>
      <c r="D111" s="107">
        <v>2000</v>
      </c>
      <c r="E111" s="107">
        <f t="shared" si="0"/>
        <v>0.6</v>
      </c>
      <c r="F111" s="107">
        <f t="shared" si="1"/>
        <v>0.05</v>
      </c>
      <c r="G111" s="4">
        <v>3317.9</v>
      </c>
      <c r="J111" s="5"/>
    </row>
    <row r="112" spans="1:10" s="4" customFormat="1" ht="27.75" customHeight="1">
      <c r="A112" s="78" t="s">
        <v>62</v>
      </c>
      <c r="B112" s="36"/>
      <c r="C112" s="41" t="s">
        <v>150</v>
      </c>
      <c r="D112" s="107">
        <v>57700</v>
      </c>
      <c r="E112" s="107">
        <f t="shared" si="0"/>
        <v>17.39</v>
      </c>
      <c r="F112" s="107">
        <f t="shared" si="1"/>
        <v>1.45</v>
      </c>
      <c r="G112" s="4">
        <v>3317.9</v>
      </c>
      <c r="J112" s="5"/>
    </row>
    <row r="113" spans="1:10" s="4" customFormat="1" ht="21.75" customHeight="1" thickBot="1">
      <c r="A113" s="72" t="s">
        <v>58</v>
      </c>
      <c r="B113" s="73" t="s">
        <v>9</v>
      </c>
      <c r="C113" s="74"/>
      <c r="D113" s="110">
        <f>E113*G113</f>
        <v>79801.1</v>
      </c>
      <c r="E113" s="110">
        <f>12*F113</f>
        <v>24.72</v>
      </c>
      <c r="F113" s="112">
        <v>2.06</v>
      </c>
      <c r="G113" s="4">
        <f>3317.9-89.7</f>
        <v>3228.2</v>
      </c>
      <c r="J113" s="5"/>
    </row>
    <row r="114" spans="1:10" s="4" customFormat="1" ht="19.5" thickBot="1">
      <c r="A114" s="1" t="s">
        <v>28</v>
      </c>
      <c r="B114" s="2"/>
      <c r="C114" s="3"/>
      <c r="D114" s="111">
        <f>D14+D28+D39+D40+D41+D47+D48+D49+D50+D60+D61+D62+D63+D80+D87+D91+D98+D100+D103+D106+D107+D108+D109+D110+D111+D112+D113</f>
        <v>842406.96</v>
      </c>
      <c r="E114" s="111">
        <f>E14+E28+E39+E40+E41+E47+E48+E49+E50+E60+E61+E62+E63+E80+E87+E91+E98+E100+E103+E106+E107+E108+E109+E110+E111+E112+E113</f>
        <v>254.56</v>
      </c>
      <c r="F114" s="111">
        <f>F14+F28+F39+F40+F41+F47+F48+F49+F50+F60+F61+F62+F63+F80+F87+F91+F98+F100+F103+F106+F107+F108+F109+F110+F111+F112+F113</f>
        <v>21.24</v>
      </c>
      <c r="G114" s="4">
        <v>3317.9</v>
      </c>
      <c r="J114" s="5"/>
    </row>
    <row r="115" spans="1:10" s="47" customFormat="1" ht="19.5">
      <c r="A115" s="45"/>
      <c r="B115" s="46"/>
      <c r="C115" s="46"/>
      <c r="D115" s="46"/>
      <c r="E115" s="46"/>
      <c r="F115" s="46"/>
      <c r="G115" s="4">
        <v>3317.9</v>
      </c>
      <c r="J115" s="48"/>
    </row>
    <row r="116" spans="1:10" s="47" customFormat="1" ht="20.25" thickBot="1">
      <c r="A116" s="45"/>
      <c r="B116" s="46"/>
      <c r="C116" s="46"/>
      <c r="D116" s="46"/>
      <c r="E116" s="46"/>
      <c r="F116" s="46"/>
      <c r="G116" s="4">
        <v>3317.9</v>
      </c>
      <c r="J116" s="48"/>
    </row>
    <row r="117" spans="1:10" s="4" customFormat="1" ht="30.75" thickBot="1">
      <c r="A117" s="1" t="s">
        <v>49</v>
      </c>
      <c r="B117" s="2"/>
      <c r="C117" s="3"/>
      <c r="D117" s="113">
        <f>D118</f>
        <v>8091.1</v>
      </c>
      <c r="E117" s="113">
        <f>E118</f>
        <v>2.44</v>
      </c>
      <c r="F117" s="113">
        <f>F118</f>
        <v>0.2</v>
      </c>
      <c r="G117" s="4">
        <v>3317.9</v>
      </c>
      <c r="J117" s="5"/>
    </row>
    <row r="118" spans="1:10" s="7" customFormat="1" ht="25.5" customHeight="1">
      <c r="A118" s="12" t="s">
        <v>159</v>
      </c>
      <c r="B118" s="55"/>
      <c r="C118" s="11"/>
      <c r="D118" s="95">
        <v>8091.1</v>
      </c>
      <c r="E118" s="95">
        <f>D118/G118</f>
        <v>2.44</v>
      </c>
      <c r="F118" s="95">
        <f>E118/12</f>
        <v>0.2</v>
      </c>
      <c r="G118" s="4">
        <v>3317.9</v>
      </c>
      <c r="H118" s="4"/>
      <c r="J118" s="8"/>
    </row>
    <row r="119" spans="1:10" s="7" customFormat="1" ht="16.5" customHeight="1">
      <c r="A119" s="13"/>
      <c r="B119" s="14"/>
      <c r="C119" s="15"/>
      <c r="D119" s="15"/>
      <c r="E119" s="15"/>
      <c r="F119" s="15"/>
      <c r="G119" s="4"/>
      <c r="H119" s="4"/>
      <c r="J119" s="8"/>
    </row>
    <row r="120" spans="1:10" s="7" customFormat="1" ht="16.5" customHeight="1" thickBot="1">
      <c r="A120" s="13"/>
      <c r="B120" s="14"/>
      <c r="C120" s="15"/>
      <c r="D120" s="15"/>
      <c r="E120" s="15"/>
      <c r="F120" s="15"/>
      <c r="G120" s="4"/>
      <c r="H120" s="4"/>
      <c r="J120" s="8"/>
    </row>
    <row r="121" spans="1:10" s="18" customFormat="1" ht="19.5" thickBot="1">
      <c r="A121" s="1" t="s">
        <v>164</v>
      </c>
      <c r="B121" s="16"/>
      <c r="C121" s="17"/>
      <c r="D121" s="111">
        <f>D114+D117</f>
        <v>850498.06</v>
      </c>
      <c r="E121" s="111">
        <f>E114+E117</f>
        <v>257</v>
      </c>
      <c r="F121" s="111">
        <f>F114+F117</f>
        <v>21.44</v>
      </c>
      <c r="J121" s="19"/>
    </row>
    <row r="122" spans="1:10" s="18" customFormat="1" ht="18.75">
      <c r="A122" s="52"/>
      <c r="B122" s="53"/>
      <c r="C122" s="54"/>
      <c r="D122" s="54"/>
      <c r="E122" s="54"/>
      <c r="F122" s="54"/>
      <c r="J122" s="19"/>
    </row>
    <row r="123" spans="1:10" s="18" customFormat="1" ht="23.25" customHeight="1">
      <c r="A123" s="39" t="s">
        <v>88</v>
      </c>
      <c r="B123" s="36" t="s">
        <v>9</v>
      </c>
      <c r="C123" s="41" t="s">
        <v>123</v>
      </c>
      <c r="D123" s="107">
        <f>161295.08*1.086</f>
        <v>175166.46</v>
      </c>
      <c r="E123" s="107">
        <f>D123/G123</f>
        <v>52.79</v>
      </c>
      <c r="F123" s="92">
        <f>E123/12</f>
        <v>4.4</v>
      </c>
      <c r="G123" s="18">
        <v>3317.9</v>
      </c>
      <c r="J123" s="19"/>
    </row>
    <row r="124" spans="1:10" s="18" customFormat="1" ht="19.5" thickBot="1">
      <c r="A124" s="52"/>
      <c r="B124" s="53"/>
      <c r="C124" s="54"/>
      <c r="D124" s="54"/>
      <c r="E124" s="54"/>
      <c r="F124" s="54"/>
      <c r="J124" s="19"/>
    </row>
    <row r="125" spans="1:10" s="18" customFormat="1" ht="19.5" thickBot="1">
      <c r="A125" s="1" t="s">
        <v>165</v>
      </c>
      <c r="B125" s="119"/>
      <c r="C125" s="120"/>
      <c r="D125" s="120">
        <f>D121+D123</f>
        <v>1025664.52</v>
      </c>
      <c r="E125" s="120">
        <f>E121+E123</f>
        <v>309.79</v>
      </c>
      <c r="F125" s="120">
        <f>F121+F123</f>
        <v>25.84</v>
      </c>
      <c r="J125" s="19"/>
    </row>
    <row r="126" spans="1:10" s="18" customFormat="1" ht="18.75">
      <c r="A126" s="52"/>
      <c r="B126" s="53"/>
      <c r="C126" s="54"/>
      <c r="D126" s="54"/>
      <c r="E126" s="54"/>
      <c r="F126" s="54"/>
      <c r="J126" s="19"/>
    </row>
    <row r="127" s="49" customFormat="1" ht="12.75">
      <c r="J127" s="50"/>
    </row>
    <row r="128" s="49" customFormat="1" ht="12.75">
      <c r="J128" s="50"/>
    </row>
    <row r="129" spans="1:4" s="49" customFormat="1" ht="14.25">
      <c r="A129" s="131" t="s">
        <v>26</v>
      </c>
      <c r="B129" s="131"/>
      <c r="C129" s="131"/>
      <c r="D129" s="131"/>
    </row>
    <row r="130" s="49" customFormat="1" ht="12.75"/>
    <row r="131" s="49" customFormat="1" ht="12.75">
      <c r="A131" s="51" t="s">
        <v>27</v>
      </c>
    </row>
    <row r="132" s="49" customFormat="1" ht="12.75">
      <c r="J132" s="50"/>
    </row>
    <row r="133" s="49" customFormat="1" ht="12.75">
      <c r="J133" s="50"/>
    </row>
    <row r="134" s="49" customFormat="1" ht="12.75">
      <c r="J134" s="50"/>
    </row>
    <row r="135" s="49" customFormat="1" ht="12.75">
      <c r="J135" s="50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29:D12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="90" zoomScaleNormal="90" zoomScalePageLayoutView="0" workbookViewId="0" topLeftCell="A1">
      <selection activeCell="F138" sqref="F138"/>
    </sheetView>
  </sheetViews>
  <sheetFormatPr defaultColWidth="9.00390625" defaultRowHeight="12.75"/>
  <cols>
    <col min="1" max="1" width="81.75390625" style="20" customWidth="1"/>
    <col min="2" max="2" width="19.125" style="20" customWidth="1"/>
    <col min="3" max="4" width="16.625" style="20" customWidth="1"/>
    <col min="5" max="5" width="13.875" style="20" customWidth="1"/>
    <col min="6" max="6" width="20.875" style="20" customWidth="1"/>
    <col min="7" max="7" width="15.375" style="20" customWidth="1"/>
    <col min="8" max="8" width="20.00390625" style="20" customWidth="1"/>
    <col min="9" max="9" width="15.375" style="20" customWidth="1"/>
    <col min="10" max="10" width="15.375" style="21" customWidth="1"/>
    <col min="11" max="12" width="15.375" style="20" customWidth="1"/>
    <col min="13" max="16384" width="9.125" style="20" customWidth="1"/>
  </cols>
  <sheetData>
    <row r="1" spans="1:6" ht="16.5" customHeight="1">
      <c r="A1" s="132" t="s">
        <v>65</v>
      </c>
      <c r="B1" s="133"/>
      <c r="C1" s="133"/>
      <c r="D1" s="133"/>
      <c r="E1" s="133"/>
      <c r="F1" s="133"/>
    </row>
    <row r="2" spans="1:6" ht="21.75" customHeight="1">
      <c r="A2" s="56" t="s">
        <v>141</v>
      </c>
      <c r="B2" s="134"/>
      <c r="C2" s="134"/>
      <c r="D2" s="134"/>
      <c r="E2" s="133"/>
      <c r="F2" s="133"/>
    </row>
    <row r="3" spans="2:6" ht="14.25" customHeight="1">
      <c r="B3" s="134" t="s">
        <v>0</v>
      </c>
      <c r="C3" s="134"/>
      <c r="D3" s="134"/>
      <c r="E3" s="133"/>
      <c r="F3" s="133"/>
    </row>
    <row r="4" spans="2:6" ht="14.25" customHeight="1">
      <c r="B4" s="134" t="s">
        <v>69</v>
      </c>
      <c r="C4" s="134"/>
      <c r="D4" s="134"/>
      <c r="E4" s="133"/>
      <c r="F4" s="133"/>
    </row>
    <row r="5" spans="1:7" ht="35.25" customHeight="1">
      <c r="A5" s="135"/>
      <c r="B5" s="135"/>
      <c r="C5" s="135"/>
      <c r="D5" s="135"/>
      <c r="E5" s="135"/>
      <c r="F5" s="135"/>
      <c r="G5" s="22"/>
    </row>
    <row r="6" spans="1:7" ht="35.25" customHeight="1">
      <c r="A6" s="136" t="s">
        <v>142</v>
      </c>
      <c r="B6" s="136"/>
      <c r="C6" s="136"/>
      <c r="D6" s="136"/>
      <c r="E6" s="136"/>
      <c r="F6" s="136"/>
      <c r="G6" s="22"/>
    </row>
    <row r="7" spans="1:10" s="23" customFormat="1" ht="22.5" customHeight="1">
      <c r="A7" s="121" t="s">
        <v>1</v>
      </c>
      <c r="B7" s="121"/>
      <c r="C7" s="121"/>
      <c r="D7" s="121"/>
      <c r="E7" s="122"/>
      <c r="F7" s="122"/>
      <c r="J7" s="24"/>
    </row>
    <row r="8" spans="1:6" s="25" customFormat="1" ht="18.75" customHeight="1">
      <c r="A8" s="121" t="s">
        <v>120</v>
      </c>
      <c r="B8" s="121"/>
      <c r="C8" s="121"/>
      <c r="D8" s="121"/>
      <c r="E8" s="122"/>
      <c r="F8" s="122"/>
    </row>
    <row r="9" spans="1:6" s="26" customFormat="1" ht="17.25" customHeight="1">
      <c r="A9" s="123" t="s">
        <v>47</v>
      </c>
      <c r="B9" s="123"/>
      <c r="C9" s="123"/>
      <c r="D9" s="123"/>
      <c r="E9" s="124"/>
      <c r="F9" s="124"/>
    </row>
    <row r="10" spans="1:6" s="25" customFormat="1" ht="30" customHeight="1" thickBot="1">
      <c r="A10" s="125" t="s">
        <v>48</v>
      </c>
      <c r="B10" s="125"/>
      <c r="C10" s="125"/>
      <c r="D10" s="125"/>
      <c r="E10" s="126"/>
      <c r="F10" s="126"/>
    </row>
    <row r="11" spans="1:10" s="4" customFormat="1" ht="139.5" customHeight="1" thickBot="1">
      <c r="A11" s="27" t="s">
        <v>2</v>
      </c>
      <c r="B11" s="28" t="s">
        <v>3</v>
      </c>
      <c r="C11" s="2" t="s">
        <v>78</v>
      </c>
      <c r="D11" s="2" t="s">
        <v>29</v>
      </c>
      <c r="E11" s="2" t="s">
        <v>4</v>
      </c>
      <c r="F11" s="29" t="s">
        <v>5</v>
      </c>
      <c r="J11" s="5"/>
    </row>
    <row r="12" spans="1:10" s="7" customFormat="1" ht="12.75">
      <c r="A12" s="30">
        <v>1</v>
      </c>
      <c r="B12" s="31">
        <v>2</v>
      </c>
      <c r="C12" s="31">
        <v>3</v>
      </c>
      <c r="D12" s="32">
        <v>4</v>
      </c>
      <c r="E12" s="33">
        <v>5</v>
      </c>
      <c r="F12" s="34">
        <v>6</v>
      </c>
      <c r="J12" s="8"/>
    </row>
    <row r="13" spans="1:10" s="7" customFormat="1" ht="49.5" customHeight="1">
      <c r="A13" s="127" t="s">
        <v>6</v>
      </c>
      <c r="B13" s="128"/>
      <c r="C13" s="128"/>
      <c r="D13" s="128"/>
      <c r="E13" s="129"/>
      <c r="F13" s="130"/>
      <c r="J13" s="8"/>
    </row>
    <row r="14" spans="1:10" s="4" customFormat="1" ht="18.75">
      <c r="A14" s="35" t="s">
        <v>70</v>
      </c>
      <c r="B14" s="36" t="s">
        <v>7</v>
      </c>
      <c r="C14" s="37">
        <v>3317.9</v>
      </c>
      <c r="D14" s="84">
        <f>E14*G14</f>
        <v>143731.43</v>
      </c>
      <c r="E14" s="85">
        <f>F14*12</f>
        <v>43.32</v>
      </c>
      <c r="F14" s="86">
        <f>F25+F27</f>
        <v>3.61</v>
      </c>
      <c r="G14" s="4">
        <v>3317.9</v>
      </c>
      <c r="J14" s="5"/>
    </row>
    <row r="15" spans="1:10" s="4" customFormat="1" ht="18.75">
      <c r="A15" s="75" t="s">
        <v>71</v>
      </c>
      <c r="B15" s="76" t="s">
        <v>52</v>
      </c>
      <c r="C15" s="37"/>
      <c r="D15" s="84"/>
      <c r="E15" s="85"/>
      <c r="F15" s="86"/>
      <c r="J15" s="5"/>
    </row>
    <row r="16" spans="1:10" s="4" customFormat="1" ht="18.75">
      <c r="A16" s="75" t="s">
        <v>53</v>
      </c>
      <c r="B16" s="76" t="s">
        <v>52</v>
      </c>
      <c r="C16" s="37"/>
      <c r="D16" s="84"/>
      <c r="E16" s="85"/>
      <c r="F16" s="86"/>
      <c r="J16" s="5"/>
    </row>
    <row r="17" spans="1:10" s="4" customFormat="1" ht="111" customHeight="1">
      <c r="A17" s="75" t="s">
        <v>72</v>
      </c>
      <c r="B17" s="76" t="s">
        <v>19</v>
      </c>
      <c r="C17" s="37"/>
      <c r="D17" s="84"/>
      <c r="E17" s="85"/>
      <c r="F17" s="86"/>
      <c r="J17" s="5"/>
    </row>
    <row r="18" spans="1:10" s="4" customFormat="1" ht="18.75">
      <c r="A18" s="75" t="s">
        <v>73</v>
      </c>
      <c r="B18" s="76" t="s">
        <v>52</v>
      </c>
      <c r="C18" s="37"/>
      <c r="D18" s="84"/>
      <c r="E18" s="85"/>
      <c r="F18" s="86"/>
      <c r="J18" s="5"/>
    </row>
    <row r="19" spans="1:10" s="4" customFormat="1" ht="18.75">
      <c r="A19" s="75" t="s">
        <v>74</v>
      </c>
      <c r="B19" s="76" t="s">
        <v>52</v>
      </c>
      <c r="C19" s="37"/>
      <c r="D19" s="84"/>
      <c r="E19" s="85"/>
      <c r="F19" s="86"/>
      <c r="J19" s="5"/>
    </row>
    <row r="20" spans="1:10" s="4" customFormat="1" ht="25.5">
      <c r="A20" s="75" t="s">
        <v>75</v>
      </c>
      <c r="B20" s="76" t="s">
        <v>10</v>
      </c>
      <c r="C20" s="59"/>
      <c r="D20" s="87"/>
      <c r="E20" s="76"/>
      <c r="F20" s="88"/>
      <c r="J20" s="5"/>
    </row>
    <row r="21" spans="1:10" s="4" customFormat="1" ht="15">
      <c r="A21" s="75" t="s">
        <v>76</v>
      </c>
      <c r="B21" s="76" t="s">
        <v>12</v>
      </c>
      <c r="C21" s="59"/>
      <c r="D21" s="87"/>
      <c r="E21" s="76"/>
      <c r="F21" s="88"/>
      <c r="J21" s="5"/>
    </row>
    <row r="22" spans="1:10" s="4" customFormat="1" ht="15">
      <c r="A22" s="75" t="s">
        <v>170</v>
      </c>
      <c r="B22" s="76" t="s">
        <v>52</v>
      </c>
      <c r="C22" s="59"/>
      <c r="D22" s="87"/>
      <c r="E22" s="76"/>
      <c r="F22" s="88"/>
      <c r="J22" s="5"/>
    </row>
    <row r="23" spans="1:10" s="4" customFormat="1" ht="15">
      <c r="A23" s="75" t="s">
        <v>171</v>
      </c>
      <c r="B23" s="76" t="s">
        <v>52</v>
      </c>
      <c r="C23" s="59"/>
      <c r="D23" s="87"/>
      <c r="E23" s="76"/>
      <c r="F23" s="88"/>
      <c r="J23" s="5"/>
    </row>
    <row r="24" spans="1:10" s="4" customFormat="1" ht="15">
      <c r="A24" s="75" t="s">
        <v>77</v>
      </c>
      <c r="B24" s="76" t="s">
        <v>15</v>
      </c>
      <c r="C24" s="59"/>
      <c r="D24" s="87"/>
      <c r="E24" s="76"/>
      <c r="F24" s="88"/>
      <c r="J24" s="5"/>
    </row>
    <row r="25" spans="1:10" s="4" customFormat="1" ht="15">
      <c r="A25" s="35" t="s">
        <v>59</v>
      </c>
      <c r="B25" s="38"/>
      <c r="C25" s="37"/>
      <c r="D25" s="84"/>
      <c r="E25" s="85"/>
      <c r="F25" s="89">
        <v>3.61</v>
      </c>
      <c r="J25" s="5"/>
    </row>
    <row r="26" spans="1:10" s="4" customFormat="1" ht="15">
      <c r="A26" s="57" t="s">
        <v>66</v>
      </c>
      <c r="B26" s="58" t="s">
        <v>52</v>
      </c>
      <c r="C26" s="59"/>
      <c r="D26" s="87"/>
      <c r="E26" s="76"/>
      <c r="F26" s="90">
        <v>0</v>
      </c>
      <c r="J26" s="5"/>
    </row>
    <row r="27" spans="1:10" s="4" customFormat="1" ht="15">
      <c r="A27" s="35" t="s">
        <v>59</v>
      </c>
      <c r="B27" s="38"/>
      <c r="C27" s="37"/>
      <c r="D27" s="84"/>
      <c r="E27" s="85"/>
      <c r="F27" s="89">
        <f>F26</f>
        <v>0</v>
      </c>
      <c r="J27" s="5"/>
    </row>
    <row r="28" spans="1:10" s="4" customFormat="1" ht="18.75">
      <c r="A28" s="35" t="s">
        <v>8</v>
      </c>
      <c r="B28" s="38" t="s">
        <v>9</v>
      </c>
      <c r="C28" s="37" t="s">
        <v>121</v>
      </c>
      <c r="D28" s="84">
        <f>E28*G28</f>
        <v>119842.55</v>
      </c>
      <c r="E28" s="85">
        <f>F28*12</f>
        <v>36.12</v>
      </c>
      <c r="F28" s="86">
        <v>3.01</v>
      </c>
      <c r="G28" s="4">
        <v>3317.9</v>
      </c>
      <c r="J28" s="5"/>
    </row>
    <row r="29" spans="1:10" s="4" customFormat="1" ht="15">
      <c r="A29" s="75" t="s">
        <v>79</v>
      </c>
      <c r="B29" s="76" t="s">
        <v>9</v>
      </c>
      <c r="C29" s="59"/>
      <c r="D29" s="87"/>
      <c r="E29" s="76"/>
      <c r="F29" s="88"/>
      <c r="J29" s="5"/>
    </row>
    <row r="30" spans="1:10" s="4" customFormat="1" ht="15">
      <c r="A30" s="75" t="s">
        <v>80</v>
      </c>
      <c r="B30" s="76" t="s">
        <v>81</v>
      </c>
      <c r="C30" s="59"/>
      <c r="D30" s="87"/>
      <c r="E30" s="76"/>
      <c r="F30" s="88"/>
      <c r="J30" s="5"/>
    </row>
    <row r="31" spans="1:10" s="4" customFormat="1" ht="15">
      <c r="A31" s="75" t="s">
        <v>82</v>
      </c>
      <c r="B31" s="76" t="s">
        <v>83</v>
      </c>
      <c r="C31" s="59"/>
      <c r="D31" s="87"/>
      <c r="E31" s="76"/>
      <c r="F31" s="88"/>
      <c r="J31" s="5"/>
    </row>
    <row r="32" spans="1:10" s="4" customFormat="1" ht="15">
      <c r="A32" s="75" t="s">
        <v>54</v>
      </c>
      <c r="B32" s="76" t="s">
        <v>9</v>
      </c>
      <c r="C32" s="59"/>
      <c r="D32" s="87"/>
      <c r="E32" s="76"/>
      <c r="F32" s="88"/>
      <c r="J32" s="5"/>
    </row>
    <row r="33" spans="1:10" s="4" customFormat="1" ht="25.5">
      <c r="A33" s="75" t="s">
        <v>55</v>
      </c>
      <c r="B33" s="76" t="s">
        <v>10</v>
      </c>
      <c r="C33" s="59"/>
      <c r="D33" s="87"/>
      <c r="E33" s="76"/>
      <c r="F33" s="88"/>
      <c r="J33" s="5"/>
    </row>
    <row r="34" spans="1:10" s="4" customFormat="1" ht="15">
      <c r="A34" s="75" t="s">
        <v>84</v>
      </c>
      <c r="B34" s="76" t="s">
        <v>9</v>
      </c>
      <c r="C34" s="59"/>
      <c r="D34" s="87"/>
      <c r="E34" s="76"/>
      <c r="F34" s="88"/>
      <c r="J34" s="5"/>
    </row>
    <row r="35" spans="1:10" s="4" customFormat="1" ht="15">
      <c r="A35" s="75" t="s">
        <v>56</v>
      </c>
      <c r="B35" s="76" t="s">
        <v>9</v>
      </c>
      <c r="C35" s="59"/>
      <c r="D35" s="87"/>
      <c r="E35" s="76"/>
      <c r="F35" s="88"/>
      <c r="J35" s="5"/>
    </row>
    <row r="36" spans="1:10" s="4" customFormat="1" ht="25.5">
      <c r="A36" s="75" t="s">
        <v>85</v>
      </c>
      <c r="B36" s="76" t="s">
        <v>57</v>
      </c>
      <c r="C36" s="59"/>
      <c r="D36" s="87"/>
      <c r="E36" s="76"/>
      <c r="F36" s="88"/>
      <c r="J36" s="5"/>
    </row>
    <row r="37" spans="1:10" s="4" customFormat="1" ht="25.5">
      <c r="A37" s="75" t="s">
        <v>86</v>
      </c>
      <c r="B37" s="76" t="s">
        <v>10</v>
      </c>
      <c r="C37" s="59"/>
      <c r="D37" s="87"/>
      <c r="E37" s="76"/>
      <c r="F37" s="88"/>
      <c r="J37" s="5"/>
    </row>
    <row r="38" spans="1:10" s="4" customFormat="1" ht="25.5">
      <c r="A38" s="75" t="s">
        <v>87</v>
      </c>
      <c r="B38" s="76" t="s">
        <v>9</v>
      </c>
      <c r="C38" s="59"/>
      <c r="D38" s="87"/>
      <c r="E38" s="76"/>
      <c r="F38" s="88"/>
      <c r="J38" s="5"/>
    </row>
    <row r="39" spans="1:10" s="40" customFormat="1" ht="19.5" customHeight="1">
      <c r="A39" s="39" t="s">
        <v>11</v>
      </c>
      <c r="B39" s="36" t="s">
        <v>12</v>
      </c>
      <c r="C39" s="37" t="s">
        <v>122</v>
      </c>
      <c r="D39" s="84">
        <f>E39*G39</f>
        <v>35833.32</v>
      </c>
      <c r="E39" s="85">
        <f>F39*12</f>
        <v>10.8</v>
      </c>
      <c r="F39" s="91">
        <v>0.9</v>
      </c>
      <c r="G39" s="4">
        <v>3317.9</v>
      </c>
      <c r="I39" s="4"/>
      <c r="J39" s="5"/>
    </row>
    <row r="40" spans="1:10" s="4" customFormat="1" ht="18.75">
      <c r="A40" s="39" t="s">
        <v>13</v>
      </c>
      <c r="B40" s="36" t="s">
        <v>14</v>
      </c>
      <c r="C40" s="37" t="s">
        <v>122</v>
      </c>
      <c r="D40" s="84">
        <f>E40*G40</f>
        <v>116657.36</v>
      </c>
      <c r="E40" s="85">
        <f>F40*12</f>
        <v>35.16</v>
      </c>
      <c r="F40" s="91">
        <v>2.93</v>
      </c>
      <c r="G40" s="4">
        <v>3317.9</v>
      </c>
      <c r="J40" s="5"/>
    </row>
    <row r="41" spans="1:10" s="7" customFormat="1" ht="23.25" customHeight="1">
      <c r="A41" s="39" t="s">
        <v>88</v>
      </c>
      <c r="B41" s="36" t="s">
        <v>9</v>
      </c>
      <c r="C41" s="41" t="s">
        <v>123</v>
      </c>
      <c r="D41" s="84">
        <v>0</v>
      </c>
      <c r="E41" s="85">
        <f>D41/G41</f>
        <v>0</v>
      </c>
      <c r="F41" s="92">
        <f>E41/12</f>
        <v>0</v>
      </c>
      <c r="G41" s="4">
        <v>3317.9</v>
      </c>
      <c r="I41" s="4"/>
      <c r="J41" s="5"/>
    </row>
    <row r="42" spans="1:10" s="7" customFormat="1" ht="23.25" customHeight="1">
      <c r="A42" s="75" t="s">
        <v>89</v>
      </c>
      <c r="B42" s="76" t="s">
        <v>19</v>
      </c>
      <c r="C42" s="41"/>
      <c r="D42" s="84"/>
      <c r="E42" s="85"/>
      <c r="F42" s="92"/>
      <c r="G42" s="4">
        <v>3317.9</v>
      </c>
      <c r="I42" s="4"/>
      <c r="J42" s="5"/>
    </row>
    <row r="43" spans="1:10" s="7" customFormat="1" ht="17.25" customHeight="1">
      <c r="A43" s="75" t="s">
        <v>90</v>
      </c>
      <c r="B43" s="76" t="s">
        <v>15</v>
      </c>
      <c r="C43" s="41"/>
      <c r="D43" s="84"/>
      <c r="E43" s="85"/>
      <c r="F43" s="92"/>
      <c r="G43" s="4">
        <v>3317.9</v>
      </c>
      <c r="I43" s="4"/>
      <c r="J43" s="5"/>
    </row>
    <row r="44" spans="1:10" s="7" customFormat="1" ht="18" customHeight="1">
      <c r="A44" s="75" t="s">
        <v>91</v>
      </c>
      <c r="B44" s="76" t="s">
        <v>92</v>
      </c>
      <c r="C44" s="41"/>
      <c r="D44" s="84"/>
      <c r="E44" s="85"/>
      <c r="F44" s="92"/>
      <c r="G44" s="4">
        <v>3317.9</v>
      </c>
      <c r="I44" s="4"/>
      <c r="J44" s="5"/>
    </row>
    <row r="45" spans="1:10" s="7" customFormat="1" ht="15">
      <c r="A45" s="75" t="s">
        <v>93</v>
      </c>
      <c r="B45" s="76" t="s">
        <v>94</v>
      </c>
      <c r="C45" s="41"/>
      <c r="D45" s="84"/>
      <c r="E45" s="85"/>
      <c r="F45" s="92"/>
      <c r="G45" s="4">
        <v>3317.9</v>
      </c>
      <c r="I45" s="4"/>
      <c r="J45" s="5"/>
    </row>
    <row r="46" spans="1:10" s="7" customFormat="1" ht="21" customHeight="1">
      <c r="A46" s="75" t="s">
        <v>95</v>
      </c>
      <c r="B46" s="76" t="s">
        <v>92</v>
      </c>
      <c r="C46" s="41"/>
      <c r="D46" s="84"/>
      <c r="E46" s="85"/>
      <c r="F46" s="92"/>
      <c r="G46" s="4">
        <v>3317.9</v>
      </c>
      <c r="I46" s="4"/>
      <c r="J46" s="5"/>
    </row>
    <row r="47" spans="1:10" s="7" customFormat="1" ht="35.25" customHeight="1">
      <c r="A47" s="39" t="s">
        <v>96</v>
      </c>
      <c r="B47" s="36" t="s">
        <v>7</v>
      </c>
      <c r="C47" s="41" t="s">
        <v>132</v>
      </c>
      <c r="D47" s="84">
        <v>2439.99</v>
      </c>
      <c r="E47" s="85">
        <f>D47/G47</f>
        <v>0.74</v>
      </c>
      <c r="F47" s="92">
        <f>E47/12</f>
        <v>0.06</v>
      </c>
      <c r="G47" s="4">
        <v>3317.9</v>
      </c>
      <c r="I47" s="4"/>
      <c r="J47" s="5"/>
    </row>
    <row r="48" spans="1:10" s="7" customFormat="1" ht="33" customHeight="1">
      <c r="A48" s="39" t="s">
        <v>97</v>
      </c>
      <c r="B48" s="36" t="s">
        <v>7</v>
      </c>
      <c r="C48" s="41" t="s">
        <v>132</v>
      </c>
      <c r="D48" s="84">
        <v>15405.72</v>
      </c>
      <c r="E48" s="85">
        <f>D48/G48</f>
        <v>4.64</v>
      </c>
      <c r="F48" s="92">
        <f>E48/12</f>
        <v>0.39</v>
      </c>
      <c r="G48" s="4">
        <v>3317.9</v>
      </c>
      <c r="I48" s="4"/>
      <c r="J48" s="5"/>
    </row>
    <row r="49" spans="1:10" s="7" customFormat="1" ht="22.5" customHeight="1">
      <c r="A49" s="39" t="s">
        <v>161</v>
      </c>
      <c r="B49" s="36" t="s">
        <v>45</v>
      </c>
      <c r="C49" s="41" t="s">
        <v>162</v>
      </c>
      <c r="D49" s="84">
        <v>15405.68</v>
      </c>
      <c r="E49" s="85">
        <f>D49/G49</f>
        <v>4.64</v>
      </c>
      <c r="F49" s="92">
        <f>E49/12</f>
        <v>0.39</v>
      </c>
      <c r="G49" s="4">
        <v>3317.9</v>
      </c>
      <c r="I49" s="4"/>
      <c r="J49" s="5"/>
    </row>
    <row r="50" spans="1:10" s="7" customFormat="1" ht="24" customHeight="1">
      <c r="A50" s="39" t="s">
        <v>20</v>
      </c>
      <c r="B50" s="36"/>
      <c r="C50" s="41" t="s">
        <v>124</v>
      </c>
      <c r="D50" s="84">
        <f>E50*G50</f>
        <v>8759.26</v>
      </c>
      <c r="E50" s="85">
        <f>F50*12</f>
        <v>2.64</v>
      </c>
      <c r="F50" s="92">
        <v>0.22</v>
      </c>
      <c r="G50" s="4">
        <v>3317.9</v>
      </c>
      <c r="I50" s="4"/>
      <c r="J50" s="5"/>
    </row>
    <row r="51" spans="1:10" s="7" customFormat="1" ht="33" customHeight="1">
      <c r="A51" s="62" t="s">
        <v>98</v>
      </c>
      <c r="B51" s="63" t="s">
        <v>61</v>
      </c>
      <c r="C51" s="41"/>
      <c r="D51" s="84"/>
      <c r="E51" s="85"/>
      <c r="F51" s="92"/>
      <c r="G51" s="4"/>
      <c r="I51" s="4"/>
      <c r="J51" s="5"/>
    </row>
    <row r="52" spans="1:10" s="7" customFormat="1" ht="20.25" customHeight="1">
      <c r="A52" s="62" t="s">
        <v>99</v>
      </c>
      <c r="B52" s="63" t="s">
        <v>61</v>
      </c>
      <c r="C52" s="41"/>
      <c r="D52" s="84"/>
      <c r="E52" s="85"/>
      <c r="F52" s="92"/>
      <c r="G52" s="4"/>
      <c r="I52" s="4"/>
      <c r="J52" s="5"/>
    </row>
    <row r="53" spans="1:10" s="7" customFormat="1" ht="20.25" customHeight="1">
      <c r="A53" s="62" t="s">
        <v>100</v>
      </c>
      <c r="B53" s="63" t="s">
        <v>52</v>
      </c>
      <c r="C53" s="41"/>
      <c r="D53" s="84"/>
      <c r="E53" s="85"/>
      <c r="F53" s="92"/>
      <c r="G53" s="4"/>
      <c r="I53" s="4"/>
      <c r="J53" s="5"/>
    </row>
    <row r="54" spans="1:10" s="7" customFormat="1" ht="20.25" customHeight="1">
      <c r="A54" s="62" t="s">
        <v>101</v>
      </c>
      <c r="B54" s="63" t="s">
        <v>61</v>
      </c>
      <c r="C54" s="41"/>
      <c r="D54" s="84"/>
      <c r="E54" s="85"/>
      <c r="F54" s="92"/>
      <c r="G54" s="4"/>
      <c r="I54" s="4"/>
      <c r="J54" s="5"/>
    </row>
    <row r="55" spans="1:10" s="7" customFormat="1" ht="35.25" customHeight="1">
      <c r="A55" s="62" t="s">
        <v>102</v>
      </c>
      <c r="B55" s="63" t="s">
        <v>61</v>
      </c>
      <c r="C55" s="41"/>
      <c r="D55" s="84"/>
      <c r="E55" s="85"/>
      <c r="F55" s="92"/>
      <c r="G55" s="4"/>
      <c r="I55" s="4"/>
      <c r="J55" s="5"/>
    </row>
    <row r="56" spans="1:10" s="7" customFormat="1" ht="20.25" customHeight="1">
      <c r="A56" s="62" t="s">
        <v>103</v>
      </c>
      <c r="B56" s="63" t="s">
        <v>61</v>
      </c>
      <c r="C56" s="41"/>
      <c r="D56" s="84"/>
      <c r="E56" s="85"/>
      <c r="F56" s="92"/>
      <c r="G56" s="4"/>
      <c r="I56" s="4"/>
      <c r="J56" s="5"/>
    </row>
    <row r="57" spans="1:10" s="7" customFormat="1" ht="32.25" customHeight="1">
      <c r="A57" s="62" t="s">
        <v>104</v>
      </c>
      <c r="B57" s="63" t="s">
        <v>61</v>
      </c>
      <c r="C57" s="41"/>
      <c r="D57" s="84"/>
      <c r="E57" s="85"/>
      <c r="F57" s="92"/>
      <c r="G57" s="4"/>
      <c r="I57" s="4"/>
      <c r="J57" s="5"/>
    </row>
    <row r="58" spans="1:10" s="7" customFormat="1" ht="20.25" customHeight="1">
      <c r="A58" s="62" t="s">
        <v>105</v>
      </c>
      <c r="B58" s="63" t="s">
        <v>61</v>
      </c>
      <c r="C58" s="41"/>
      <c r="D58" s="84"/>
      <c r="E58" s="85"/>
      <c r="F58" s="92"/>
      <c r="G58" s="4"/>
      <c r="I58" s="4"/>
      <c r="J58" s="5"/>
    </row>
    <row r="59" spans="1:10" s="7" customFormat="1" ht="20.25" customHeight="1">
      <c r="A59" s="62" t="s">
        <v>106</v>
      </c>
      <c r="B59" s="63" t="s">
        <v>61</v>
      </c>
      <c r="C59" s="41"/>
      <c r="D59" s="84"/>
      <c r="E59" s="85"/>
      <c r="F59" s="92"/>
      <c r="G59" s="4"/>
      <c r="I59" s="4"/>
      <c r="J59" s="5"/>
    </row>
    <row r="60" spans="1:10" s="4" customFormat="1" ht="18.75" customHeight="1">
      <c r="A60" s="39" t="s">
        <v>22</v>
      </c>
      <c r="B60" s="36" t="s">
        <v>23</v>
      </c>
      <c r="C60" s="41" t="s">
        <v>125</v>
      </c>
      <c r="D60" s="84">
        <f>E60*G60</f>
        <v>3185.18</v>
      </c>
      <c r="E60" s="85">
        <f>F60*12</f>
        <v>0.96</v>
      </c>
      <c r="F60" s="92">
        <v>0.08</v>
      </c>
      <c r="G60" s="4">
        <v>3317.9</v>
      </c>
      <c r="J60" s="5"/>
    </row>
    <row r="61" spans="1:10" s="4" customFormat="1" ht="18.75" customHeight="1">
      <c r="A61" s="39" t="s">
        <v>24</v>
      </c>
      <c r="B61" s="42" t="s">
        <v>25</v>
      </c>
      <c r="C61" s="43" t="s">
        <v>125</v>
      </c>
      <c r="D61" s="84">
        <f>E61*G61</f>
        <v>1990.74</v>
      </c>
      <c r="E61" s="85">
        <f>F61*12</f>
        <v>0.6</v>
      </c>
      <c r="F61" s="93">
        <v>0.05</v>
      </c>
      <c r="G61" s="4">
        <v>3317.9</v>
      </c>
      <c r="J61" s="5"/>
    </row>
    <row r="62" spans="1:10" s="40" customFormat="1" ht="30">
      <c r="A62" s="39" t="s">
        <v>21</v>
      </c>
      <c r="B62" s="36"/>
      <c r="C62" s="41" t="s">
        <v>133</v>
      </c>
      <c r="D62" s="84">
        <v>3535</v>
      </c>
      <c r="E62" s="85">
        <f>D62/G62</f>
        <v>1.07</v>
      </c>
      <c r="F62" s="92">
        <f>E62/12</f>
        <v>0.09</v>
      </c>
      <c r="G62" s="4">
        <v>3317.9</v>
      </c>
      <c r="I62" s="4"/>
      <c r="J62" s="5"/>
    </row>
    <row r="63" spans="1:10" s="40" customFormat="1" ht="30" customHeight="1">
      <c r="A63" s="39" t="s">
        <v>30</v>
      </c>
      <c r="B63" s="36"/>
      <c r="C63" s="37" t="s">
        <v>126</v>
      </c>
      <c r="D63" s="85">
        <f>D64+D65+D66+D67+D68+D69+D70+D73+D74+D75+D76+D77+D78+D79</f>
        <v>33268.38</v>
      </c>
      <c r="E63" s="85">
        <f>D63/G63</f>
        <v>10.03</v>
      </c>
      <c r="F63" s="89">
        <f>E63/12</f>
        <v>0.84</v>
      </c>
      <c r="G63" s="4">
        <v>3317.9</v>
      </c>
      <c r="I63" s="4"/>
      <c r="J63" s="5"/>
    </row>
    <row r="64" spans="1:10" s="7" customFormat="1" ht="18" customHeight="1">
      <c r="A64" s="9" t="s">
        <v>134</v>
      </c>
      <c r="B64" s="10" t="s">
        <v>15</v>
      </c>
      <c r="C64" s="11"/>
      <c r="D64" s="94">
        <v>389.23</v>
      </c>
      <c r="E64" s="95"/>
      <c r="F64" s="96"/>
      <c r="G64" s="4">
        <v>3317.9</v>
      </c>
      <c r="I64" s="4"/>
      <c r="J64" s="5"/>
    </row>
    <row r="65" spans="1:10" s="7" customFormat="1" ht="20.25" customHeight="1">
      <c r="A65" s="9" t="s">
        <v>16</v>
      </c>
      <c r="B65" s="55" t="s">
        <v>64</v>
      </c>
      <c r="C65" s="11"/>
      <c r="D65" s="94">
        <v>1097.78</v>
      </c>
      <c r="E65" s="95"/>
      <c r="F65" s="96"/>
      <c r="G65" s="4">
        <v>3317.9</v>
      </c>
      <c r="I65" s="4"/>
      <c r="J65" s="5"/>
    </row>
    <row r="66" spans="1:10" s="7" customFormat="1" ht="20.25" customHeight="1">
      <c r="A66" s="9" t="s">
        <v>60</v>
      </c>
      <c r="B66" s="10" t="s">
        <v>15</v>
      </c>
      <c r="C66" s="11"/>
      <c r="D66" s="94">
        <v>1956.15</v>
      </c>
      <c r="E66" s="95"/>
      <c r="F66" s="96"/>
      <c r="G66" s="4">
        <v>3317.9</v>
      </c>
      <c r="I66" s="4"/>
      <c r="J66" s="5"/>
    </row>
    <row r="67" spans="1:10" s="7" customFormat="1" ht="21" customHeight="1">
      <c r="A67" s="9" t="s">
        <v>41</v>
      </c>
      <c r="B67" s="10" t="s">
        <v>15</v>
      </c>
      <c r="C67" s="11"/>
      <c r="D67" s="94">
        <v>2092</v>
      </c>
      <c r="E67" s="95"/>
      <c r="F67" s="96"/>
      <c r="G67" s="4">
        <v>3317.9</v>
      </c>
      <c r="I67" s="4"/>
      <c r="J67" s="5"/>
    </row>
    <row r="68" spans="1:10" s="7" customFormat="1" ht="21" customHeight="1">
      <c r="A68" s="9" t="s">
        <v>39</v>
      </c>
      <c r="B68" s="10" t="s">
        <v>15</v>
      </c>
      <c r="C68" s="11"/>
      <c r="D68" s="94">
        <v>0</v>
      </c>
      <c r="E68" s="95"/>
      <c r="F68" s="96"/>
      <c r="G68" s="4">
        <v>3317.9</v>
      </c>
      <c r="I68" s="4"/>
      <c r="J68" s="5"/>
    </row>
    <row r="69" spans="1:10" s="7" customFormat="1" ht="18.75" customHeight="1">
      <c r="A69" s="9" t="s">
        <v>51</v>
      </c>
      <c r="B69" s="55" t="s">
        <v>15</v>
      </c>
      <c r="C69" s="11"/>
      <c r="D69" s="94">
        <v>6995.08</v>
      </c>
      <c r="E69" s="95"/>
      <c r="F69" s="96"/>
      <c r="G69" s="4">
        <v>3317.9</v>
      </c>
      <c r="I69" s="4"/>
      <c r="J69" s="5"/>
    </row>
    <row r="70" spans="1:10" s="7" customFormat="1" ht="18.75" customHeight="1">
      <c r="A70" s="9" t="s">
        <v>17</v>
      </c>
      <c r="B70" s="10" t="s">
        <v>15</v>
      </c>
      <c r="C70" s="11"/>
      <c r="D70" s="94">
        <v>1097.78</v>
      </c>
      <c r="E70" s="95"/>
      <c r="F70" s="96"/>
      <c r="G70" s="4">
        <v>3317.9</v>
      </c>
      <c r="I70" s="4"/>
      <c r="J70" s="5"/>
    </row>
    <row r="71" spans="1:10" s="7" customFormat="1" ht="15" hidden="1">
      <c r="A71" s="9" t="s">
        <v>38</v>
      </c>
      <c r="B71" s="10" t="s">
        <v>15</v>
      </c>
      <c r="C71" s="11"/>
      <c r="D71" s="94">
        <f>E71*G71</f>
        <v>0</v>
      </c>
      <c r="E71" s="95"/>
      <c r="F71" s="96"/>
      <c r="G71" s="4">
        <v>3317.9</v>
      </c>
      <c r="I71" s="4"/>
      <c r="J71" s="5"/>
    </row>
    <row r="72" spans="1:10" s="7" customFormat="1" ht="15" hidden="1">
      <c r="A72" s="9" t="s">
        <v>39</v>
      </c>
      <c r="B72" s="10" t="s">
        <v>19</v>
      </c>
      <c r="C72" s="11"/>
      <c r="D72" s="94">
        <f>E72*G72</f>
        <v>0</v>
      </c>
      <c r="E72" s="95"/>
      <c r="F72" s="96"/>
      <c r="G72" s="4">
        <v>3317.9</v>
      </c>
      <c r="I72" s="4"/>
      <c r="J72" s="5"/>
    </row>
    <row r="73" spans="1:10" s="7" customFormat="1" ht="21.75" customHeight="1">
      <c r="A73" s="9" t="s">
        <v>38</v>
      </c>
      <c r="B73" s="55" t="s">
        <v>15</v>
      </c>
      <c r="C73" s="11"/>
      <c r="D73" s="94">
        <v>1045.98</v>
      </c>
      <c r="E73" s="95"/>
      <c r="F73" s="96"/>
      <c r="G73" s="4">
        <v>3317.9</v>
      </c>
      <c r="I73" s="4"/>
      <c r="J73" s="5"/>
    </row>
    <row r="74" spans="1:10" s="7" customFormat="1" ht="21.75" customHeight="1">
      <c r="A74" s="81" t="s">
        <v>143</v>
      </c>
      <c r="B74" s="82" t="s">
        <v>15</v>
      </c>
      <c r="C74" s="11"/>
      <c r="D74" s="94">
        <v>852.55</v>
      </c>
      <c r="E74" s="95"/>
      <c r="F74" s="96"/>
      <c r="G74" s="4">
        <v>3317.9</v>
      </c>
      <c r="I74" s="4"/>
      <c r="J74" s="5"/>
    </row>
    <row r="75" spans="1:10" s="7" customFormat="1" ht="21.75" customHeight="1">
      <c r="A75" s="9" t="s">
        <v>18</v>
      </c>
      <c r="B75" s="10" t="s">
        <v>15</v>
      </c>
      <c r="C75" s="11"/>
      <c r="D75" s="94">
        <v>4163.64</v>
      </c>
      <c r="E75" s="95"/>
      <c r="F75" s="96"/>
      <c r="G75" s="4">
        <v>3317.9</v>
      </c>
      <c r="I75" s="4"/>
      <c r="J75" s="5"/>
    </row>
    <row r="76" spans="1:10" s="7" customFormat="1" ht="25.5">
      <c r="A76" s="9" t="s">
        <v>67</v>
      </c>
      <c r="B76" s="10" t="s">
        <v>15</v>
      </c>
      <c r="C76" s="11"/>
      <c r="D76" s="94">
        <v>7236.11</v>
      </c>
      <c r="E76" s="95"/>
      <c r="F76" s="96"/>
      <c r="G76" s="4">
        <v>3317.9</v>
      </c>
      <c r="I76" s="4"/>
      <c r="J76" s="5"/>
    </row>
    <row r="77" spans="1:10" s="7" customFormat="1" ht="23.25" customHeight="1">
      <c r="A77" s="9" t="s">
        <v>166</v>
      </c>
      <c r="B77" s="55" t="s">
        <v>15</v>
      </c>
      <c r="C77" s="11"/>
      <c r="D77" s="94">
        <v>1005.3</v>
      </c>
      <c r="E77" s="95"/>
      <c r="F77" s="96"/>
      <c r="G77" s="4">
        <v>3317.9</v>
      </c>
      <c r="I77" s="4"/>
      <c r="J77" s="5"/>
    </row>
    <row r="78" spans="1:10" s="44" customFormat="1" ht="21" customHeight="1">
      <c r="A78" s="9" t="s">
        <v>167</v>
      </c>
      <c r="B78" s="64" t="s">
        <v>45</v>
      </c>
      <c r="C78" s="65"/>
      <c r="D78" s="97">
        <v>5336.78</v>
      </c>
      <c r="E78" s="98"/>
      <c r="F78" s="99"/>
      <c r="G78" s="4">
        <v>3317.9</v>
      </c>
      <c r="I78" s="4"/>
      <c r="J78" s="5"/>
    </row>
    <row r="79" spans="1:10" s="44" customFormat="1" ht="27.75" customHeight="1">
      <c r="A79" s="9" t="s">
        <v>107</v>
      </c>
      <c r="B79" s="55" t="s">
        <v>45</v>
      </c>
      <c r="C79" s="65"/>
      <c r="D79" s="97">
        <v>0</v>
      </c>
      <c r="E79" s="98"/>
      <c r="F79" s="99"/>
      <c r="G79" s="4"/>
      <c r="I79" s="4"/>
      <c r="J79" s="5"/>
    </row>
    <row r="80" spans="1:10" s="40" customFormat="1" ht="21" customHeight="1">
      <c r="A80" s="39" t="s">
        <v>33</v>
      </c>
      <c r="B80" s="36"/>
      <c r="C80" s="37" t="s">
        <v>127</v>
      </c>
      <c r="D80" s="85">
        <f>D81+D82+D83+D84+D85+D86</f>
        <v>28981.32</v>
      </c>
      <c r="E80" s="85">
        <f>D80/G80</f>
        <v>8.73</v>
      </c>
      <c r="F80" s="89">
        <f>E80/12</f>
        <v>0.73</v>
      </c>
      <c r="G80" s="4">
        <v>3317.9</v>
      </c>
      <c r="I80" s="4"/>
      <c r="J80" s="5"/>
    </row>
    <row r="81" spans="1:10" s="7" customFormat="1" ht="31.5" customHeight="1">
      <c r="A81" s="9" t="s">
        <v>42</v>
      </c>
      <c r="B81" s="10" t="s">
        <v>43</v>
      </c>
      <c r="C81" s="11"/>
      <c r="D81" s="94">
        <v>0</v>
      </c>
      <c r="E81" s="95"/>
      <c r="F81" s="96"/>
      <c r="G81" s="4">
        <v>3317.9</v>
      </c>
      <c r="I81" s="4"/>
      <c r="J81" s="5"/>
    </row>
    <row r="82" spans="1:10" s="7" customFormat="1" ht="21" customHeight="1">
      <c r="A82" s="9" t="s">
        <v>40</v>
      </c>
      <c r="B82" s="10" t="s">
        <v>7</v>
      </c>
      <c r="C82" s="11"/>
      <c r="D82" s="94">
        <v>7440.48</v>
      </c>
      <c r="E82" s="95"/>
      <c r="F82" s="96"/>
      <c r="G82" s="4">
        <v>3317.9</v>
      </c>
      <c r="I82" s="4"/>
      <c r="J82" s="5"/>
    </row>
    <row r="83" spans="1:10" s="7" customFormat="1" ht="27.75" customHeight="1">
      <c r="A83" s="9" t="s">
        <v>108</v>
      </c>
      <c r="B83" s="55" t="s">
        <v>135</v>
      </c>
      <c r="C83" s="11"/>
      <c r="D83" s="94">
        <f>7180.28*3</f>
        <v>21540.84</v>
      </c>
      <c r="E83" s="95"/>
      <c r="F83" s="96"/>
      <c r="G83" s="4">
        <v>3317.9</v>
      </c>
      <c r="I83" s="4"/>
      <c r="J83" s="5"/>
    </row>
    <row r="84" spans="1:10" s="7" customFormat="1" ht="33" customHeight="1">
      <c r="A84" s="9" t="s">
        <v>107</v>
      </c>
      <c r="B84" s="55" t="s">
        <v>44</v>
      </c>
      <c r="C84" s="11"/>
      <c r="D84" s="94">
        <v>0</v>
      </c>
      <c r="E84" s="95"/>
      <c r="F84" s="96"/>
      <c r="G84" s="4">
        <v>3317.9</v>
      </c>
      <c r="I84" s="4"/>
      <c r="J84" s="5"/>
    </row>
    <row r="85" spans="1:10" s="7" customFormat="1" ht="24.75" customHeight="1">
      <c r="A85" s="62" t="s">
        <v>168</v>
      </c>
      <c r="B85" s="55" t="s">
        <v>45</v>
      </c>
      <c r="C85" s="11"/>
      <c r="D85" s="100">
        <v>0</v>
      </c>
      <c r="E85" s="95"/>
      <c r="F85" s="101"/>
      <c r="G85" s="4">
        <v>3317.9</v>
      </c>
      <c r="I85" s="4"/>
      <c r="J85" s="5"/>
    </row>
    <row r="86" spans="1:10" s="7" customFormat="1" ht="24" customHeight="1">
      <c r="A86" s="9" t="s">
        <v>109</v>
      </c>
      <c r="B86" s="55" t="s">
        <v>15</v>
      </c>
      <c r="C86" s="6"/>
      <c r="D86" s="94">
        <v>0</v>
      </c>
      <c r="E86" s="95"/>
      <c r="F86" s="101"/>
      <c r="G86" s="4">
        <v>3317.9</v>
      </c>
      <c r="I86" s="4"/>
      <c r="J86" s="5"/>
    </row>
    <row r="87" spans="1:10" s="7" customFormat="1" ht="21.75" customHeight="1">
      <c r="A87" s="39" t="s">
        <v>34</v>
      </c>
      <c r="B87" s="10"/>
      <c r="C87" s="37" t="s">
        <v>128</v>
      </c>
      <c r="D87" s="84">
        <f>D88+D89+D90</f>
        <v>0</v>
      </c>
      <c r="E87" s="85">
        <f>D87/G87</f>
        <v>0</v>
      </c>
      <c r="F87" s="89">
        <f>E87/12</f>
        <v>0</v>
      </c>
      <c r="G87" s="4">
        <v>3317.9</v>
      </c>
      <c r="I87" s="4"/>
      <c r="J87" s="5"/>
    </row>
    <row r="88" spans="1:10" s="7" customFormat="1" ht="24" customHeight="1">
      <c r="A88" s="9" t="s">
        <v>110</v>
      </c>
      <c r="B88" s="10" t="s">
        <v>15</v>
      </c>
      <c r="C88" s="37"/>
      <c r="D88" s="102">
        <v>0</v>
      </c>
      <c r="E88" s="103"/>
      <c r="F88" s="101"/>
      <c r="G88" s="4">
        <v>3317.9</v>
      </c>
      <c r="I88" s="4"/>
      <c r="J88" s="5"/>
    </row>
    <row r="89" spans="1:10" s="7" customFormat="1" ht="20.25" customHeight="1">
      <c r="A89" s="62" t="s">
        <v>111</v>
      </c>
      <c r="B89" s="55" t="s">
        <v>45</v>
      </c>
      <c r="C89" s="37"/>
      <c r="D89" s="102">
        <v>0</v>
      </c>
      <c r="E89" s="103"/>
      <c r="F89" s="101"/>
      <c r="G89" s="4">
        <v>3317.9</v>
      </c>
      <c r="I89" s="4"/>
      <c r="J89" s="5"/>
    </row>
    <row r="90" spans="1:10" s="7" customFormat="1" ht="30.75" customHeight="1">
      <c r="A90" s="9" t="s">
        <v>112</v>
      </c>
      <c r="B90" s="55" t="s">
        <v>45</v>
      </c>
      <c r="C90" s="37"/>
      <c r="D90" s="102">
        <v>0</v>
      </c>
      <c r="E90" s="103"/>
      <c r="F90" s="101"/>
      <c r="G90" s="4">
        <v>3317.9</v>
      </c>
      <c r="I90" s="4"/>
      <c r="J90" s="5"/>
    </row>
    <row r="91" spans="1:10" s="7" customFormat="1" ht="23.25" customHeight="1">
      <c r="A91" s="39" t="s">
        <v>113</v>
      </c>
      <c r="B91" s="10"/>
      <c r="C91" s="41" t="s">
        <v>129</v>
      </c>
      <c r="D91" s="85">
        <f>D92+D93+D94+D95+D96+D97</f>
        <v>20177.37</v>
      </c>
      <c r="E91" s="85">
        <f>D91/G91</f>
        <v>6.08</v>
      </c>
      <c r="F91" s="89">
        <f>E91/12</f>
        <v>0.51</v>
      </c>
      <c r="G91" s="4">
        <v>3317.9</v>
      </c>
      <c r="I91" s="4"/>
      <c r="J91" s="5"/>
    </row>
    <row r="92" spans="1:10" s="7" customFormat="1" ht="21" customHeight="1">
      <c r="A92" s="9" t="s">
        <v>31</v>
      </c>
      <c r="B92" s="10" t="s">
        <v>7</v>
      </c>
      <c r="C92" s="41"/>
      <c r="D92" s="94">
        <v>0</v>
      </c>
      <c r="E92" s="95"/>
      <c r="F92" s="96"/>
      <c r="G92" s="4">
        <v>3317.9</v>
      </c>
      <c r="I92" s="4"/>
      <c r="J92" s="5"/>
    </row>
    <row r="93" spans="1:10" s="7" customFormat="1" ht="43.5" customHeight="1">
      <c r="A93" s="9" t="s">
        <v>114</v>
      </c>
      <c r="B93" s="10" t="s">
        <v>15</v>
      </c>
      <c r="C93" s="41"/>
      <c r="D93" s="94">
        <v>8746.98</v>
      </c>
      <c r="E93" s="95"/>
      <c r="F93" s="96"/>
      <c r="G93" s="4">
        <v>3317.9</v>
      </c>
      <c r="I93" s="4"/>
      <c r="J93" s="5"/>
    </row>
    <row r="94" spans="1:10" s="7" customFormat="1" ht="45.75" customHeight="1">
      <c r="A94" s="9" t="s">
        <v>115</v>
      </c>
      <c r="B94" s="10" t="s">
        <v>15</v>
      </c>
      <c r="C94" s="41"/>
      <c r="D94" s="94">
        <v>1093.4</v>
      </c>
      <c r="E94" s="95"/>
      <c r="F94" s="96"/>
      <c r="G94" s="4">
        <v>3317.9</v>
      </c>
      <c r="I94" s="4"/>
      <c r="J94" s="5"/>
    </row>
    <row r="95" spans="1:10" s="7" customFormat="1" ht="25.5">
      <c r="A95" s="9" t="s">
        <v>46</v>
      </c>
      <c r="B95" s="10" t="s">
        <v>10</v>
      </c>
      <c r="C95" s="41"/>
      <c r="D95" s="94">
        <v>5503.83</v>
      </c>
      <c r="E95" s="95"/>
      <c r="F95" s="96"/>
      <c r="G95" s="4">
        <v>3317.9</v>
      </c>
      <c r="I95" s="4"/>
      <c r="J95" s="5"/>
    </row>
    <row r="96" spans="1:10" s="7" customFormat="1" ht="22.5" customHeight="1">
      <c r="A96" s="9" t="s">
        <v>36</v>
      </c>
      <c r="B96" s="55" t="s">
        <v>116</v>
      </c>
      <c r="C96" s="41"/>
      <c r="D96" s="94">
        <v>4833.16</v>
      </c>
      <c r="E96" s="95"/>
      <c r="F96" s="101"/>
      <c r="G96" s="4">
        <v>3317.9</v>
      </c>
      <c r="I96" s="4"/>
      <c r="J96" s="5"/>
    </row>
    <row r="97" spans="1:10" s="7" customFormat="1" ht="60.75" customHeight="1">
      <c r="A97" s="9" t="s">
        <v>117</v>
      </c>
      <c r="B97" s="55" t="s">
        <v>61</v>
      </c>
      <c r="C97" s="41"/>
      <c r="D97" s="94">
        <v>0</v>
      </c>
      <c r="E97" s="95"/>
      <c r="F97" s="101"/>
      <c r="G97" s="4">
        <v>3317.9</v>
      </c>
      <c r="I97" s="4"/>
      <c r="J97" s="5"/>
    </row>
    <row r="98" spans="1:10" s="7" customFormat="1" ht="21.75" customHeight="1">
      <c r="A98" s="39" t="s">
        <v>35</v>
      </c>
      <c r="B98" s="10"/>
      <c r="C98" s="41" t="s">
        <v>130</v>
      </c>
      <c r="D98" s="85">
        <f>D99</f>
        <v>1311.87</v>
      </c>
      <c r="E98" s="85">
        <f>D98/G98</f>
        <v>0.4</v>
      </c>
      <c r="F98" s="89">
        <f>E98/12</f>
        <v>0.03</v>
      </c>
      <c r="G98" s="4">
        <v>3317.9</v>
      </c>
      <c r="I98" s="4"/>
      <c r="J98" s="5"/>
    </row>
    <row r="99" spans="1:10" s="7" customFormat="1" ht="21" customHeight="1">
      <c r="A99" s="9" t="s">
        <v>32</v>
      </c>
      <c r="B99" s="10" t="s">
        <v>15</v>
      </c>
      <c r="C99" s="11"/>
      <c r="D99" s="94">
        <v>1311.87</v>
      </c>
      <c r="E99" s="95"/>
      <c r="F99" s="96"/>
      <c r="G99" s="4">
        <v>3317.9</v>
      </c>
      <c r="I99" s="4"/>
      <c r="J99" s="5"/>
    </row>
    <row r="100" spans="1:10" s="4" customFormat="1" ht="20.25" customHeight="1">
      <c r="A100" s="39" t="s">
        <v>37</v>
      </c>
      <c r="B100" s="36"/>
      <c r="C100" s="37" t="s">
        <v>131</v>
      </c>
      <c r="D100" s="85">
        <f>D101+D102</f>
        <v>15340</v>
      </c>
      <c r="E100" s="85">
        <f>D100/G100</f>
        <v>4.62</v>
      </c>
      <c r="F100" s="89">
        <f>E100/12</f>
        <v>0.39</v>
      </c>
      <c r="G100" s="4">
        <v>3317.9</v>
      </c>
      <c r="J100" s="5"/>
    </row>
    <row r="101" spans="1:10" s="7" customFormat="1" ht="43.5" customHeight="1">
      <c r="A101" s="62" t="s">
        <v>118</v>
      </c>
      <c r="B101" s="55" t="s">
        <v>19</v>
      </c>
      <c r="C101" s="11"/>
      <c r="D101" s="94">
        <v>15340</v>
      </c>
      <c r="E101" s="95"/>
      <c r="F101" s="96"/>
      <c r="G101" s="4">
        <v>3317.9</v>
      </c>
      <c r="I101" s="4"/>
      <c r="J101" s="8"/>
    </row>
    <row r="102" spans="1:10" s="7" customFormat="1" ht="22.5" customHeight="1">
      <c r="A102" s="62" t="s">
        <v>145</v>
      </c>
      <c r="B102" s="55" t="s">
        <v>61</v>
      </c>
      <c r="C102" s="61"/>
      <c r="D102" s="104">
        <v>0</v>
      </c>
      <c r="E102" s="105"/>
      <c r="F102" s="106"/>
      <c r="G102" s="4">
        <v>3317.9</v>
      </c>
      <c r="I102" s="4"/>
      <c r="J102" s="8"/>
    </row>
    <row r="103" spans="1:10" s="7" customFormat="1" ht="27" customHeight="1">
      <c r="A103" s="39" t="s">
        <v>136</v>
      </c>
      <c r="B103" s="55"/>
      <c r="C103" s="41" t="s">
        <v>139</v>
      </c>
      <c r="D103" s="107">
        <f>D104+D105</f>
        <v>0</v>
      </c>
      <c r="E103" s="107">
        <f>D103/G103</f>
        <v>0</v>
      </c>
      <c r="F103" s="107">
        <f>E103/12</f>
        <v>0</v>
      </c>
      <c r="G103" s="4">
        <v>3317.9</v>
      </c>
      <c r="I103" s="4"/>
      <c r="J103" s="8"/>
    </row>
    <row r="104" spans="1:10" s="7" customFormat="1" ht="21.75" customHeight="1">
      <c r="A104" s="62" t="s">
        <v>137</v>
      </c>
      <c r="B104" s="55" t="s">
        <v>135</v>
      </c>
      <c r="C104" s="11"/>
      <c r="D104" s="95">
        <v>0</v>
      </c>
      <c r="E104" s="95"/>
      <c r="F104" s="95"/>
      <c r="G104" s="4">
        <v>3317.9</v>
      </c>
      <c r="I104" s="4"/>
      <c r="J104" s="8"/>
    </row>
    <row r="105" spans="1:10" s="7" customFormat="1" ht="21.75" customHeight="1">
      <c r="A105" s="62" t="s">
        <v>138</v>
      </c>
      <c r="B105" s="55" t="s">
        <v>135</v>
      </c>
      <c r="C105" s="11"/>
      <c r="D105" s="95">
        <v>0</v>
      </c>
      <c r="E105" s="95"/>
      <c r="F105" s="95"/>
      <c r="G105" s="4">
        <v>3317.9</v>
      </c>
      <c r="I105" s="4"/>
      <c r="J105" s="8"/>
    </row>
    <row r="106" spans="1:10" s="4" customFormat="1" ht="132.75">
      <c r="A106" s="77" t="s">
        <v>169</v>
      </c>
      <c r="B106" s="42" t="s">
        <v>10</v>
      </c>
      <c r="C106" s="60"/>
      <c r="D106" s="108">
        <v>35000</v>
      </c>
      <c r="E106" s="108">
        <f aca="true" t="shared" si="0" ref="E106:E112">D106/G106</f>
        <v>10.55</v>
      </c>
      <c r="F106" s="109">
        <f aca="true" t="shared" si="1" ref="F106:F112">E106/12</f>
        <v>0.88</v>
      </c>
      <c r="G106" s="4">
        <v>3317.9</v>
      </c>
      <c r="J106" s="5"/>
    </row>
    <row r="107" spans="1:10" s="4" customFormat="1" ht="18.75">
      <c r="A107" s="83" t="s">
        <v>146</v>
      </c>
      <c r="B107" s="36" t="s">
        <v>7</v>
      </c>
      <c r="C107" s="41"/>
      <c r="D107" s="107">
        <f>3754.19+20933.57</f>
        <v>24687.76</v>
      </c>
      <c r="E107" s="107">
        <f t="shared" si="0"/>
        <v>7.44</v>
      </c>
      <c r="F107" s="107">
        <f t="shared" si="1"/>
        <v>0.62</v>
      </c>
      <c r="G107" s="4">
        <v>3317.9</v>
      </c>
      <c r="J107" s="5"/>
    </row>
    <row r="108" spans="1:10" s="4" customFormat="1" ht="18.75">
      <c r="A108" s="83" t="s">
        <v>147</v>
      </c>
      <c r="B108" s="36" t="s">
        <v>7</v>
      </c>
      <c r="C108" s="41"/>
      <c r="D108" s="107">
        <f>3754.19+8521.72</f>
        <v>12275.91</v>
      </c>
      <c r="E108" s="107">
        <f t="shared" si="0"/>
        <v>3.7</v>
      </c>
      <c r="F108" s="107">
        <f t="shared" si="1"/>
        <v>0.31</v>
      </c>
      <c r="G108" s="4">
        <v>3317.9</v>
      </c>
      <c r="J108" s="5"/>
    </row>
    <row r="109" spans="1:10" s="4" customFormat="1" ht="18.75">
      <c r="A109" s="83" t="s">
        <v>148</v>
      </c>
      <c r="B109" s="36" t="s">
        <v>7</v>
      </c>
      <c r="C109" s="41"/>
      <c r="D109" s="107">
        <v>36176.17</v>
      </c>
      <c r="E109" s="107">
        <f t="shared" si="0"/>
        <v>10.9</v>
      </c>
      <c r="F109" s="107">
        <f t="shared" si="1"/>
        <v>0.91</v>
      </c>
      <c r="G109" s="4">
        <v>3317.9</v>
      </c>
      <c r="J109" s="5"/>
    </row>
    <row r="110" spans="1:10" s="4" customFormat="1" ht="18.75">
      <c r="A110" s="83" t="s">
        <v>149</v>
      </c>
      <c r="B110" s="36" t="s">
        <v>7</v>
      </c>
      <c r="C110" s="60"/>
      <c r="D110" s="108">
        <v>28900.85</v>
      </c>
      <c r="E110" s="107">
        <f t="shared" si="0"/>
        <v>8.71</v>
      </c>
      <c r="F110" s="107">
        <f t="shared" si="1"/>
        <v>0.73</v>
      </c>
      <c r="G110" s="4">
        <v>3317.9</v>
      </c>
      <c r="J110" s="5"/>
    </row>
    <row r="111" spans="1:10" s="4" customFormat="1" ht="27.75" customHeight="1">
      <c r="A111" s="78" t="s">
        <v>163</v>
      </c>
      <c r="B111" s="36" t="s">
        <v>61</v>
      </c>
      <c r="C111" s="41"/>
      <c r="D111" s="107">
        <v>2000</v>
      </c>
      <c r="E111" s="107">
        <f t="shared" si="0"/>
        <v>0.6</v>
      </c>
      <c r="F111" s="107">
        <f t="shared" si="1"/>
        <v>0.05</v>
      </c>
      <c r="G111" s="4">
        <v>3317.9</v>
      </c>
      <c r="J111" s="5"/>
    </row>
    <row r="112" spans="1:10" s="4" customFormat="1" ht="27.75" customHeight="1">
      <c r="A112" s="78" t="s">
        <v>62</v>
      </c>
      <c r="B112" s="36"/>
      <c r="C112" s="41" t="s">
        <v>150</v>
      </c>
      <c r="D112" s="107">
        <v>57700</v>
      </c>
      <c r="E112" s="107">
        <f t="shared" si="0"/>
        <v>17.39</v>
      </c>
      <c r="F112" s="107">
        <f t="shared" si="1"/>
        <v>1.45</v>
      </c>
      <c r="G112" s="4">
        <v>3317.9</v>
      </c>
      <c r="J112" s="5"/>
    </row>
    <row r="113" spans="1:10" s="4" customFormat="1" ht="21.75" customHeight="1" thickBot="1">
      <c r="A113" s="72" t="s">
        <v>58</v>
      </c>
      <c r="B113" s="73" t="s">
        <v>9</v>
      </c>
      <c r="C113" s="74"/>
      <c r="D113" s="110">
        <f>E113*G113</f>
        <v>79801.1</v>
      </c>
      <c r="E113" s="110">
        <f>12*F113</f>
        <v>24.72</v>
      </c>
      <c r="F113" s="112">
        <v>2.06</v>
      </c>
      <c r="G113" s="4">
        <f>3317.9-89.7</f>
        <v>3228.2</v>
      </c>
      <c r="J113" s="5"/>
    </row>
    <row r="114" spans="1:10" s="4" customFormat="1" ht="19.5" thickBot="1">
      <c r="A114" s="1" t="s">
        <v>28</v>
      </c>
      <c r="B114" s="2"/>
      <c r="C114" s="3"/>
      <c r="D114" s="111">
        <f>D14+D28+D39+D40+D41+D47+D48+D49+D50+D60+D61+D62+D63+D80+D87+D91+D98+D100+D103+D106+D107+D108+D109+D110+D111+D112+D113</f>
        <v>842406.96</v>
      </c>
      <c r="E114" s="111">
        <f>E14+E28+E39+E40+E41+E47+E48+E49+E50+E60+E61+E62+E63+E80+E87+E91+E98+E100+E103+E106+E107+E108+E109+E110+E111+E112+E113</f>
        <v>254.56</v>
      </c>
      <c r="F114" s="111">
        <f>F14+F28+F39+F40+F41+F47+F48+F49+F50+F60+F61+F62+F63+F80+F87+F91+F98+F100+F103+F106+F107+F108+F109+F110+F111+F112+F113</f>
        <v>21.24</v>
      </c>
      <c r="G114" s="4">
        <v>3317.9</v>
      </c>
      <c r="J114" s="5"/>
    </row>
    <row r="115" spans="1:10" s="47" customFormat="1" ht="19.5">
      <c r="A115" s="45"/>
      <c r="B115" s="46"/>
      <c r="C115" s="46"/>
      <c r="D115" s="46"/>
      <c r="E115" s="46"/>
      <c r="F115" s="46"/>
      <c r="G115" s="4">
        <v>3317.9</v>
      </c>
      <c r="J115" s="48"/>
    </row>
    <row r="116" spans="1:10" s="47" customFormat="1" ht="20.25" thickBot="1">
      <c r="A116" s="45"/>
      <c r="B116" s="46"/>
      <c r="C116" s="46"/>
      <c r="D116" s="46"/>
      <c r="E116" s="46"/>
      <c r="F116" s="46"/>
      <c r="G116" s="4">
        <v>3317.9</v>
      </c>
      <c r="J116" s="48"/>
    </row>
    <row r="117" spans="1:10" s="4" customFormat="1" ht="30.75" thickBot="1">
      <c r="A117" s="1" t="s">
        <v>49</v>
      </c>
      <c r="B117" s="2"/>
      <c r="C117" s="3"/>
      <c r="D117" s="113">
        <f>D118</f>
        <v>8091.1</v>
      </c>
      <c r="E117" s="113">
        <f>E118</f>
        <v>2.44</v>
      </c>
      <c r="F117" s="113">
        <f>F118</f>
        <v>0.2</v>
      </c>
      <c r="G117" s="4">
        <v>3317.9</v>
      </c>
      <c r="J117" s="5"/>
    </row>
    <row r="118" spans="1:10" s="7" customFormat="1" ht="25.5" customHeight="1">
      <c r="A118" s="12" t="s">
        <v>159</v>
      </c>
      <c r="B118" s="55"/>
      <c r="C118" s="11"/>
      <c r="D118" s="95">
        <v>8091.1</v>
      </c>
      <c r="E118" s="95">
        <f>D118/G118</f>
        <v>2.44</v>
      </c>
      <c r="F118" s="95">
        <f>E118/12</f>
        <v>0.2</v>
      </c>
      <c r="G118" s="4">
        <v>3317.9</v>
      </c>
      <c r="H118" s="4"/>
      <c r="J118" s="8"/>
    </row>
    <row r="119" spans="1:10" s="7" customFormat="1" ht="16.5" customHeight="1">
      <c r="A119" s="13"/>
      <c r="B119" s="14"/>
      <c r="C119" s="15"/>
      <c r="D119" s="15"/>
      <c r="E119" s="15"/>
      <c r="F119" s="15"/>
      <c r="G119" s="4"/>
      <c r="H119" s="4"/>
      <c r="J119" s="8"/>
    </row>
    <row r="120" spans="1:10" s="7" customFormat="1" ht="16.5" customHeight="1" thickBot="1">
      <c r="A120" s="13"/>
      <c r="B120" s="14"/>
      <c r="C120" s="15"/>
      <c r="D120" s="15"/>
      <c r="E120" s="15"/>
      <c r="F120" s="15"/>
      <c r="G120" s="4"/>
      <c r="H120" s="4"/>
      <c r="J120" s="8"/>
    </row>
    <row r="121" spans="1:10" s="18" customFormat="1" ht="19.5" thickBot="1">
      <c r="A121" s="1" t="s">
        <v>164</v>
      </c>
      <c r="B121" s="16"/>
      <c r="C121" s="17"/>
      <c r="D121" s="111">
        <f>D114+D117</f>
        <v>850498.06</v>
      </c>
      <c r="E121" s="111">
        <f>E114+E117</f>
        <v>257</v>
      </c>
      <c r="F121" s="111">
        <f>F114+F117</f>
        <v>21.44</v>
      </c>
      <c r="J121" s="19"/>
    </row>
    <row r="122" spans="1:10" s="18" customFormat="1" ht="18.75">
      <c r="A122" s="52"/>
      <c r="B122" s="53"/>
      <c r="C122" s="54"/>
      <c r="D122" s="54"/>
      <c r="E122" s="54"/>
      <c r="F122" s="54"/>
      <c r="J122" s="19"/>
    </row>
    <row r="123" spans="1:10" s="18" customFormat="1" ht="18.75">
      <c r="A123" s="52"/>
      <c r="B123" s="53"/>
      <c r="C123" s="54"/>
      <c r="D123" s="54"/>
      <c r="E123" s="54"/>
      <c r="F123" s="54"/>
      <c r="J123" s="19"/>
    </row>
    <row r="124" spans="1:10" s="18" customFormat="1" ht="18.75">
      <c r="A124" s="52"/>
      <c r="B124" s="53"/>
      <c r="C124" s="54"/>
      <c r="D124" s="54"/>
      <c r="E124" s="54"/>
      <c r="F124" s="54"/>
      <c r="J124" s="19"/>
    </row>
    <row r="125" s="49" customFormat="1" ht="12.75">
      <c r="J125" s="50"/>
    </row>
    <row r="126" s="49" customFormat="1" ht="12.75">
      <c r="J126" s="50"/>
    </row>
    <row r="127" spans="1:4" s="49" customFormat="1" ht="14.25">
      <c r="A127" s="131" t="s">
        <v>26</v>
      </c>
      <c r="B127" s="131"/>
      <c r="C127" s="131"/>
      <c r="D127" s="131"/>
    </row>
    <row r="128" s="49" customFormat="1" ht="12.75"/>
    <row r="129" s="49" customFormat="1" ht="12.75">
      <c r="A129" s="51" t="s">
        <v>27</v>
      </c>
    </row>
    <row r="130" s="49" customFormat="1" ht="12.75">
      <c r="J130" s="50"/>
    </row>
    <row r="131" s="49" customFormat="1" ht="12.75">
      <c r="J131" s="50"/>
    </row>
    <row r="132" s="49" customFormat="1" ht="12.75">
      <c r="J132" s="50"/>
    </row>
    <row r="133" s="49" customFormat="1" ht="12.75">
      <c r="J133" s="50"/>
    </row>
  </sheetData>
  <sheetProtection/>
  <mergeCells count="12">
    <mergeCell ref="A7:F7"/>
    <mergeCell ref="A8:F8"/>
    <mergeCell ref="A9:F9"/>
    <mergeCell ref="A10:F10"/>
    <mergeCell ref="A13:F13"/>
    <mergeCell ref="A127:D127"/>
    <mergeCell ref="A1:F1"/>
    <mergeCell ref="B2:F2"/>
    <mergeCell ref="B3:F3"/>
    <mergeCell ref="B4:F4"/>
    <mergeCell ref="A5:F5"/>
    <mergeCell ref="A6:F6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2017-06-20T06:54:19Z</cp:lastPrinted>
  <dcterms:created xsi:type="dcterms:W3CDTF">2010-04-02T14:46:04Z</dcterms:created>
  <dcterms:modified xsi:type="dcterms:W3CDTF">2017-06-20T07:09:47Z</dcterms:modified>
  <cp:category/>
  <cp:version/>
  <cp:contentType/>
  <cp:contentStatus/>
</cp:coreProperties>
</file>