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2"/>
  </bookViews>
  <sheets>
    <sheet name="проект" sheetId="1" r:id="rId1"/>
    <sheet name="по заявлению" sheetId="2" r:id="rId2"/>
    <sheet name="по голосованию" sheetId="3" r:id="rId3"/>
  </sheets>
  <definedNames/>
  <calcPr fullCalcOnLoad="1" fullPrecision="0"/>
</workbook>
</file>

<file path=xl/sharedStrings.xml><?xml version="1.0" encoding="utf-8"?>
<sst xmlns="http://schemas.openxmlformats.org/spreadsheetml/2006/main" count="586" uniqueCount="151">
  <si>
    <t>Приложение №1</t>
  </si>
  <si>
    <t>к дополнительному соглашению№_______</t>
  </si>
  <si>
    <t>к договору управления многоквартирным домом</t>
  </si>
  <si>
    <t>Перечень работ и услуг по содержанию и ремонту общего имущества в многоквартирном доме</t>
  </si>
  <si>
    <t>наименование работ и услуг</t>
  </si>
  <si>
    <t>периодичность выполняемых работ</t>
  </si>
  <si>
    <t>Годовой размер платы на 1м2 общей площади помещения (рублей)</t>
  </si>
  <si>
    <t xml:space="preserve">Стоимость на 1м2 общей площади помещения (рублей в месяц) </t>
  </si>
  <si>
    <t>Обязательные работы и услуги по содержанию и ремонту общего имущества собственников помещений в многоквартирном доме</t>
  </si>
  <si>
    <t>ежемесячно</t>
  </si>
  <si>
    <t>Уборка земельного участка, входящего в состав общего имущества</t>
  </si>
  <si>
    <t>6 раз в неделю</t>
  </si>
  <si>
    <t>по мере необходимости</t>
  </si>
  <si>
    <t>Расчетно-кассовое обслуживание</t>
  </si>
  <si>
    <t>1 раз в месяц</t>
  </si>
  <si>
    <t>Аварийное обслуживание</t>
  </si>
  <si>
    <t>круглосуточно</t>
  </si>
  <si>
    <t>1 раз в год</t>
  </si>
  <si>
    <t>гидравлическое испытание входной запорной арматуры</t>
  </si>
  <si>
    <t>промывка системы отопления</t>
  </si>
  <si>
    <t>опресовка системы отопления</t>
  </si>
  <si>
    <t>заполнение системы отопления технической водой с удалением воздушных пробок</t>
  </si>
  <si>
    <t>2 раза в год</t>
  </si>
  <si>
    <t>Обслуживание вводных и внутренних газопроводов жилого фонда</t>
  </si>
  <si>
    <t>Организация и проведение микробиологического и санитарно - химического контроля горячего водоснабжения</t>
  </si>
  <si>
    <t>Дератизация</t>
  </si>
  <si>
    <t>12 раз в год</t>
  </si>
  <si>
    <t>Дезинсекция</t>
  </si>
  <si>
    <t>6 раз в год</t>
  </si>
  <si>
    <t>Сбор, вывоз и утилизация ТБО*</t>
  </si>
  <si>
    <t>руб./чел.</t>
  </si>
  <si>
    <t xml:space="preserve">Управляющая организация   _____________________                                            Собственник __________________________                               </t>
  </si>
  <si>
    <t>М.П.</t>
  </si>
  <si>
    <t>Работы по текущему ремонту, в т.ч.:</t>
  </si>
  <si>
    <t>ИТОГО:</t>
  </si>
  <si>
    <t xml:space="preserve">от _____________ 2008г </t>
  </si>
  <si>
    <t xml:space="preserve">Годовая стоимость                ( на весь дом), руб. </t>
  </si>
  <si>
    <t>Регламентные работы по системе отопления в т.числе:</t>
  </si>
  <si>
    <t>проверка бойлера на плотность и прочность</t>
  </si>
  <si>
    <t>проверка бойлера на предмет накипиобразования латунных трубок ( со снятием калачей )</t>
  </si>
  <si>
    <t>установка КИП на ВВП</t>
  </si>
  <si>
    <t>перевод реле времени</t>
  </si>
  <si>
    <t>ревизия ВРУ</t>
  </si>
  <si>
    <t>прочистка канализационных выпусков до стены здания</t>
  </si>
  <si>
    <t>чеканка и замазка канализационных стыков</t>
  </si>
  <si>
    <t>Регламентные работы по системе горячего водоснабжения в т.числе:</t>
  </si>
  <si>
    <t>Регламентные работы по системе холодного водоснабжения в т.числе:</t>
  </si>
  <si>
    <t>Регламентные работы по системе электроснабжени в т.числе:</t>
  </si>
  <si>
    <t>Регламентные работы по системе водоотведения в т.числе:</t>
  </si>
  <si>
    <t>отключение системы отопления</t>
  </si>
  <si>
    <t>1 ра в год</t>
  </si>
  <si>
    <t>установка шарового крана на выходе с ВВП горячей воды для взятия проб,сдачи анализа ГВС ф 15</t>
  </si>
  <si>
    <t>установка модуля проверки лежаков системы ГВС на закипание</t>
  </si>
  <si>
    <t>проверка лежаков ГВС на закипание</t>
  </si>
  <si>
    <t>Обслуживание общедомовых приборов учета холодного водоснабжения</t>
  </si>
  <si>
    <t>Обслуживание общедомовыз приборов учета теплоэнергии</t>
  </si>
  <si>
    <t>Поверка общедомовых приборов учета холодного водоснабжения</t>
  </si>
  <si>
    <t>Поверка общедомовых приборов учета горячего водоснабжения</t>
  </si>
  <si>
    <t>Поверка общедомовых приборов учета теплоэнергии</t>
  </si>
  <si>
    <t>Регламентные работы по содержанию кровли в т.числе:</t>
  </si>
  <si>
    <t>Регламентные работы по системе вентиляции в т.числе:</t>
  </si>
  <si>
    <t>промывка фильтров в тепловом пункте</t>
  </si>
  <si>
    <t>регулировка элеваторного узла</t>
  </si>
  <si>
    <t>проверка работы регулятора температуры на бойлере</t>
  </si>
  <si>
    <t>обслуживание насосов горячего водоснабжения</t>
  </si>
  <si>
    <t>обслуживание насосов холодного водоснабжения</t>
  </si>
  <si>
    <t>ревизия элеваторного узла ( сопло )</t>
  </si>
  <si>
    <t>3 раза в год</t>
  </si>
  <si>
    <t>восстановление циркуляции ГВС ( после опрессовки и проверки бойлера на плотность и прочность), сброс воздушных пробок</t>
  </si>
  <si>
    <t>4 раза в год</t>
  </si>
  <si>
    <t xml:space="preserve">1 раз </t>
  </si>
  <si>
    <t>1 раз</t>
  </si>
  <si>
    <t>опрессовка бойлера</t>
  </si>
  <si>
    <t>проверка вентиляционных каналов и канализационных вытяжек</t>
  </si>
  <si>
    <t>очистка кровли от снега и скалывание сосулек</t>
  </si>
  <si>
    <t>восстановление водостоков ( мелкий ремонт после очистки от снега и льда )</t>
  </si>
  <si>
    <t>восстановление общедомового уличного освещения</t>
  </si>
  <si>
    <t>замена ( поверка ) КИП</t>
  </si>
  <si>
    <t>Обслуживание общедомовых приборов учета горячего водоснабжения</t>
  </si>
  <si>
    <t>(многоквартирный дом с газовыми плитами )</t>
  </si>
  <si>
    <t>ревизия ШР, ЩЭ</t>
  </si>
  <si>
    <t>ремонт цоколя</t>
  </si>
  <si>
    <t>регулировка горячего водоснабжения</t>
  </si>
  <si>
    <t>ремонт канализации</t>
  </si>
  <si>
    <t>электроосвещение (освещение подвала)</t>
  </si>
  <si>
    <t>подметание земельного участка в летний период</t>
  </si>
  <si>
    <t>уборка мусора с газона</t>
  </si>
  <si>
    <t>сдвижка и подметание снега при отсутствии снегопадов</t>
  </si>
  <si>
    <t>сдвижка и подметание снега при снегопаде</t>
  </si>
  <si>
    <t>1 раз в сутки во время гололеда</t>
  </si>
  <si>
    <t>Расчет размера платы за содержание и ремонт общего имущества в многоквартирном доме</t>
  </si>
  <si>
    <t>по адресу: ул.Ленинского Комсомола, д.57 (Sобщ.=3635,0м2, Sзем.уч.=3019,44м2)</t>
  </si>
  <si>
    <t>договорная и претензионно-исковая работа, взыскание задолженности по ЖКУ</t>
  </si>
  <si>
    <t>постоянно</t>
  </si>
  <si>
    <t>ведение технической документации</t>
  </si>
  <si>
    <t>осмотр мест общего пользования и инженерных сетей</t>
  </si>
  <si>
    <t>1 раз в квартал</t>
  </si>
  <si>
    <t>работа с обращениями граждан</t>
  </si>
  <si>
    <t>погрузка мусора на автотранспорт  вручную</t>
  </si>
  <si>
    <t>очистка урн от мусора</t>
  </si>
  <si>
    <t>посыпка территории песко-соляной смесью</t>
  </si>
  <si>
    <t>1 раз в 4 месяца</t>
  </si>
  <si>
    <t>очистка от снега и наледи подъездных козырьков</t>
  </si>
  <si>
    <t>ремонт отмостки</t>
  </si>
  <si>
    <t>ремонт слуховых окон</t>
  </si>
  <si>
    <t>Дополнительные работы (текущий ремонт), в т.ч.:</t>
  </si>
  <si>
    <t>ВСЕГО:</t>
  </si>
  <si>
    <t>Дополниетльные работы (текущий ремонт), в т.ч.:</t>
  </si>
  <si>
    <t>Погашение задолженности прошлых периодов</t>
  </si>
  <si>
    <t>по состоянию на 1.05.2012г.</t>
  </si>
  <si>
    <t>окос травы</t>
  </si>
  <si>
    <t>2-3 раза</t>
  </si>
  <si>
    <t>подключение системы отопления с регулировкой</t>
  </si>
  <si>
    <t>Сбор, вывоз и утилизация ТБО*, руб/м2</t>
  </si>
  <si>
    <t>ремонт скатной кровли</t>
  </si>
  <si>
    <t>смена запорной арматуры отопления диам.25- 2 шт., диам.15 мм - 2 шт.</t>
  </si>
  <si>
    <t>смена шаровых кранов (отопление) под промывку диам.32 - 2 шт., демонтаж крана диам.25 мм - 1 шт., смена трубы диам.57мм - 0,5 м</t>
  </si>
  <si>
    <t>Удлинение ливнестоков водостоков -15шт.</t>
  </si>
  <si>
    <t>Установка шаровых кранов на эл.узлы д.15мм-2шт.</t>
  </si>
  <si>
    <t>Окраска трубопроводов/ задвижек отопления составом "корунд"</t>
  </si>
  <si>
    <t>заполнение электронных паспортов</t>
  </si>
  <si>
    <t>учет работ по капремонту</t>
  </si>
  <si>
    <t>пылеудаление и дезинфекция вентканалов без пробивки</t>
  </si>
  <si>
    <t>1 раз в 3 года</t>
  </si>
  <si>
    <t>Итого:</t>
  </si>
  <si>
    <t>гидравлическое испытание элеваторного узла и запорной арматуры</t>
  </si>
  <si>
    <t>Управление многоквартирным домом, всего в т.ч.</t>
  </si>
  <si>
    <t>ремонт отмостки 30 м2</t>
  </si>
  <si>
    <t>установка металлических сливов на обрамление оконных проемов - 9 шт.</t>
  </si>
  <si>
    <t>заполнение слуховых окон рейками - 5 шт.</t>
  </si>
  <si>
    <t>ремонт ограждения подвальных приямков</t>
  </si>
  <si>
    <t>ремонт крылец - 3 шт.</t>
  </si>
  <si>
    <t>удлинение козырьков подъездных - 3 шт.</t>
  </si>
  <si>
    <t>ремонт входа в подвал</t>
  </si>
  <si>
    <t>смена задвижек СТС диам.50 мм - 4 шт.</t>
  </si>
  <si>
    <t>установка полуотводов ПВХ 5 шт. на вытяжки канализации (чердак)</t>
  </si>
  <si>
    <t>2015 -2016 гг.</t>
  </si>
  <si>
    <t>(стоимость услуг  увеличена на 10,5 % в соответствии с уровнем инфляции 2014 г.)</t>
  </si>
  <si>
    <t>выполнение работ экологом</t>
  </si>
  <si>
    <t>Поверка общедомового прибора учета теплоэнергии</t>
  </si>
  <si>
    <t>Поверка общедомового прибора учета холодного водоснабжения</t>
  </si>
  <si>
    <t>элнктротехнические измерения и испытания электрооборудования</t>
  </si>
  <si>
    <t>Проект 1 (с учетом поверки общедомового прибора учета теплоэнергии)</t>
  </si>
  <si>
    <t>установка шарового крана на ГВС (диам.15 мм - 1 шт.)</t>
  </si>
  <si>
    <t>Огнезащитная обработка чердачных помещений</t>
  </si>
  <si>
    <t>1 раз в 5 лет</t>
  </si>
  <si>
    <t>Работы заявочного характера, в т.ч работы по предписанию надзорных органов</t>
  </si>
  <si>
    <t>по адресу: ул.Ленинского Комсомола, д.57 (Sжилые + нежилые =3636,3 м2, Sзем.уч.=3019,44м2)</t>
  </si>
  <si>
    <t>ревизия  задвижек отопления диам.50 мм - 4 шт.</t>
  </si>
  <si>
    <t>установка металлических сливов на обрамление оконных проемов - 6 шт.</t>
  </si>
  <si>
    <t xml:space="preserve"> входа в подвал № 1 (установка мет.двери)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</si>
</sst>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0.0"/>
    <numFmt numFmtId="166" formatCode="#,##0.0"/>
    <numFmt numFmtId="167" formatCode="0.000"/>
  </numFmts>
  <fonts count="2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Black"/>
      <family val="2"/>
    </font>
    <font>
      <sz val="11"/>
      <name val="Arial Black"/>
      <family val="2"/>
    </font>
    <font>
      <sz val="12"/>
      <name val="Arial Cyr"/>
      <family val="0"/>
    </font>
    <font>
      <sz val="11"/>
      <name val="Arial Cyr"/>
      <family val="2"/>
    </font>
    <font>
      <sz val="10"/>
      <color indexed="10"/>
      <name val="Arial Cyr"/>
      <family val="2"/>
    </font>
    <font>
      <sz val="12"/>
      <name val="Arial Black"/>
      <family val="2"/>
    </font>
    <font>
      <sz val="10"/>
      <name val="Arial"/>
      <family val="2"/>
    </font>
    <font>
      <b/>
      <sz val="14"/>
      <name val="Arial Cyr"/>
      <family val="0"/>
    </font>
    <font>
      <b/>
      <sz val="16"/>
      <name val="Arial Cyr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/>
    </border>
    <border>
      <left style="thin"/>
      <right style="medium"/>
      <top style="medium"/>
      <bottom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97">
    <xf numFmtId="0" fontId="0" fillId="0" borderId="0" xfId="0" applyAlignment="1">
      <alignment/>
    </xf>
    <xf numFmtId="0" fontId="18" fillId="24" borderId="0" xfId="0" applyFont="1" applyFill="1" applyAlignment="1">
      <alignment horizontal="center" vertical="center"/>
    </xf>
    <xf numFmtId="2" fontId="0" fillId="24" borderId="10" xfId="0" applyNumberFormat="1" applyFont="1" applyFill="1" applyBorder="1" applyAlignment="1">
      <alignment horizontal="center" vertical="center" wrapText="1"/>
    </xf>
    <xf numFmtId="0" fontId="0" fillId="24" borderId="0" xfId="0" applyFill="1" applyAlignment="1">
      <alignment horizontal="center" vertical="center"/>
    </xf>
    <xf numFmtId="2" fontId="23" fillId="24" borderId="0" xfId="0" applyNumberFormat="1" applyFont="1" applyFill="1" applyBorder="1" applyAlignment="1">
      <alignment horizontal="center" vertical="center"/>
    </xf>
    <xf numFmtId="0" fontId="0" fillId="24" borderId="0" xfId="0" applyFill="1" applyAlignment="1">
      <alignment/>
    </xf>
    <xf numFmtId="0" fontId="19" fillId="24" borderId="11" xfId="0" applyFont="1" applyFill="1" applyBorder="1" applyAlignment="1">
      <alignment horizontal="left" vertical="center" wrapText="1"/>
    </xf>
    <xf numFmtId="0" fontId="0" fillId="24" borderId="12" xfId="0" applyFont="1" applyFill="1" applyBorder="1" applyAlignment="1">
      <alignment horizontal="left" vertical="center" wrapText="1"/>
    </xf>
    <xf numFmtId="2" fontId="0" fillId="24" borderId="13" xfId="0" applyNumberFormat="1" applyFont="1" applyFill="1" applyBorder="1" applyAlignment="1">
      <alignment horizontal="center" vertical="center" wrapText="1"/>
    </xf>
    <xf numFmtId="0" fontId="20" fillId="24" borderId="0" xfId="0" applyFont="1" applyFill="1" applyAlignment="1">
      <alignment/>
    </xf>
    <xf numFmtId="2" fontId="0" fillId="24" borderId="0" xfId="0" applyNumberFormat="1" applyFill="1" applyAlignment="1">
      <alignment horizontal="center" vertical="center" wrapText="1"/>
    </xf>
    <xf numFmtId="2" fontId="0" fillId="24" borderId="0" xfId="0" applyNumberFormat="1" applyFont="1" applyFill="1" applyAlignment="1">
      <alignment horizontal="center" vertical="center" wrapText="1"/>
    </xf>
    <xf numFmtId="0" fontId="18" fillId="24" borderId="11" xfId="0" applyFont="1" applyFill="1" applyBorder="1" applyAlignment="1">
      <alignment horizontal="center" vertical="center" wrapText="1"/>
    </xf>
    <xf numFmtId="0" fontId="18" fillId="24" borderId="14" xfId="0" applyFont="1" applyFill="1" applyBorder="1" applyAlignment="1">
      <alignment horizontal="center" vertical="center" textRotation="90" wrapText="1"/>
    </xf>
    <xf numFmtId="0" fontId="18" fillId="24" borderId="14" xfId="0" applyFont="1" applyFill="1" applyBorder="1" applyAlignment="1">
      <alignment horizontal="center" vertical="center" wrapText="1"/>
    </xf>
    <xf numFmtId="0" fontId="18" fillId="24" borderId="0" xfId="0" applyFont="1" applyFill="1" applyAlignment="1">
      <alignment horizontal="center" vertical="center" wrapText="1"/>
    </xf>
    <xf numFmtId="0" fontId="0" fillId="24" borderId="15" xfId="0" applyFont="1" applyFill="1" applyBorder="1" applyAlignment="1">
      <alignment horizontal="center" vertical="center" wrapText="1"/>
    </xf>
    <xf numFmtId="0" fontId="0" fillId="24" borderId="16" xfId="0" applyFont="1" applyFill="1" applyBorder="1" applyAlignment="1">
      <alignment horizontal="center" vertical="center" wrapText="1"/>
    </xf>
    <xf numFmtId="0" fontId="0" fillId="24" borderId="0" xfId="0" applyFont="1" applyFill="1" applyAlignment="1">
      <alignment horizontal="center" vertical="center" wrapText="1"/>
    </xf>
    <xf numFmtId="0" fontId="18" fillId="24" borderId="17" xfId="0" applyFont="1" applyFill="1" applyBorder="1" applyAlignment="1">
      <alignment horizontal="left" vertical="center" wrapText="1"/>
    </xf>
    <xf numFmtId="0" fontId="18" fillId="24" borderId="10" xfId="0" applyFont="1" applyFill="1" applyBorder="1" applyAlignment="1">
      <alignment horizontal="center" vertical="center" wrapText="1"/>
    </xf>
    <xf numFmtId="2" fontId="18" fillId="24" borderId="13" xfId="0" applyNumberFormat="1" applyFont="1" applyFill="1" applyBorder="1" applyAlignment="1">
      <alignment horizontal="center" vertical="center" wrapText="1"/>
    </xf>
    <xf numFmtId="0" fontId="22" fillId="24" borderId="0" xfId="0" applyFont="1" applyFill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 wrapText="1"/>
    </xf>
    <xf numFmtId="0" fontId="18" fillId="24" borderId="14" xfId="0" applyFont="1" applyFill="1" applyBorder="1" applyAlignment="1">
      <alignment horizontal="center" vertical="center"/>
    </xf>
    <xf numFmtId="0" fontId="23" fillId="24" borderId="0" xfId="0" applyFont="1" applyFill="1" applyAlignment="1">
      <alignment horizontal="center" vertical="center"/>
    </xf>
    <xf numFmtId="0" fontId="0" fillId="24" borderId="0" xfId="0" applyFill="1" applyAlignment="1">
      <alignment horizontal="left" vertical="center"/>
    </xf>
    <xf numFmtId="0" fontId="23" fillId="24" borderId="0" xfId="0" applyFont="1" applyFill="1" applyBorder="1" applyAlignment="1">
      <alignment horizontal="left" vertical="center"/>
    </xf>
    <xf numFmtId="0" fontId="23" fillId="24" borderId="0" xfId="0" applyFont="1" applyFill="1" applyBorder="1" applyAlignment="1">
      <alignment horizontal="center" vertical="center"/>
    </xf>
    <xf numFmtId="4" fontId="24" fillId="24" borderId="17" xfId="0" applyNumberFormat="1" applyFont="1" applyFill="1" applyBorder="1" applyAlignment="1">
      <alignment horizontal="left" vertical="center" wrapText="1"/>
    </xf>
    <xf numFmtId="4" fontId="24" fillId="24" borderId="13" xfId="0" applyNumberFormat="1" applyFont="1" applyFill="1" applyBorder="1" applyAlignment="1">
      <alignment horizontal="center" vertical="center" wrapText="1"/>
    </xf>
    <xf numFmtId="0" fontId="0" fillId="24" borderId="18" xfId="0" applyFont="1" applyFill="1" applyBorder="1" applyAlignment="1">
      <alignment horizontal="left" vertical="center" wrapText="1"/>
    </xf>
    <xf numFmtId="0" fontId="0" fillId="24" borderId="19" xfId="0" applyFont="1" applyFill="1" applyBorder="1" applyAlignment="1">
      <alignment horizontal="center" vertical="center" wrapText="1"/>
    </xf>
    <xf numFmtId="2" fontId="0" fillId="24" borderId="19" xfId="0" applyNumberFormat="1" applyFont="1" applyFill="1" applyBorder="1" applyAlignment="1">
      <alignment horizontal="center" vertical="center" wrapText="1"/>
    </xf>
    <xf numFmtId="0" fontId="0" fillId="24" borderId="17" xfId="0" applyFont="1" applyFill="1" applyBorder="1" applyAlignment="1">
      <alignment horizontal="left" vertical="center" wrapText="1"/>
    </xf>
    <xf numFmtId="0" fontId="0" fillId="24" borderId="13" xfId="0" applyFont="1" applyFill="1" applyBorder="1" applyAlignment="1">
      <alignment horizontal="center" vertical="center" wrapText="1"/>
    </xf>
    <xf numFmtId="2" fontId="18" fillId="24" borderId="14" xfId="0" applyNumberFormat="1" applyFont="1" applyFill="1" applyBorder="1" applyAlignment="1">
      <alignment horizontal="center" vertical="center" wrapText="1"/>
    </xf>
    <xf numFmtId="0" fontId="18" fillId="24" borderId="11" xfId="0" applyFont="1" applyFill="1" applyBorder="1" applyAlignment="1">
      <alignment horizontal="left" vertical="center"/>
    </xf>
    <xf numFmtId="0" fontId="18" fillId="24" borderId="14" xfId="0" applyFont="1" applyFill="1" applyBorder="1" applyAlignment="1">
      <alignment horizontal="center" vertical="center"/>
    </xf>
    <xf numFmtId="0" fontId="18" fillId="24" borderId="0" xfId="0" applyFont="1" applyFill="1" applyAlignment="1">
      <alignment horizontal="center" vertical="center"/>
    </xf>
    <xf numFmtId="2" fontId="0" fillId="24" borderId="0" xfId="0" applyNumberFormat="1" applyFill="1" applyAlignment="1">
      <alignment/>
    </xf>
    <xf numFmtId="2" fontId="20" fillId="24" borderId="0" xfId="0" applyNumberFormat="1" applyFont="1" applyFill="1" applyAlignment="1">
      <alignment/>
    </xf>
    <xf numFmtId="2" fontId="18" fillId="24" borderId="0" xfId="0" applyNumberFormat="1" applyFont="1" applyFill="1" applyAlignment="1">
      <alignment horizontal="center" vertical="center" wrapText="1"/>
    </xf>
    <xf numFmtId="2" fontId="0" fillId="24" borderId="0" xfId="0" applyNumberFormat="1" applyFont="1" applyFill="1" applyAlignment="1">
      <alignment horizontal="center" vertical="center" wrapText="1"/>
    </xf>
    <xf numFmtId="2" fontId="23" fillId="24" borderId="0" xfId="0" applyNumberFormat="1" applyFont="1" applyFill="1" applyAlignment="1">
      <alignment horizontal="center" vertical="center"/>
    </xf>
    <xf numFmtId="2" fontId="0" fillId="24" borderId="0" xfId="0" applyNumberFormat="1" applyFill="1" applyAlignment="1">
      <alignment horizontal="center" vertical="center"/>
    </xf>
    <xf numFmtId="2" fontId="18" fillId="24" borderId="0" xfId="0" applyNumberFormat="1" applyFont="1" applyFill="1" applyAlignment="1">
      <alignment horizontal="center" vertical="center"/>
    </xf>
    <xf numFmtId="0" fontId="18" fillId="24" borderId="0" xfId="0" applyFont="1" applyFill="1" applyBorder="1" applyAlignment="1">
      <alignment horizontal="left" vertical="center"/>
    </xf>
    <xf numFmtId="0" fontId="18" fillId="24" borderId="0" xfId="0" applyFont="1" applyFill="1" applyBorder="1" applyAlignment="1">
      <alignment horizontal="center" vertical="center"/>
    </xf>
    <xf numFmtId="4" fontId="19" fillId="24" borderId="11" xfId="0" applyNumberFormat="1" applyFont="1" applyFill="1" applyBorder="1" applyAlignment="1">
      <alignment horizontal="left" vertical="center" wrapText="1"/>
    </xf>
    <xf numFmtId="4" fontId="18" fillId="24" borderId="14" xfId="0" applyNumberFormat="1" applyFont="1" applyFill="1" applyBorder="1" applyAlignment="1">
      <alignment horizontal="center" vertical="center" wrapText="1"/>
    </xf>
    <xf numFmtId="4" fontId="0" fillId="24" borderId="17" xfId="0" applyNumberFormat="1" applyFont="1" applyFill="1" applyBorder="1" applyAlignment="1">
      <alignment horizontal="left" vertical="center" wrapText="1"/>
    </xf>
    <xf numFmtId="4" fontId="0" fillId="24" borderId="13" xfId="0" applyNumberFormat="1" applyFont="1" applyFill="1" applyBorder="1" applyAlignment="1">
      <alignment horizontal="center" vertical="center" wrapText="1"/>
    </xf>
    <xf numFmtId="4" fontId="0" fillId="24" borderId="12" xfId="0" applyNumberFormat="1" applyFont="1" applyFill="1" applyBorder="1" applyAlignment="1">
      <alignment horizontal="left" vertical="center" wrapText="1"/>
    </xf>
    <xf numFmtId="4" fontId="0" fillId="24" borderId="10" xfId="0" applyNumberFormat="1" applyFont="1" applyFill="1" applyBorder="1" applyAlignment="1">
      <alignment horizontal="center" vertical="center" wrapText="1"/>
    </xf>
    <xf numFmtId="4" fontId="0" fillId="24" borderId="0" xfId="0" applyNumberFormat="1" applyFont="1" applyFill="1" applyBorder="1" applyAlignment="1">
      <alignment horizontal="left" vertical="center" wrapText="1"/>
    </xf>
    <xf numFmtId="4" fontId="0" fillId="24" borderId="0" xfId="0" applyNumberFormat="1" applyFont="1" applyFill="1" applyBorder="1" applyAlignment="1">
      <alignment horizontal="center" vertical="center" wrapText="1"/>
    </xf>
    <xf numFmtId="4" fontId="18" fillId="24" borderId="11" xfId="0" applyNumberFormat="1" applyFont="1" applyFill="1" applyBorder="1" applyAlignment="1">
      <alignment horizontal="left" vertical="center" wrapText="1"/>
    </xf>
    <xf numFmtId="4" fontId="19" fillId="24" borderId="14" xfId="0" applyNumberFormat="1" applyFont="1" applyFill="1" applyBorder="1" applyAlignment="1">
      <alignment/>
    </xf>
    <xf numFmtId="4" fontId="19" fillId="24" borderId="14" xfId="0" applyNumberFormat="1" applyFont="1" applyFill="1" applyBorder="1" applyAlignment="1">
      <alignment horizontal="center"/>
    </xf>
    <xf numFmtId="4" fontId="19" fillId="24" borderId="20" xfId="0" applyNumberFormat="1" applyFont="1" applyFill="1" applyBorder="1" applyAlignment="1">
      <alignment/>
    </xf>
    <xf numFmtId="2" fontId="18" fillId="0" borderId="14" xfId="0" applyNumberFormat="1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0" fillId="0" borderId="0" xfId="0" applyFill="1" applyAlignment="1">
      <alignment/>
    </xf>
    <xf numFmtId="0" fontId="25" fillId="25" borderId="0" xfId="0" applyFont="1" applyFill="1" applyAlignment="1">
      <alignment horizontal="center"/>
    </xf>
    <xf numFmtId="2" fontId="24" fillId="26" borderId="13" xfId="0" applyNumberFormat="1" applyFont="1" applyFill="1" applyBorder="1" applyAlignment="1">
      <alignment horizontal="center" vertical="center" wrapText="1"/>
    </xf>
    <xf numFmtId="0" fontId="18" fillId="26" borderId="0" xfId="0" applyFont="1" applyFill="1" applyAlignment="1">
      <alignment horizontal="right"/>
    </xf>
    <xf numFmtId="0" fontId="25" fillId="26" borderId="0" xfId="0" applyFont="1" applyFill="1" applyAlignment="1">
      <alignment horizontal="center"/>
    </xf>
    <xf numFmtId="0" fontId="18" fillId="26" borderId="17" xfId="0" applyFont="1" applyFill="1" applyBorder="1" applyAlignment="1">
      <alignment horizontal="left" vertical="center" wrapText="1"/>
    </xf>
    <xf numFmtId="0" fontId="24" fillId="26" borderId="13" xfId="0" applyFont="1" applyFill="1" applyBorder="1" applyAlignment="1">
      <alignment horizontal="center" vertical="center" wrapText="1"/>
    </xf>
    <xf numFmtId="0" fontId="24" fillId="26" borderId="17" xfId="0" applyFont="1" applyFill="1" applyBorder="1" applyAlignment="1">
      <alignment horizontal="left" vertical="center" wrapText="1"/>
    </xf>
    <xf numFmtId="0" fontId="18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0" fontId="18" fillId="0" borderId="0" xfId="0" applyFont="1" applyFill="1" applyAlignment="1">
      <alignment horizontal="center" vertical="center"/>
    </xf>
    <xf numFmtId="0" fontId="18" fillId="0" borderId="14" xfId="0" applyFont="1" applyFill="1" applyBorder="1" applyAlignment="1">
      <alignment horizontal="center" vertical="center" wrapText="1"/>
    </xf>
    <xf numFmtId="0" fontId="18" fillId="0" borderId="21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2" fontId="18" fillId="0" borderId="26" xfId="0" applyNumberFormat="1" applyFont="1" applyFill="1" applyBorder="1" applyAlignment="1">
      <alignment horizontal="center" vertical="center" wrapText="1"/>
    </xf>
    <xf numFmtId="2" fontId="18" fillId="0" borderId="13" xfId="0" applyNumberFormat="1" applyFont="1" applyFill="1" applyBorder="1" applyAlignment="1">
      <alignment horizontal="center" vertical="center" wrapText="1"/>
    </xf>
    <xf numFmtId="2" fontId="18" fillId="0" borderId="27" xfId="0" applyNumberFormat="1" applyFont="1" applyFill="1" applyBorder="1" applyAlignment="1">
      <alignment horizontal="center" vertical="center" wrapText="1"/>
    </xf>
    <xf numFmtId="2" fontId="0" fillId="0" borderId="28" xfId="0" applyNumberFormat="1" applyFont="1" applyFill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center" vertical="center" wrapText="1"/>
    </xf>
    <xf numFmtId="2" fontId="0" fillId="0" borderId="29" xfId="0" applyNumberFormat="1" applyFont="1" applyFill="1" applyBorder="1" applyAlignment="1">
      <alignment horizontal="center" vertical="center" wrapText="1"/>
    </xf>
    <xf numFmtId="2" fontId="0" fillId="0" borderId="13" xfId="0" applyNumberFormat="1" applyFont="1" applyFill="1" applyBorder="1" applyAlignment="1">
      <alignment horizontal="center" vertical="center" wrapText="1"/>
    </xf>
    <xf numFmtId="0" fontId="18" fillId="0" borderId="30" xfId="0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center"/>
    </xf>
    <xf numFmtId="0" fontId="18" fillId="0" borderId="21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2" fontId="18" fillId="0" borderId="21" xfId="0" applyNumberFormat="1" applyFont="1" applyFill="1" applyBorder="1" applyAlignment="1">
      <alignment horizontal="center" vertical="center" wrapText="1"/>
    </xf>
    <xf numFmtId="2" fontId="0" fillId="0" borderId="26" xfId="0" applyNumberFormat="1" applyFont="1" applyFill="1" applyBorder="1" applyAlignment="1">
      <alignment horizontal="center" vertical="center" wrapText="1"/>
    </xf>
    <xf numFmtId="2" fontId="0" fillId="0" borderId="27" xfId="0" applyNumberFormat="1" applyFont="1" applyFill="1" applyBorder="1" applyAlignment="1">
      <alignment horizontal="center" vertical="center" wrapText="1"/>
    </xf>
    <xf numFmtId="2" fontId="0" fillId="0" borderId="31" xfId="0" applyNumberFormat="1" applyFont="1" applyFill="1" applyBorder="1" applyAlignment="1">
      <alignment horizontal="center" vertical="center" wrapText="1"/>
    </xf>
    <xf numFmtId="2" fontId="0" fillId="0" borderId="19" xfId="0" applyNumberFormat="1" applyFont="1" applyFill="1" applyBorder="1" applyAlignment="1">
      <alignment horizontal="center" vertical="center" wrapText="1"/>
    </xf>
    <xf numFmtId="2" fontId="0" fillId="0" borderId="32" xfId="0" applyNumberFormat="1" applyFont="1" applyFill="1" applyBorder="1" applyAlignment="1">
      <alignment horizontal="center" vertical="center" wrapText="1"/>
    </xf>
    <xf numFmtId="2" fontId="18" fillId="0" borderId="14" xfId="0" applyNumberFormat="1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center"/>
    </xf>
    <xf numFmtId="2" fontId="18" fillId="0" borderId="21" xfId="0" applyNumberFormat="1" applyFont="1" applyFill="1" applyBorder="1" applyAlignment="1">
      <alignment horizontal="center" vertical="center"/>
    </xf>
    <xf numFmtId="2" fontId="18" fillId="0" borderId="0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4" fontId="18" fillId="0" borderId="21" xfId="0" applyNumberFormat="1" applyFont="1" applyFill="1" applyBorder="1" applyAlignment="1">
      <alignment horizontal="center" vertical="center" wrapText="1"/>
    </xf>
    <xf numFmtId="4" fontId="0" fillId="0" borderId="26" xfId="0" applyNumberFormat="1" applyFont="1" applyFill="1" applyBorder="1" applyAlignment="1">
      <alignment horizontal="center" vertical="center" wrapText="1"/>
    </xf>
    <xf numFmtId="4" fontId="0" fillId="0" borderId="13" xfId="0" applyNumberFormat="1" applyFont="1" applyFill="1" applyBorder="1" applyAlignment="1">
      <alignment horizontal="center" vertical="center" wrapText="1"/>
    </xf>
    <xf numFmtId="4" fontId="0" fillId="0" borderId="27" xfId="0" applyNumberFormat="1" applyFont="1" applyFill="1" applyBorder="1" applyAlignment="1">
      <alignment horizontal="center" vertical="center" wrapText="1"/>
    </xf>
    <xf numFmtId="4" fontId="0" fillId="0" borderId="28" xfId="0" applyNumberFormat="1" applyFont="1" applyFill="1" applyBorder="1" applyAlignment="1">
      <alignment horizontal="center" vertical="center" wrapText="1"/>
    </xf>
    <xf numFmtId="4" fontId="0" fillId="0" borderId="10" xfId="0" applyNumberFormat="1" applyFont="1" applyFill="1" applyBorder="1" applyAlignment="1">
      <alignment horizontal="center" vertical="center" wrapText="1"/>
    </xf>
    <xf numFmtId="4" fontId="0" fillId="0" borderId="29" xfId="0" applyNumberFormat="1" applyFont="1" applyFill="1" applyBorder="1" applyAlignment="1">
      <alignment horizontal="center" vertical="center" wrapText="1"/>
    </xf>
    <xf numFmtId="4" fontId="0" fillId="0" borderId="0" xfId="0" applyNumberFormat="1" applyFont="1" applyFill="1" applyBorder="1" applyAlignment="1">
      <alignment horizontal="center" vertical="center" wrapText="1"/>
    </xf>
    <xf numFmtId="4" fontId="19" fillId="0" borderId="21" xfId="0" applyNumberFormat="1" applyFont="1" applyFill="1" applyBorder="1" applyAlignment="1">
      <alignment horizontal="center"/>
    </xf>
    <xf numFmtId="2" fontId="23" fillId="0" borderId="0" xfId="0" applyNumberFormat="1" applyFont="1" applyFill="1" applyBorder="1" applyAlignment="1">
      <alignment horizontal="center" vertical="center"/>
    </xf>
    <xf numFmtId="4" fontId="0" fillId="26" borderId="28" xfId="0" applyNumberFormat="1" applyFont="1" applyFill="1" applyBorder="1" applyAlignment="1">
      <alignment horizontal="center" vertical="center" wrapText="1"/>
    </xf>
    <xf numFmtId="2" fontId="0" fillId="26" borderId="10" xfId="0" applyNumberFormat="1" applyFont="1" applyFill="1" applyBorder="1" applyAlignment="1">
      <alignment horizontal="center" vertical="center" wrapText="1"/>
    </xf>
    <xf numFmtId="4" fontId="0" fillId="26" borderId="12" xfId="0" applyNumberFormat="1" applyFont="1" applyFill="1" applyBorder="1" applyAlignment="1">
      <alignment horizontal="left" vertical="center" wrapText="1"/>
    </xf>
    <xf numFmtId="4" fontId="0" fillId="26" borderId="10" xfId="0" applyNumberFormat="1" applyFont="1" applyFill="1" applyBorder="1" applyAlignment="1">
      <alignment horizontal="center" vertical="center" wrapText="1"/>
    </xf>
    <xf numFmtId="4" fontId="0" fillId="26" borderId="29" xfId="0" applyNumberFormat="1" applyFont="1" applyFill="1" applyBorder="1" applyAlignment="1">
      <alignment horizontal="center" vertical="center" wrapText="1"/>
    </xf>
    <xf numFmtId="4" fontId="0" fillId="26" borderId="13" xfId="0" applyNumberFormat="1" applyFont="1" applyFill="1" applyBorder="1" applyAlignment="1">
      <alignment horizontal="center" vertical="center" wrapText="1"/>
    </xf>
    <xf numFmtId="4" fontId="0" fillId="26" borderId="27" xfId="0" applyNumberFormat="1" applyFont="1" applyFill="1" applyBorder="1" applyAlignment="1">
      <alignment horizontal="center" vertical="center" wrapText="1"/>
    </xf>
    <xf numFmtId="0" fontId="18" fillId="26" borderId="0" xfId="0" applyFont="1" applyFill="1" applyAlignment="1">
      <alignment horizontal="center" vertical="center" wrapText="1"/>
    </xf>
    <xf numFmtId="2" fontId="18" fillId="26" borderId="0" xfId="0" applyNumberFormat="1" applyFont="1" applyFill="1" applyAlignment="1">
      <alignment horizontal="center" vertical="center"/>
    </xf>
    <xf numFmtId="0" fontId="18" fillId="26" borderId="0" xfId="0" applyFont="1" applyFill="1" applyAlignment="1">
      <alignment horizontal="center" vertical="center"/>
    </xf>
    <xf numFmtId="4" fontId="24" fillId="26" borderId="17" xfId="0" applyNumberFormat="1" applyFont="1" applyFill="1" applyBorder="1" applyAlignment="1">
      <alignment horizontal="left" vertical="center" wrapText="1"/>
    </xf>
    <xf numFmtId="4" fontId="24" fillId="26" borderId="13" xfId="0" applyNumberFormat="1" applyFont="1" applyFill="1" applyBorder="1" applyAlignment="1">
      <alignment horizontal="center" vertical="center" wrapText="1"/>
    </xf>
    <xf numFmtId="2" fontId="18" fillId="26" borderId="13" xfId="0" applyNumberFormat="1" applyFont="1" applyFill="1" applyBorder="1" applyAlignment="1">
      <alignment horizontal="center" vertical="center" wrapText="1"/>
    </xf>
    <xf numFmtId="2" fontId="18" fillId="26" borderId="26" xfId="0" applyNumberFormat="1" applyFont="1" applyFill="1" applyBorder="1" applyAlignment="1">
      <alignment horizontal="center" vertical="center" wrapText="1"/>
    </xf>
    <xf numFmtId="2" fontId="18" fillId="26" borderId="27" xfId="0" applyNumberFormat="1" applyFont="1" applyFill="1" applyBorder="1" applyAlignment="1">
      <alignment horizontal="center" vertical="center" wrapText="1"/>
    </xf>
    <xf numFmtId="2" fontId="24" fillId="26" borderId="26" xfId="0" applyNumberFormat="1" applyFont="1" applyFill="1" applyBorder="1" applyAlignment="1">
      <alignment horizontal="center" vertical="center" wrapText="1"/>
    </xf>
    <xf numFmtId="2" fontId="24" fillId="26" borderId="27" xfId="0" applyNumberFormat="1" applyFont="1" applyFill="1" applyBorder="1" applyAlignment="1">
      <alignment horizontal="center" vertical="center" wrapText="1"/>
    </xf>
    <xf numFmtId="0" fontId="18" fillId="26" borderId="13" xfId="0" applyFont="1" applyFill="1" applyBorder="1" applyAlignment="1">
      <alignment horizontal="center" vertical="center" wrapText="1"/>
    </xf>
    <xf numFmtId="0" fontId="18" fillId="26" borderId="12" xfId="0" applyFont="1" applyFill="1" applyBorder="1" applyAlignment="1">
      <alignment horizontal="left" vertical="center" wrapText="1"/>
    </xf>
    <xf numFmtId="0" fontId="18" fillId="26" borderId="10" xfId="0" applyFont="1" applyFill="1" applyBorder="1" applyAlignment="1">
      <alignment horizontal="center" vertical="center" wrapText="1"/>
    </xf>
    <xf numFmtId="2" fontId="18" fillId="26" borderId="29" xfId="0" applyNumberFormat="1" applyFont="1" applyFill="1" applyBorder="1" applyAlignment="1">
      <alignment horizontal="center" vertical="center" wrapText="1"/>
    </xf>
    <xf numFmtId="2" fontId="18" fillId="26" borderId="10" xfId="0" applyNumberFormat="1" applyFont="1" applyFill="1" applyBorder="1" applyAlignment="1">
      <alignment horizontal="center" vertical="center" wrapText="1"/>
    </xf>
    <xf numFmtId="0" fontId="18" fillId="26" borderId="33" xfId="0" applyFont="1" applyFill="1" applyBorder="1" applyAlignment="1">
      <alignment horizontal="center" vertical="center" wrapText="1"/>
    </xf>
    <xf numFmtId="2" fontId="18" fillId="26" borderId="33" xfId="0" applyNumberFormat="1" applyFont="1" applyFill="1" applyBorder="1" applyAlignment="1">
      <alignment horizontal="center" vertical="center" wrapText="1"/>
    </xf>
    <xf numFmtId="2" fontId="18" fillId="26" borderId="34" xfId="0" applyNumberFormat="1" applyFont="1" applyFill="1" applyBorder="1" applyAlignment="1">
      <alignment horizontal="center" vertical="center" wrapText="1"/>
    </xf>
    <xf numFmtId="0" fontId="0" fillId="26" borderId="12" xfId="0" applyFont="1" applyFill="1" applyBorder="1" applyAlignment="1">
      <alignment horizontal="left" vertical="center" wrapText="1"/>
    </xf>
    <xf numFmtId="0" fontId="0" fillId="26" borderId="10" xfId="0" applyFont="1" applyFill="1" applyBorder="1" applyAlignment="1">
      <alignment horizontal="center" vertical="center" wrapText="1"/>
    </xf>
    <xf numFmtId="2" fontId="0" fillId="26" borderId="28" xfId="0" applyNumberFormat="1" applyFont="1" applyFill="1" applyBorder="1" applyAlignment="1">
      <alignment horizontal="center" vertical="center" wrapText="1"/>
    </xf>
    <xf numFmtId="2" fontId="0" fillId="26" borderId="29" xfId="0" applyNumberFormat="1" applyFont="1" applyFill="1" applyBorder="1" applyAlignment="1">
      <alignment horizontal="center" vertical="center" wrapText="1"/>
    </xf>
    <xf numFmtId="0" fontId="0" fillId="26" borderId="10" xfId="0" applyFont="1" applyFill="1" applyBorder="1" applyAlignment="1">
      <alignment horizontal="center" vertical="center" wrapText="1"/>
    </xf>
    <xf numFmtId="4" fontId="0" fillId="26" borderId="10" xfId="0" applyNumberFormat="1" applyFont="1" applyFill="1" applyBorder="1" applyAlignment="1">
      <alignment horizontal="center" vertical="center" wrapText="1"/>
    </xf>
    <xf numFmtId="2" fontId="0" fillId="26" borderId="13" xfId="0" applyNumberFormat="1" applyFont="1" applyFill="1" applyBorder="1" applyAlignment="1">
      <alignment horizontal="center" vertical="center" wrapText="1"/>
    </xf>
    <xf numFmtId="2" fontId="0" fillId="26" borderId="27" xfId="0" applyNumberFormat="1" applyFont="1" applyFill="1" applyBorder="1" applyAlignment="1">
      <alignment horizontal="center" vertical="center" wrapText="1"/>
    </xf>
    <xf numFmtId="2" fontId="0" fillId="26" borderId="26" xfId="0" applyNumberFormat="1" applyFont="1" applyFill="1" applyBorder="1" applyAlignment="1">
      <alignment horizontal="center" vertical="center" wrapText="1"/>
    </xf>
    <xf numFmtId="0" fontId="24" fillId="26" borderId="12" xfId="0" applyFont="1" applyFill="1" applyBorder="1" applyAlignment="1">
      <alignment horizontal="left" vertical="center" wrapText="1"/>
    </xf>
    <xf numFmtId="0" fontId="24" fillId="26" borderId="10" xfId="0" applyFont="1" applyFill="1" applyBorder="1" applyAlignment="1">
      <alignment horizontal="center" vertical="center" wrapText="1"/>
    </xf>
    <xf numFmtId="2" fontId="24" fillId="26" borderId="29" xfId="0" applyNumberFormat="1" applyFont="1" applyFill="1" applyBorder="1" applyAlignment="1">
      <alignment horizontal="center" vertical="center" wrapText="1"/>
    </xf>
    <xf numFmtId="0" fontId="19" fillId="26" borderId="35" xfId="0" applyFont="1" applyFill="1" applyBorder="1" applyAlignment="1">
      <alignment horizontal="left" vertical="center" wrapText="1"/>
    </xf>
    <xf numFmtId="0" fontId="0" fillId="26" borderId="33" xfId="0" applyFont="1" applyFill="1" applyBorder="1" applyAlignment="1">
      <alignment horizontal="center" vertical="center" wrapText="1"/>
    </xf>
    <xf numFmtId="0" fontId="19" fillId="26" borderId="11" xfId="0" applyFont="1" applyFill="1" applyBorder="1" applyAlignment="1">
      <alignment horizontal="left" vertical="center" wrapText="1"/>
    </xf>
    <xf numFmtId="0" fontId="18" fillId="26" borderId="14" xfId="0" applyFont="1" applyFill="1" applyBorder="1" applyAlignment="1">
      <alignment horizontal="center" vertical="center" wrapText="1"/>
    </xf>
    <xf numFmtId="2" fontId="18" fillId="26" borderId="14" xfId="0" applyNumberFormat="1" applyFont="1" applyFill="1" applyBorder="1" applyAlignment="1">
      <alignment horizontal="center" vertical="center" wrapText="1"/>
    </xf>
    <xf numFmtId="2" fontId="18" fillId="26" borderId="21" xfId="0" applyNumberFormat="1" applyFont="1" applyFill="1" applyBorder="1" applyAlignment="1">
      <alignment horizontal="center" vertical="center" wrapText="1"/>
    </xf>
    <xf numFmtId="0" fontId="19" fillId="26" borderId="17" xfId="0" applyFont="1" applyFill="1" applyBorder="1" applyAlignment="1">
      <alignment horizontal="left" vertical="center" wrapText="1"/>
    </xf>
    <xf numFmtId="0" fontId="0" fillId="26" borderId="35" xfId="0" applyFont="1" applyFill="1" applyBorder="1" applyAlignment="1">
      <alignment horizontal="left" vertical="center" wrapText="1"/>
    </xf>
    <xf numFmtId="0" fontId="0" fillId="26" borderId="33" xfId="0" applyFont="1" applyFill="1" applyBorder="1" applyAlignment="1">
      <alignment horizontal="center" vertical="center" wrapText="1"/>
    </xf>
    <xf numFmtId="2" fontId="0" fillId="26" borderId="33" xfId="0" applyNumberFormat="1" applyFont="1" applyFill="1" applyBorder="1" applyAlignment="1">
      <alignment horizontal="center" vertical="center" wrapText="1"/>
    </xf>
    <xf numFmtId="2" fontId="0" fillId="26" borderId="36" xfId="0" applyNumberFormat="1" applyFont="1" applyFill="1" applyBorder="1" applyAlignment="1">
      <alignment horizontal="center" vertical="center" wrapText="1"/>
    </xf>
    <xf numFmtId="2" fontId="0" fillId="26" borderId="34" xfId="0" applyNumberFormat="1" applyFont="1" applyFill="1" applyBorder="1" applyAlignment="1">
      <alignment horizontal="center" vertical="center" wrapText="1"/>
    </xf>
    <xf numFmtId="0" fontId="18" fillId="26" borderId="11" xfId="0" applyFont="1" applyFill="1" applyBorder="1" applyAlignment="1">
      <alignment horizontal="left" vertical="center" wrapText="1"/>
    </xf>
    <xf numFmtId="2" fontId="19" fillId="26" borderId="30" xfId="0" applyNumberFormat="1" applyFont="1" applyFill="1" applyBorder="1" applyAlignment="1">
      <alignment horizontal="center"/>
    </xf>
    <xf numFmtId="2" fontId="19" fillId="26" borderId="21" xfId="0" applyNumberFormat="1" applyFont="1" applyFill="1" applyBorder="1" applyAlignment="1">
      <alignment horizontal="center"/>
    </xf>
    <xf numFmtId="2" fontId="19" fillId="26" borderId="23" xfId="0" applyNumberFormat="1" applyFont="1" applyFill="1" applyBorder="1" applyAlignment="1">
      <alignment horizontal="center"/>
    </xf>
    <xf numFmtId="0" fontId="18" fillId="26" borderId="14" xfId="0" applyFont="1" applyFill="1" applyBorder="1" applyAlignment="1">
      <alignment horizontal="center" vertical="center"/>
    </xf>
    <xf numFmtId="2" fontId="19" fillId="26" borderId="29" xfId="0" applyNumberFormat="1" applyFont="1" applyFill="1" applyBorder="1" applyAlignment="1">
      <alignment horizontal="center"/>
    </xf>
    <xf numFmtId="4" fontId="0" fillId="26" borderId="35" xfId="0" applyNumberFormat="1" applyFont="1" applyFill="1" applyBorder="1" applyAlignment="1">
      <alignment horizontal="left" vertical="center" wrapText="1"/>
    </xf>
    <xf numFmtId="4" fontId="0" fillId="26" borderId="33" xfId="0" applyNumberFormat="1" applyFont="1" applyFill="1" applyBorder="1" applyAlignment="1">
      <alignment horizontal="center" vertical="center" wrapText="1"/>
    </xf>
    <xf numFmtId="4" fontId="0" fillId="26" borderId="36" xfId="0" applyNumberFormat="1" applyFont="1" applyFill="1" applyBorder="1" applyAlignment="1">
      <alignment horizontal="center" vertical="center" wrapText="1"/>
    </xf>
    <xf numFmtId="4" fontId="0" fillId="26" borderId="34" xfId="0" applyNumberFormat="1" applyFont="1" applyFill="1" applyBorder="1" applyAlignment="1">
      <alignment horizontal="center" vertical="center" wrapText="1"/>
    </xf>
    <xf numFmtId="4" fontId="0" fillId="26" borderId="37" xfId="0" applyNumberFormat="1" applyFont="1" applyFill="1" applyBorder="1" applyAlignment="1">
      <alignment horizontal="center" vertical="center" wrapText="1"/>
    </xf>
    <xf numFmtId="4" fontId="0" fillId="26" borderId="38" xfId="0" applyNumberFormat="1" applyFont="1" applyFill="1" applyBorder="1" applyAlignment="1">
      <alignment horizontal="center" vertical="center" wrapText="1"/>
    </xf>
    <xf numFmtId="4" fontId="0" fillId="26" borderId="10" xfId="0" applyNumberFormat="1" applyFont="1" applyFill="1" applyBorder="1" applyAlignment="1">
      <alignment horizontal="left" vertical="center" wrapText="1"/>
    </xf>
    <xf numFmtId="0" fontId="19" fillId="26" borderId="39" xfId="0" applyFont="1" applyFill="1" applyBorder="1" applyAlignment="1">
      <alignment horizontal="left" vertical="center" wrapText="1"/>
    </xf>
    <xf numFmtId="0" fontId="0" fillId="26" borderId="37" xfId="0" applyFont="1" applyFill="1" applyBorder="1" applyAlignment="1">
      <alignment horizontal="center" vertical="center" wrapText="1"/>
    </xf>
    <xf numFmtId="2" fontId="18" fillId="26" borderId="37" xfId="0" applyNumberFormat="1" applyFont="1" applyFill="1" applyBorder="1" applyAlignment="1">
      <alignment horizontal="center" vertical="center" wrapText="1"/>
    </xf>
    <xf numFmtId="2" fontId="18" fillId="26" borderId="38" xfId="0" applyNumberFormat="1" applyFont="1" applyFill="1" applyBorder="1" applyAlignment="1">
      <alignment horizontal="center" vertical="center" wrapText="1"/>
    </xf>
    <xf numFmtId="0" fontId="18" fillId="26" borderId="0" xfId="0" applyFont="1" applyFill="1" applyAlignment="1">
      <alignment horizontal="right"/>
    </xf>
    <xf numFmtId="0" fontId="18" fillId="26" borderId="0" xfId="0" applyFont="1" applyFill="1" applyAlignment="1">
      <alignment horizontal="right"/>
    </xf>
    <xf numFmtId="0" fontId="18" fillId="26" borderId="0" xfId="0" applyFont="1" applyFill="1" applyAlignment="1">
      <alignment horizontal="right" vertical="center"/>
    </xf>
    <xf numFmtId="0" fontId="0" fillId="26" borderId="0" xfId="0" applyFill="1" applyAlignment="1">
      <alignment horizontal="right"/>
    </xf>
    <xf numFmtId="0" fontId="18" fillId="26" borderId="0" xfId="0" applyFont="1" applyFill="1" applyAlignment="1">
      <alignment horizontal="right"/>
    </xf>
    <xf numFmtId="0" fontId="19" fillId="26" borderId="0" xfId="0" applyFont="1" applyFill="1" applyAlignment="1">
      <alignment horizontal="center" wrapText="1"/>
    </xf>
    <xf numFmtId="0" fontId="0" fillId="26" borderId="0" xfId="0" applyFill="1" applyAlignment="1">
      <alignment/>
    </xf>
    <xf numFmtId="2" fontId="21" fillId="26" borderId="0" xfId="0" applyNumberFormat="1" applyFont="1" applyFill="1" applyAlignment="1">
      <alignment horizontal="center" vertical="center" wrapText="1"/>
    </xf>
    <xf numFmtId="0" fontId="0" fillId="26" borderId="0" xfId="0" applyFill="1" applyAlignment="1">
      <alignment horizontal="center" vertical="center" wrapText="1"/>
    </xf>
    <xf numFmtId="2" fontId="19" fillId="26" borderId="40" xfId="0" applyNumberFormat="1" applyFont="1" applyFill="1" applyBorder="1" applyAlignment="1">
      <alignment horizontal="center" vertical="center" wrapText="1"/>
    </xf>
    <xf numFmtId="0" fontId="0" fillId="26" borderId="40" xfId="0" applyFill="1" applyBorder="1" applyAlignment="1">
      <alignment horizontal="center" vertical="center" wrapText="1"/>
    </xf>
    <xf numFmtId="0" fontId="19" fillId="26" borderId="41" xfId="0" applyFont="1" applyFill="1" applyBorder="1" applyAlignment="1">
      <alignment horizontal="center" vertical="center" wrapText="1"/>
    </xf>
    <xf numFmtId="0" fontId="19" fillId="26" borderId="42" xfId="0" applyFont="1" applyFill="1" applyBorder="1" applyAlignment="1">
      <alignment horizontal="center" vertical="center" wrapText="1"/>
    </xf>
    <xf numFmtId="0" fontId="0" fillId="26" borderId="42" xfId="0" applyFill="1" applyBorder="1" applyAlignment="1">
      <alignment horizontal="center" vertical="center" wrapText="1"/>
    </xf>
    <xf numFmtId="0" fontId="0" fillId="26" borderId="43" xfId="0" applyFill="1" applyBorder="1" applyAlignment="1">
      <alignment horizontal="center" vertical="center" wrapText="1"/>
    </xf>
    <xf numFmtId="0" fontId="21" fillId="26" borderId="0" xfId="0" applyFont="1" applyFill="1" applyAlignment="1">
      <alignment horizontal="left" vertical="center"/>
    </xf>
    <xf numFmtId="0" fontId="26" fillId="26" borderId="0" xfId="0" applyFont="1" applyFill="1" applyAlignment="1">
      <alignment horizontal="center"/>
    </xf>
    <xf numFmtId="0" fontId="20" fillId="26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3"/>
  <sheetViews>
    <sheetView zoomScale="75" zoomScaleNormal="75" zoomScalePageLayoutView="0" workbookViewId="0" topLeftCell="A43">
      <selection activeCell="D99" sqref="D99"/>
    </sheetView>
  </sheetViews>
  <sheetFormatPr defaultColWidth="9.00390625" defaultRowHeight="12.75"/>
  <cols>
    <col min="1" max="1" width="72.75390625" style="5" customWidth="1"/>
    <col min="2" max="2" width="19.125" style="5" customWidth="1"/>
    <col min="3" max="3" width="13.875" style="5" hidden="1" customWidth="1"/>
    <col min="4" max="4" width="17.125" style="63" customWidth="1"/>
    <col min="5" max="5" width="13.875" style="63" hidden="1" customWidth="1"/>
    <col min="6" max="6" width="20.875" style="63" hidden="1" customWidth="1"/>
    <col min="7" max="7" width="13.875" style="63" customWidth="1"/>
    <col min="8" max="8" width="20.875" style="63" customWidth="1"/>
    <col min="9" max="9" width="15.375" style="5" customWidth="1"/>
    <col min="10" max="10" width="15.375" style="40" hidden="1" customWidth="1"/>
    <col min="11" max="14" width="15.375" style="5" customWidth="1"/>
    <col min="15" max="16384" width="9.125" style="5" customWidth="1"/>
  </cols>
  <sheetData>
    <row r="1" spans="1:8" ht="16.5" customHeight="1">
      <c r="A1" s="181" t="s">
        <v>0</v>
      </c>
      <c r="B1" s="182"/>
      <c r="C1" s="182"/>
      <c r="D1" s="182"/>
      <c r="E1" s="182"/>
      <c r="F1" s="182"/>
      <c r="G1" s="182"/>
      <c r="H1" s="182"/>
    </row>
    <row r="2" spans="2:8" ht="12.75" customHeight="1">
      <c r="B2" s="183" t="s">
        <v>1</v>
      </c>
      <c r="C2" s="183"/>
      <c r="D2" s="183"/>
      <c r="E2" s="183"/>
      <c r="F2" s="183"/>
      <c r="G2" s="182"/>
      <c r="H2" s="182"/>
    </row>
    <row r="3" spans="2:8" ht="14.25" customHeight="1">
      <c r="B3" s="183" t="s">
        <v>2</v>
      </c>
      <c r="C3" s="183"/>
      <c r="D3" s="183"/>
      <c r="E3" s="183"/>
      <c r="F3" s="183"/>
      <c r="G3" s="182"/>
      <c r="H3" s="182"/>
    </row>
    <row r="4" spans="1:8" ht="19.5" customHeight="1">
      <c r="A4" s="64" t="s">
        <v>136</v>
      </c>
      <c r="B4" s="183" t="s">
        <v>35</v>
      </c>
      <c r="C4" s="183"/>
      <c r="D4" s="183"/>
      <c r="E4" s="183"/>
      <c r="F4" s="183"/>
      <c r="G4" s="182"/>
      <c r="H4" s="182"/>
    </row>
    <row r="5" spans="1:8" ht="19.5" customHeight="1">
      <c r="A5" s="67"/>
      <c r="B5" s="66"/>
      <c r="C5" s="66"/>
      <c r="D5" s="71"/>
      <c r="E5" s="71"/>
      <c r="F5" s="71"/>
      <c r="G5" s="72"/>
      <c r="H5" s="72"/>
    </row>
    <row r="6" spans="1:8" ht="19.5" customHeight="1">
      <c r="A6" s="195" t="s">
        <v>142</v>
      </c>
      <c r="B6" s="195"/>
      <c r="C6" s="195"/>
      <c r="D6" s="195"/>
      <c r="E6" s="195"/>
      <c r="F6" s="195"/>
      <c r="G6" s="195"/>
      <c r="H6" s="195"/>
    </row>
    <row r="7" spans="2:9" ht="35.25" customHeight="1" hidden="1">
      <c r="B7" s="1"/>
      <c r="C7" s="1"/>
      <c r="D7" s="73"/>
      <c r="E7" s="73"/>
      <c r="F7" s="73"/>
      <c r="G7" s="73"/>
      <c r="H7" s="73"/>
      <c r="I7" s="1"/>
    </row>
    <row r="8" spans="1:9" ht="25.5" customHeight="1">
      <c r="A8" s="196" t="s">
        <v>137</v>
      </c>
      <c r="B8" s="196"/>
      <c r="C8" s="196"/>
      <c r="D8" s="196"/>
      <c r="E8" s="196"/>
      <c r="F8" s="196"/>
      <c r="G8" s="196"/>
      <c r="H8" s="196"/>
      <c r="I8" s="1"/>
    </row>
    <row r="9" spans="1:10" s="9" customFormat="1" ht="22.5" customHeight="1">
      <c r="A9" s="184" t="s">
        <v>3</v>
      </c>
      <c r="B9" s="184"/>
      <c r="C9" s="184"/>
      <c r="D9" s="184"/>
      <c r="E9" s="185"/>
      <c r="F9" s="185"/>
      <c r="G9" s="185"/>
      <c r="H9" s="185"/>
      <c r="J9" s="41"/>
    </row>
    <row r="10" spans="1:8" s="10" customFormat="1" ht="18.75" customHeight="1">
      <c r="A10" s="184" t="s">
        <v>91</v>
      </c>
      <c r="B10" s="184"/>
      <c r="C10" s="184"/>
      <c r="D10" s="184"/>
      <c r="E10" s="185"/>
      <c r="F10" s="185"/>
      <c r="G10" s="185"/>
      <c r="H10" s="185"/>
    </row>
    <row r="11" spans="1:8" s="11" customFormat="1" ht="17.25" customHeight="1">
      <c r="A11" s="186" t="s">
        <v>79</v>
      </c>
      <c r="B11" s="186"/>
      <c r="C11" s="186"/>
      <c r="D11" s="186"/>
      <c r="E11" s="187"/>
      <c r="F11" s="187"/>
      <c r="G11" s="187"/>
      <c r="H11" s="187"/>
    </row>
    <row r="12" spans="1:8" s="10" customFormat="1" ht="30" customHeight="1" thickBot="1">
      <c r="A12" s="188" t="s">
        <v>90</v>
      </c>
      <c r="B12" s="188"/>
      <c r="C12" s="188"/>
      <c r="D12" s="188"/>
      <c r="E12" s="189"/>
      <c r="F12" s="189"/>
      <c r="G12" s="189"/>
      <c r="H12" s="189"/>
    </row>
    <row r="13" spans="1:10" s="15" customFormat="1" ht="139.5" customHeight="1" thickBot="1">
      <c r="A13" s="12" t="s">
        <v>4</v>
      </c>
      <c r="B13" s="13" t="s">
        <v>5</v>
      </c>
      <c r="C13" s="14" t="s">
        <v>6</v>
      </c>
      <c r="D13" s="74" t="s">
        <v>36</v>
      </c>
      <c r="E13" s="74" t="s">
        <v>6</v>
      </c>
      <c r="F13" s="75" t="s">
        <v>7</v>
      </c>
      <c r="G13" s="74" t="s">
        <v>6</v>
      </c>
      <c r="H13" s="75" t="s">
        <v>7</v>
      </c>
      <c r="J13" s="42"/>
    </row>
    <row r="14" spans="1:10" s="18" customFormat="1" ht="12.75">
      <c r="A14" s="16">
        <v>1</v>
      </c>
      <c r="B14" s="17">
        <v>2</v>
      </c>
      <c r="C14" s="17">
        <v>3</v>
      </c>
      <c r="D14" s="76"/>
      <c r="E14" s="77">
        <v>3</v>
      </c>
      <c r="F14" s="78">
        <v>4</v>
      </c>
      <c r="G14" s="79">
        <v>3</v>
      </c>
      <c r="H14" s="80">
        <v>4</v>
      </c>
      <c r="J14" s="43"/>
    </row>
    <row r="15" spans="1:10" s="18" customFormat="1" ht="49.5" customHeight="1">
      <c r="A15" s="190" t="s">
        <v>8</v>
      </c>
      <c r="B15" s="191"/>
      <c r="C15" s="191"/>
      <c r="D15" s="191"/>
      <c r="E15" s="191"/>
      <c r="F15" s="191"/>
      <c r="G15" s="192"/>
      <c r="H15" s="193"/>
      <c r="J15" s="43"/>
    </row>
    <row r="16" spans="1:10" s="15" customFormat="1" ht="15">
      <c r="A16" s="19" t="s">
        <v>126</v>
      </c>
      <c r="B16" s="20"/>
      <c r="C16" s="21">
        <f>F16*12</f>
        <v>0</v>
      </c>
      <c r="D16" s="81">
        <f>G16*I16</f>
        <v>138711.6</v>
      </c>
      <c r="E16" s="82">
        <f>H16*12</f>
        <v>38.16</v>
      </c>
      <c r="F16" s="83"/>
      <c r="G16" s="82">
        <f>H16*12</f>
        <v>38.16</v>
      </c>
      <c r="H16" s="83">
        <f>H21+H25</f>
        <v>3.18</v>
      </c>
      <c r="I16" s="15">
        <v>3635</v>
      </c>
      <c r="J16" s="42">
        <v>2.24</v>
      </c>
    </row>
    <row r="17" spans="1:10" s="15" customFormat="1" ht="31.5" customHeight="1">
      <c r="A17" s="29" t="s">
        <v>92</v>
      </c>
      <c r="B17" s="30" t="s">
        <v>93</v>
      </c>
      <c r="C17" s="21"/>
      <c r="D17" s="81"/>
      <c r="E17" s="82"/>
      <c r="F17" s="83"/>
      <c r="G17" s="82"/>
      <c r="H17" s="83"/>
      <c r="J17" s="42"/>
    </row>
    <row r="18" spans="1:10" s="15" customFormat="1" ht="15">
      <c r="A18" s="123" t="s">
        <v>94</v>
      </c>
      <c r="B18" s="124" t="s">
        <v>93</v>
      </c>
      <c r="C18" s="125"/>
      <c r="D18" s="126"/>
      <c r="E18" s="125"/>
      <c r="F18" s="127"/>
      <c r="G18" s="125"/>
      <c r="H18" s="127"/>
      <c r="J18" s="42"/>
    </row>
    <row r="19" spans="1:10" s="15" customFormat="1" ht="15">
      <c r="A19" s="123" t="s">
        <v>95</v>
      </c>
      <c r="B19" s="124" t="s">
        <v>96</v>
      </c>
      <c r="C19" s="125"/>
      <c r="D19" s="126"/>
      <c r="E19" s="125"/>
      <c r="F19" s="127"/>
      <c r="G19" s="125"/>
      <c r="H19" s="127"/>
      <c r="J19" s="42"/>
    </row>
    <row r="20" spans="1:10" s="15" customFormat="1" ht="15">
      <c r="A20" s="123" t="s">
        <v>97</v>
      </c>
      <c r="B20" s="124" t="s">
        <v>93</v>
      </c>
      <c r="C20" s="125"/>
      <c r="D20" s="126"/>
      <c r="E20" s="125"/>
      <c r="F20" s="127"/>
      <c r="G20" s="125"/>
      <c r="H20" s="127"/>
      <c r="J20" s="42"/>
    </row>
    <row r="21" spans="1:10" s="15" customFormat="1" ht="15">
      <c r="A21" s="68" t="s">
        <v>124</v>
      </c>
      <c r="B21" s="69"/>
      <c r="C21" s="65"/>
      <c r="D21" s="128"/>
      <c r="E21" s="65"/>
      <c r="F21" s="129"/>
      <c r="G21" s="65"/>
      <c r="H21" s="127">
        <v>2.83</v>
      </c>
      <c r="J21" s="42"/>
    </row>
    <row r="22" spans="1:10" s="15" customFormat="1" ht="15">
      <c r="A22" s="70" t="s">
        <v>120</v>
      </c>
      <c r="B22" s="69" t="s">
        <v>93</v>
      </c>
      <c r="C22" s="65"/>
      <c r="D22" s="128"/>
      <c r="E22" s="65"/>
      <c r="F22" s="129"/>
      <c r="G22" s="65"/>
      <c r="H22" s="129">
        <v>0.12</v>
      </c>
      <c r="J22" s="42"/>
    </row>
    <row r="23" spans="1:10" s="15" customFormat="1" ht="15">
      <c r="A23" s="70" t="s">
        <v>121</v>
      </c>
      <c r="B23" s="69" t="s">
        <v>93</v>
      </c>
      <c r="C23" s="65"/>
      <c r="D23" s="128"/>
      <c r="E23" s="65"/>
      <c r="F23" s="129"/>
      <c r="G23" s="65"/>
      <c r="H23" s="129">
        <v>0.11</v>
      </c>
      <c r="J23" s="42"/>
    </row>
    <row r="24" spans="1:10" s="15" customFormat="1" ht="15">
      <c r="A24" s="70" t="s">
        <v>138</v>
      </c>
      <c r="B24" s="69" t="s">
        <v>93</v>
      </c>
      <c r="C24" s="65"/>
      <c r="D24" s="128"/>
      <c r="E24" s="65"/>
      <c r="F24" s="129"/>
      <c r="G24" s="65"/>
      <c r="H24" s="129">
        <v>0.12</v>
      </c>
      <c r="J24" s="42"/>
    </row>
    <row r="25" spans="1:10" s="15" customFormat="1" ht="15">
      <c r="A25" s="68" t="s">
        <v>124</v>
      </c>
      <c r="B25" s="69"/>
      <c r="C25" s="65"/>
      <c r="D25" s="128"/>
      <c r="E25" s="65"/>
      <c r="F25" s="129"/>
      <c r="G25" s="65"/>
      <c r="H25" s="127">
        <f>H22+H23+H24</f>
        <v>0.35</v>
      </c>
      <c r="J25" s="42"/>
    </row>
    <row r="26" spans="1:10" s="15" customFormat="1" ht="30">
      <c r="A26" s="68" t="s">
        <v>10</v>
      </c>
      <c r="B26" s="130"/>
      <c r="C26" s="125">
        <f>F26*12</f>
        <v>0</v>
      </c>
      <c r="D26" s="126">
        <f>G26*I26</f>
        <v>132168.6</v>
      </c>
      <c r="E26" s="125">
        <f>H26*12</f>
        <v>36.36</v>
      </c>
      <c r="F26" s="127"/>
      <c r="G26" s="125">
        <f>H26*12</f>
        <v>36.36</v>
      </c>
      <c r="H26" s="127">
        <v>3.03</v>
      </c>
      <c r="I26" s="15">
        <v>3635</v>
      </c>
      <c r="J26" s="42">
        <v>2.4</v>
      </c>
    </row>
    <row r="27" spans="1:10" s="15" customFormat="1" ht="15">
      <c r="A27" s="123" t="s">
        <v>85</v>
      </c>
      <c r="B27" s="124" t="s">
        <v>11</v>
      </c>
      <c r="C27" s="125"/>
      <c r="D27" s="126"/>
      <c r="E27" s="125"/>
      <c r="F27" s="127"/>
      <c r="G27" s="125"/>
      <c r="H27" s="127"/>
      <c r="J27" s="42"/>
    </row>
    <row r="28" spans="1:10" s="15" customFormat="1" ht="15">
      <c r="A28" s="123" t="s">
        <v>86</v>
      </c>
      <c r="B28" s="124" t="s">
        <v>11</v>
      </c>
      <c r="C28" s="125"/>
      <c r="D28" s="126"/>
      <c r="E28" s="125"/>
      <c r="F28" s="127"/>
      <c r="G28" s="125"/>
      <c r="H28" s="127"/>
      <c r="J28" s="42"/>
    </row>
    <row r="29" spans="1:10" s="15" customFormat="1" ht="15">
      <c r="A29" s="123" t="s">
        <v>110</v>
      </c>
      <c r="B29" s="124" t="s">
        <v>111</v>
      </c>
      <c r="C29" s="125"/>
      <c r="D29" s="126"/>
      <c r="E29" s="125"/>
      <c r="F29" s="127"/>
      <c r="G29" s="125"/>
      <c r="H29" s="127"/>
      <c r="J29" s="42"/>
    </row>
    <row r="30" spans="1:10" s="15" customFormat="1" ht="15">
      <c r="A30" s="123" t="s">
        <v>87</v>
      </c>
      <c r="B30" s="124" t="s">
        <v>11</v>
      </c>
      <c r="C30" s="125"/>
      <c r="D30" s="126"/>
      <c r="E30" s="125"/>
      <c r="F30" s="127"/>
      <c r="G30" s="125"/>
      <c r="H30" s="127"/>
      <c r="J30" s="42"/>
    </row>
    <row r="31" spans="1:10" s="15" customFormat="1" ht="25.5">
      <c r="A31" s="123" t="s">
        <v>88</v>
      </c>
      <c r="B31" s="124" t="s">
        <v>12</v>
      </c>
      <c r="C31" s="125"/>
      <c r="D31" s="126"/>
      <c r="E31" s="125"/>
      <c r="F31" s="127"/>
      <c r="G31" s="125"/>
      <c r="H31" s="127"/>
      <c r="J31" s="42"/>
    </row>
    <row r="32" spans="1:10" s="15" customFormat="1" ht="15">
      <c r="A32" s="123" t="s">
        <v>98</v>
      </c>
      <c r="B32" s="124" t="s">
        <v>11</v>
      </c>
      <c r="C32" s="125"/>
      <c r="D32" s="126"/>
      <c r="E32" s="125"/>
      <c r="F32" s="127"/>
      <c r="G32" s="125"/>
      <c r="H32" s="127"/>
      <c r="J32" s="42"/>
    </row>
    <row r="33" spans="1:10" s="15" customFormat="1" ht="15">
      <c r="A33" s="123" t="s">
        <v>99</v>
      </c>
      <c r="B33" s="124" t="s">
        <v>11</v>
      </c>
      <c r="C33" s="125"/>
      <c r="D33" s="126"/>
      <c r="E33" s="125"/>
      <c r="F33" s="127"/>
      <c r="G33" s="125"/>
      <c r="H33" s="127"/>
      <c r="J33" s="42"/>
    </row>
    <row r="34" spans="1:10" s="15" customFormat="1" ht="25.5">
      <c r="A34" s="123" t="s">
        <v>100</v>
      </c>
      <c r="B34" s="124" t="s">
        <v>89</v>
      </c>
      <c r="C34" s="125"/>
      <c r="D34" s="126"/>
      <c r="E34" s="125"/>
      <c r="F34" s="127"/>
      <c r="G34" s="125"/>
      <c r="H34" s="127"/>
      <c r="J34" s="42"/>
    </row>
    <row r="35" spans="1:10" s="22" customFormat="1" ht="15">
      <c r="A35" s="131" t="s">
        <v>13</v>
      </c>
      <c r="B35" s="132" t="s">
        <v>14</v>
      </c>
      <c r="C35" s="125">
        <f>F35*12</f>
        <v>0</v>
      </c>
      <c r="D35" s="126">
        <f aca="true" t="shared" si="0" ref="D35:D45">G35*I35</f>
        <v>32715</v>
      </c>
      <c r="E35" s="125">
        <f>H35*12</f>
        <v>9</v>
      </c>
      <c r="F35" s="133"/>
      <c r="G35" s="125">
        <f>H35*12</f>
        <v>9</v>
      </c>
      <c r="H35" s="127">
        <v>0.75</v>
      </c>
      <c r="I35" s="15">
        <v>3635</v>
      </c>
      <c r="J35" s="42">
        <v>0.6</v>
      </c>
    </row>
    <row r="36" spans="1:10" s="15" customFormat="1" ht="15">
      <c r="A36" s="131" t="s">
        <v>15</v>
      </c>
      <c r="B36" s="132" t="s">
        <v>16</v>
      </c>
      <c r="C36" s="125">
        <f>F36*12</f>
        <v>0</v>
      </c>
      <c r="D36" s="126">
        <f t="shared" si="0"/>
        <v>106869</v>
      </c>
      <c r="E36" s="125">
        <f>H36*12</f>
        <v>29.4</v>
      </c>
      <c r="F36" s="133"/>
      <c r="G36" s="125">
        <f>H36*12</f>
        <v>29.4</v>
      </c>
      <c r="H36" s="127">
        <v>2.45</v>
      </c>
      <c r="I36" s="15">
        <v>3635</v>
      </c>
      <c r="J36" s="42">
        <v>1.94</v>
      </c>
    </row>
    <row r="37" spans="1:10" s="18" customFormat="1" ht="30">
      <c r="A37" s="131" t="s">
        <v>54</v>
      </c>
      <c r="B37" s="132" t="s">
        <v>9</v>
      </c>
      <c r="C37" s="134"/>
      <c r="D37" s="126">
        <v>2042.21</v>
      </c>
      <c r="E37" s="134"/>
      <c r="F37" s="133"/>
      <c r="G37" s="125">
        <f aca="true" t="shared" si="1" ref="G37:G44">D37/I37</f>
        <v>0.56</v>
      </c>
      <c r="H37" s="127">
        <f aca="true" t="shared" si="2" ref="H37:H44">G37/12</f>
        <v>0.05</v>
      </c>
      <c r="I37" s="15">
        <v>3635</v>
      </c>
      <c r="J37" s="42">
        <v>0.03</v>
      </c>
    </row>
    <row r="38" spans="1:10" s="18" customFormat="1" ht="33" customHeight="1">
      <c r="A38" s="131" t="s">
        <v>78</v>
      </c>
      <c r="B38" s="132" t="s">
        <v>9</v>
      </c>
      <c r="C38" s="134"/>
      <c r="D38" s="126">
        <v>4084.42</v>
      </c>
      <c r="E38" s="134"/>
      <c r="F38" s="133"/>
      <c r="G38" s="125">
        <f t="shared" si="1"/>
        <v>1.12</v>
      </c>
      <c r="H38" s="127">
        <f t="shared" si="2"/>
        <v>0.09</v>
      </c>
      <c r="I38" s="15">
        <v>3635</v>
      </c>
      <c r="J38" s="42">
        <v>0.07</v>
      </c>
    </row>
    <row r="39" spans="1:10" s="18" customFormat="1" ht="21" customHeight="1">
      <c r="A39" s="131" t="s">
        <v>55</v>
      </c>
      <c r="B39" s="132" t="s">
        <v>9</v>
      </c>
      <c r="C39" s="134"/>
      <c r="D39" s="126">
        <v>12896.1</v>
      </c>
      <c r="E39" s="134"/>
      <c r="F39" s="133"/>
      <c r="G39" s="125">
        <f t="shared" si="1"/>
        <v>3.55</v>
      </c>
      <c r="H39" s="127">
        <f t="shared" si="2"/>
        <v>0.3</v>
      </c>
      <c r="I39" s="15">
        <v>3635</v>
      </c>
      <c r="J39" s="42">
        <v>0.24</v>
      </c>
    </row>
    <row r="40" spans="1:10" s="18" customFormat="1" ht="30" hidden="1">
      <c r="A40" s="131" t="s">
        <v>56</v>
      </c>
      <c r="B40" s="132" t="s">
        <v>12</v>
      </c>
      <c r="C40" s="134"/>
      <c r="D40" s="126">
        <f t="shared" si="0"/>
        <v>0</v>
      </c>
      <c r="E40" s="134"/>
      <c r="F40" s="133"/>
      <c r="G40" s="125">
        <f t="shared" si="1"/>
        <v>3.55</v>
      </c>
      <c r="H40" s="127">
        <f t="shared" si="2"/>
        <v>0.3</v>
      </c>
      <c r="I40" s="15">
        <v>3635</v>
      </c>
      <c r="J40" s="42">
        <v>0</v>
      </c>
    </row>
    <row r="41" spans="1:10" s="18" customFormat="1" ht="30" hidden="1">
      <c r="A41" s="131" t="s">
        <v>57</v>
      </c>
      <c r="B41" s="132" t="s">
        <v>12</v>
      </c>
      <c r="C41" s="134"/>
      <c r="D41" s="126">
        <f t="shared" si="0"/>
        <v>0</v>
      </c>
      <c r="E41" s="134"/>
      <c r="F41" s="133"/>
      <c r="G41" s="125">
        <f t="shared" si="1"/>
        <v>3.55</v>
      </c>
      <c r="H41" s="127">
        <f t="shared" si="2"/>
        <v>0.3</v>
      </c>
      <c r="I41" s="15">
        <v>3635</v>
      </c>
      <c r="J41" s="42">
        <v>0</v>
      </c>
    </row>
    <row r="42" spans="1:10" s="18" customFormat="1" ht="30" hidden="1">
      <c r="A42" s="131" t="s">
        <v>58</v>
      </c>
      <c r="B42" s="132" t="s">
        <v>12</v>
      </c>
      <c r="C42" s="134"/>
      <c r="D42" s="126">
        <f t="shared" si="0"/>
        <v>0</v>
      </c>
      <c r="E42" s="134"/>
      <c r="F42" s="133"/>
      <c r="G42" s="125">
        <f t="shared" si="1"/>
        <v>3.55</v>
      </c>
      <c r="H42" s="127">
        <f t="shared" si="2"/>
        <v>0.3</v>
      </c>
      <c r="I42" s="15">
        <v>3635</v>
      </c>
      <c r="J42" s="42">
        <v>0</v>
      </c>
    </row>
    <row r="43" spans="1:10" s="18" customFormat="1" ht="30">
      <c r="A43" s="131" t="s">
        <v>140</v>
      </c>
      <c r="B43" s="132" t="s">
        <v>12</v>
      </c>
      <c r="C43" s="134"/>
      <c r="D43" s="126">
        <v>3652.28</v>
      </c>
      <c r="E43" s="134"/>
      <c r="F43" s="133"/>
      <c r="G43" s="125">
        <f t="shared" si="1"/>
        <v>1</v>
      </c>
      <c r="H43" s="127">
        <f t="shared" si="2"/>
        <v>0.08</v>
      </c>
      <c r="I43" s="15">
        <v>3635</v>
      </c>
      <c r="J43" s="42"/>
    </row>
    <row r="44" spans="1:10" s="18" customFormat="1" ht="30">
      <c r="A44" s="131" t="s">
        <v>139</v>
      </c>
      <c r="B44" s="132" t="s">
        <v>12</v>
      </c>
      <c r="C44" s="134"/>
      <c r="D44" s="126">
        <v>12896.11</v>
      </c>
      <c r="E44" s="134"/>
      <c r="F44" s="133"/>
      <c r="G44" s="125">
        <f t="shared" si="1"/>
        <v>3.55</v>
      </c>
      <c r="H44" s="127">
        <f t="shared" si="2"/>
        <v>0.3</v>
      </c>
      <c r="I44" s="15">
        <v>3635</v>
      </c>
      <c r="J44" s="42"/>
    </row>
    <row r="45" spans="1:10" s="18" customFormat="1" ht="30">
      <c r="A45" s="131" t="s">
        <v>23</v>
      </c>
      <c r="B45" s="132"/>
      <c r="C45" s="134">
        <f>F45*12</f>
        <v>0</v>
      </c>
      <c r="D45" s="126">
        <f t="shared" si="0"/>
        <v>9160.2</v>
      </c>
      <c r="E45" s="134">
        <f>H45*12</f>
        <v>2.52</v>
      </c>
      <c r="F45" s="133"/>
      <c r="G45" s="125">
        <f>H45*12</f>
        <v>2.52</v>
      </c>
      <c r="H45" s="127">
        <v>0.21</v>
      </c>
      <c r="I45" s="15">
        <v>3635</v>
      </c>
      <c r="J45" s="42">
        <v>0.14</v>
      </c>
    </row>
    <row r="46" spans="1:10" s="15" customFormat="1" ht="15">
      <c r="A46" s="131" t="s">
        <v>25</v>
      </c>
      <c r="B46" s="132" t="s">
        <v>26</v>
      </c>
      <c r="C46" s="134">
        <f>F46*12</f>
        <v>0</v>
      </c>
      <c r="D46" s="126">
        <f>G46*I46</f>
        <v>2617.2</v>
      </c>
      <c r="E46" s="134">
        <f>H46*12</f>
        <v>0.72</v>
      </c>
      <c r="F46" s="133"/>
      <c r="G46" s="125">
        <f>12*H46</f>
        <v>0.72</v>
      </c>
      <c r="H46" s="127">
        <v>0.06</v>
      </c>
      <c r="I46" s="15">
        <v>3635</v>
      </c>
      <c r="J46" s="42">
        <v>0.03</v>
      </c>
    </row>
    <row r="47" spans="1:10" s="15" customFormat="1" ht="15">
      <c r="A47" s="131" t="s">
        <v>27</v>
      </c>
      <c r="B47" s="135" t="s">
        <v>28</v>
      </c>
      <c r="C47" s="136">
        <f>F47*12</f>
        <v>0</v>
      </c>
      <c r="D47" s="126">
        <f>G47*I47</f>
        <v>1744.8</v>
      </c>
      <c r="E47" s="136">
        <f>H47*12</f>
        <v>0.48</v>
      </c>
      <c r="F47" s="137"/>
      <c r="G47" s="125">
        <f>12*H47</f>
        <v>0.48</v>
      </c>
      <c r="H47" s="127">
        <v>0.04</v>
      </c>
      <c r="I47" s="15">
        <v>3635</v>
      </c>
      <c r="J47" s="42">
        <v>0.02</v>
      </c>
    </row>
    <row r="48" spans="1:10" s="22" customFormat="1" ht="30">
      <c r="A48" s="131" t="s">
        <v>24</v>
      </c>
      <c r="B48" s="132" t="s">
        <v>101</v>
      </c>
      <c r="C48" s="134">
        <f>F48*12</f>
        <v>0</v>
      </c>
      <c r="D48" s="126">
        <f>G48*I48</f>
        <v>2181</v>
      </c>
      <c r="E48" s="134">
        <f>H48*12</f>
        <v>0.6</v>
      </c>
      <c r="F48" s="133"/>
      <c r="G48" s="125">
        <f>12*H48</f>
        <v>0.6</v>
      </c>
      <c r="H48" s="127">
        <v>0.05</v>
      </c>
      <c r="I48" s="15">
        <v>3635</v>
      </c>
      <c r="J48" s="42">
        <v>0.03</v>
      </c>
    </row>
    <row r="49" spans="1:10" s="22" customFormat="1" ht="15">
      <c r="A49" s="131" t="s">
        <v>37</v>
      </c>
      <c r="B49" s="132"/>
      <c r="C49" s="125"/>
      <c r="D49" s="125">
        <f>D51+D52+D53+D54+D55+D56+D57+D58+D59+D60+D61+D79+D80</f>
        <v>44374.14</v>
      </c>
      <c r="E49" s="125"/>
      <c r="F49" s="133"/>
      <c r="G49" s="125">
        <f>D49/I49</f>
        <v>12.21</v>
      </c>
      <c r="H49" s="127">
        <f>G49/12</f>
        <v>1.02</v>
      </c>
      <c r="I49" s="15">
        <v>3635</v>
      </c>
      <c r="J49" s="42">
        <v>0.46</v>
      </c>
    </row>
    <row r="50" spans="1:10" s="18" customFormat="1" ht="15" hidden="1">
      <c r="A50" s="138"/>
      <c r="B50" s="139"/>
      <c r="C50" s="114"/>
      <c r="D50" s="140"/>
      <c r="E50" s="114"/>
      <c r="F50" s="141"/>
      <c r="G50" s="114"/>
      <c r="H50" s="141"/>
      <c r="I50" s="15"/>
      <c r="J50" s="42"/>
    </row>
    <row r="51" spans="1:10" s="18" customFormat="1" ht="15">
      <c r="A51" s="138" t="s">
        <v>49</v>
      </c>
      <c r="B51" s="139" t="s">
        <v>17</v>
      </c>
      <c r="C51" s="114"/>
      <c r="D51" s="140">
        <v>217.13</v>
      </c>
      <c r="E51" s="114"/>
      <c r="F51" s="141"/>
      <c r="G51" s="114"/>
      <c r="H51" s="141"/>
      <c r="I51" s="15">
        <v>3635</v>
      </c>
      <c r="J51" s="42">
        <v>0.01</v>
      </c>
    </row>
    <row r="52" spans="1:10" s="18" customFormat="1" ht="15">
      <c r="A52" s="138" t="s">
        <v>18</v>
      </c>
      <c r="B52" s="139" t="s">
        <v>22</v>
      </c>
      <c r="C52" s="114">
        <f>F52*12</f>
        <v>0</v>
      </c>
      <c r="D52" s="140">
        <v>459.48</v>
      </c>
      <c r="E52" s="114">
        <f>H52*12</f>
        <v>0</v>
      </c>
      <c r="F52" s="141"/>
      <c r="G52" s="114"/>
      <c r="H52" s="141"/>
      <c r="I52" s="15">
        <v>3635</v>
      </c>
      <c r="J52" s="42">
        <v>0.01</v>
      </c>
    </row>
    <row r="53" spans="1:10" s="18" customFormat="1" ht="15">
      <c r="A53" s="138" t="s">
        <v>125</v>
      </c>
      <c r="B53" s="142" t="s">
        <v>17</v>
      </c>
      <c r="C53" s="114"/>
      <c r="D53" s="140">
        <v>818.74</v>
      </c>
      <c r="E53" s="114"/>
      <c r="F53" s="141"/>
      <c r="G53" s="114"/>
      <c r="H53" s="141"/>
      <c r="I53" s="15"/>
      <c r="J53" s="42"/>
    </row>
    <row r="54" spans="1:10" s="18" customFormat="1" ht="25.5">
      <c r="A54" s="115" t="s">
        <v>134</v>
      </c>
      <c r="B54" s="143" t="s">
        <v>12</v>
      </c>
      <c r="C54" s="116"/>
      <c r="D54" s="113">
        <v>20895.52</v>
      </c>
      <c r="E54" s="114">
        <f>H54*12</f>
        <v>0</v>
      </c>
      <c r="F54" s="141"/>
      <c r="G54" s="114"/>
      <c r="H54" s="141"/>
      <c r="I54" s="15">
        <v>3635</v>
      </c>
      <c r="J54" s="42">
        <v>0.09</v>
      </c>
    </row>
    <row r="55" spans="1:10" s="18" customFormat="1" ht="15">
      <c r="A55" s="138" t="s">
        <v>66</v>
      </c>
      <c r="B55" s="139" t="s">
        <v>17</v>
      </c>
      <c r="C55" s="114">
        <f>F55*12</f>
        <v>0</v>
      </c>
      <c r="D55" s="140">
        <v>875.61</v>
      </c>
      <c r="E55" s="114">
        <f>H55*12</f>
        <v>0</v>
      </c>
      <c r="F55" s="141"/>
      <c r="G55" s="114"/>
      <c r="H55" s="141"/>
      <c r="I55" s="15">
        <v>3635</v>
      </c>
      <c r="J55" s="42">
        <v>0.01</v>
      </c>
    </row>
    <row r="56" spans="1:10" s="18" customFormat="1" ht="15">
      <c r="A56" s="138" t="s">
        <v>19</v>
      </c>
      <c r="B56" s="139" t="s">
        <v>17</v>
      </c>
      <c r="C56" s="114">
        <f>F56*12</f>
        <v>0</v>
      </c>
      <c r="D56" s="140">
        <v>3903.72</v>
      </c>
      <c r="E56" s="114">
        <f>H56*12</f>
        <v>0</v>
      </c>
      <c r="F56" s="141"/>
      <c r="G56" s="114"/>
      <c r="H56" s="141"/>
      <c r="I56" s="15">
        <v>3635</v>
      </c>
      <c r="J56" s="42">
        <v>0.07</v>
      </c>
    </row>
    <row r="57" spans="1:10" s="18" customFormat="1" ht="15">
      <c r="A57" s="138" t="s">
        <v>20</v>
      </c>
      <c r="B57" s="139" t="s">
        <v>17</v>
      </c>
      <c r="C57" s="114">
        <f>F57*12</f>
        <v>0</v>
      </c>
      <c r="D57" s="140">
        <v>918.95</v>
      </c>
      <c r="E57" s="114">
        <f>H57*12</f>
        <v>0</v>
      </c>
      <c r="F57" s="141"/>
      <c r="G57" s="114"/>
      <c r="H57" s="141"/>
      <c r="I57" s="15">
        <v>3635</v>
      </c>
      <c r="J57" s="42">
        <v>0.02</v>
      </c>
    </row>
    <row r="58" spans="1:10" s="18" customFormat="1" ht="15">
      <c r="A58" s="138" t="s">
        <v>61</v>
      </c>
      <c r="B58" s="139" t="s">
        <v>17</v>
      </c>
      <c r="C58" s="114"/>
      <c r="D58" s="140">
        <v>437.79</v>
      </c>
      <c r="E58" s="114"/>
      <c r="F58" s="141"/>
      <c r="G58" s="114"/>
      <c r="H58" s="141"/>
      <c r="I58" s="15">
        <v>3635</v>
      </c>
      <c r="J58" s="42">
        <v>0.01</v>
      </c>
    </row>
    <row r="59" spans="1:10" s="18" customFormat="1" ht="15">
      <c r="A59" s="138" t="s">
        <v>62</v>
      </c>
      <c r="B59" s="139" t="s">
        <v>22</v>
      </c>
      <c r="C59" s="114"/>
      <c r="D59" s="140">
        <v>1751.23</v>
      </c>
      <c r="E59" s="114"/>
      <c r="F59" s="141"/>
      <c r="G59" s="114"/>
      <c r="H59" s="141"/>
      <c r="I59" s="15">
        <v>3635</v>
      </c>
      <c r="J59" s="42">
        <v>0.03</v>
      </c>
    </row>
    <row r="60" spans="1:10" s="18" customFormat="1" ht="25.5">
      <c r="A60" s="138" t="s">
        <v>21</v>
      </c>
      <c r="B60" s="139" t="s">
        <v>17</v>
      </c>
      <c r="C60" s="114">
        <f>F60*12</f>
        <v>0</v>
      </c>
      <c r="D60" s="140">
        <v>3391.09</v>
      </c>
      <c r="E60" s="114">
        <f>H60*12</f>
        <v>0</v>
      </c>
      <c r="F60" s="141"/>
      <c r="G60" s="114"/>
      <c r="H60" s="141"/>
      <c r="I60" s="15">
        <v>3635</v>
      </c>
      <c r="J60" s="42">
        <v>0.06</v>
      </c>
    </row>
    <row r="61" spans="1:10" s="18" customFormat="1" ht="15">
      <c r="A61" s="138" t="s">
        <v>112</v>
      </c>
      <c r="B61" s="139" t="s">
        <v>17</v>
      </c>
      <c r="C61" s="114"/>
      <c r="D61" s="140">
        <v>3083</v>
      </c>
      <c r="E61" s="114"/>
      <c r="F61" s="141"/>
      <c r="G61" s="114"/>
      <c r="H61" s="141"/>
      <c r="I61" s="15">
        <v>3635</v>
      </c>
      <c r="J61" s="42">
        <v>0.01</v>
      </c>
    </row>
    <row r="62" spans="1:10" s="18" customFormat="1" ht="15" hidden="1">
      <c r="A62" s="138"/>
      <c r="B62" s="139"/>
      <c r="C62" s="144"/>
      <c r="D62" s="140"/>
      <c r="E62" s="144"/>
      <c r="F62" s="141"/>
      <c r="G62" s="114"/>
      <c r="H62" s="141"/>
      <c r="I62" s="15">
        <v>3635</v>
      </c>
      <c r="J62" s="42"/>
    </row>
    <row r="63" spans="1:10" s="18" customFormat="1" ht="15" hidden="1">
      <c r="A63" s="138"/>
      <c r="B63" s="139"/>
      <c r="C63" s="114"/>
      <c r="D63" s="140"/>
      <c r="E63" s="114"/>
      <c r="F63" s="141"/>
      <c r="G63" s="114"/>
      <c r="H63" s="141"/>
      <c r="I63" s="15">
        <v>3635</v>
      </c>
      <c r="J63" s="42"/>
    </row>
    <row r="64" spans="1:10" s="22" customFormat="1" ht="30" hidden="1">
      <c r="A64" s="131" t="s">
        <v>45</v>
      </c>
      <c r="B64" s="132"/>
      <c r="C64" s="125"/>
      <c r="D64" s="125">
        <f>SUM(D65:D75)</f>
        <v>0</v>
      </c>
      <c r="E64" s="125"/>
      <c r="F64" s="133"/>
      <c r="G64" s="125">
        <f>D64/I64</f>
        <v>0</v>
      </c>
      <c r="H64" s="127">
        <f>G64/12</f>
        <v>0</v>
      </c>
      <c r="I64" s="15">
        <v>3635</v>
      </c>
      <c r="J64" s="42">
        <v>0.04</v>
      </c>
    </row>
    <row r="65" spans="1:10" s="18" customFormat="1" ht="15" hidden="1">
      <c r="A65" s="138" t="s">
        <v>38</v>
      </c>
      <c r="B65" s="139" t="s">
        <v>67</v>
      </c>
      <c r="C65" s="114"/>
      <c r="D65" s="140">
        <f aca="true" t="shared" si="3" ref="D65:D75">G65*I65</f>
        <v>0</v>
      </c>
      <c r="E65" s="114"/>
      <c r="F65" s="141"/>
      <c r="G65" s="114">
        <f aca="true" t="shared" si="4" ref="G65:G75">H65*12</f>
        <v>0</v>
      </c>
      <c r="H65" s="141">
        <v>0</v>
      </c>
      <c r="I65" s="15">
        <v>3635</v>
      </c>
      <c r="J65" s="42">
        <v>0</v>
      </c>
    </row>
    <row r="66" spans="1:10" s="18" customFormat="1" ht="25.5" hidden="1">
      <c r="A66" s="138" t="s">
        <v>39</v>
      </c>
      <c r="B66" s="139" t="s">
        <v>50</v>
      </c>
      <c r="C66" s="114"/>
      <c r="D66" s="140">
        <f t="shared" si="3"/>
        <v>0</v>
      </c>
      <c r="E66" s="114"/>
      <c r="F66" s="141"/>
      <c r="G66" s="114">
        <f t="shared" si="4"/>
        <v>0</v>
      </c>
      <c r="H66" s="141">
        <v>0</v>
      </c>
      <c r="I66" s="15">
        <v>3635</v>
      </c>
      <c r="J66" s="42">
        <v>0</v>
      </c>
    </row>
    <row r="67" spans="1:10" s="18" customFormat="1" ht="15" hidden="1">
      <c r="A67" s="138" t="s">
        <v>72</v>
      </c>
      <c r="B67" s="139" t="s">
        <v>71</v>
      </c>
      <c r="C67" s="114"/>
      <c r="D67" s="140">
        <f t="shared" si="3"/>
        <v>0</v>
      </c>
      <c r="E67" s="114"/>
      <c r="F67" s="141"/>
      <c r="G67" s="114">
        <f t="shared" si="4"/>
        <v>0</v>
      </c>
      <c r="H67" s="141">
        <v>0</v>
      </c>
      <c r="I67" s="15">
        <v>3635</v>
      </c>
      <c r="J67" s="42">
        <v>0</v>
      </c>
    </row>
    <row r="68" spans="1:10" s="18" customFormat="1" ht="25.5" hidden="1">
      <c r="A68" s="138" t="s">
        <v>68</v>
      </c>
      <c r="B68" s="139" t="s">
        <v>69</v>
      </c>
      <c r="C68" s="114"/>
      <c r="D68" s="140">
        <f t="shared" si="3"/>
        <v>0</v>
      </c>
      <c r="E68" s="114"/>
      <c r="F68" s="141"/>
      <c r="G68" s="114">
        <f t="shared" si="4"/>
        <v>0</v>
      </c>
      <c r="H68" s="141">
        <v>0</v>
      </c>
      <c r="I68" s="15">
        <v>3635</v>
      </c>
      <c r="J68" s="42">
        <v>0</v>
      </c>
    </row>
    <row r="69" spans="1:10" s="18" customFormat="1" ht="15" hidden="1">
      <c r="A69" s="138" t="s">
        <v>40</v>
      </c>
      <c r="B69" s="139" t="s">
        <v>70</v>
      </c>
      <c r="C69" s="114"/>
      <c r="D69" s="140">
        <f t="shared" si="3"/>
        <v>0</v>
      </c>
      <c r="E69" s="114"/>
      <c r="F69" s="141"/>
      <c r="G69" s="114">
        <f t="shared" si="4"/>
        <v>0</v>
      </c>
      <c r="H69" s="141">
        <v>0</v>
      </c>
      <c r="I69" s="15">
        <v>3635</v>
      </c>
      <c r="J69" s="42">
        <v>0</v>
      </c>
    </row>
    <row r="70" spans="1:10" s="18" customFormat="1" ht="15" hidden="1">
      <c r="A70" s="138" t="s">
        <v>52</v>
      </c>
      <c r="B70" s="139" t="s">
        <v>71</v>
      </c>
      <c r="C70" s="114"/>
      <c r="D70" s="140">
        <f t="shared" si="3"/>
        <v>0</v>
      </c>
      <c r="E70" s="114"/>
      <c r="F70" s="141"/>
      <c r="G70" s="114">
        <f t="shared" si="4"/>
        <v>0</v>
      </c>
      <c r="H70" s="141">
        <v>0</v>
      </c>
      <c r="I70" s="15">
        <v>3635</v>
      </c>
      <c r="J70" s="42">
        <v>0</v>
      </c>
    </row>
    <row r="71" spans="1:10" s="18" customFormat="1" ht="15" hidden="1">
      <c r="A71" s="138" t="s">
        <v>53</v>
      </c>
      <c r="B71" s="139" t="s">
        <v>17</v>
      </c>
      <c r="C71" s="114"/>
      <c r="D71" s="140">
        <f t="shared" si="3"/>
        <v>0</v>
      </c>
      <c r="E71" s="114"/>
      <c r="F71" s="141"/>
      <c r="G71" s="114">
        <f t="shared" si="4"/>
        <v>0</v>
      </c>
      <c r="H71" s="141">
        <v>0</v>
      </c>
      <c r="I71" s="15">
        <v>3635</v>
      </c>
      <c r="J71" s="42">
        <v>0</v>
      </c>
    </row>
    <row r="72" spans="1:10" s="18" customFormat="1" ht="25.5" hidden="1">
      <c r="A72" s="138" t="s">
        <v>51</v>
      </c>
      <c r="B72" s="139" t="s">
        <v>17</v>
      </c>
      <c r="C72" s="114"/>
      <c r="D72" s="140">
        <f t="shared" si="3"/>
        <v>0</v>
      </c>
      <c r="E72" s="114"/>
      <c r="F72" s="141"/>
      <c r="G72" s="114">
        <f t="shared" si="4"/>
        <v>0</v>
      </c>
      <c r="H72" s="141">
        <v>0</v>
      </c>
      <c r="I72" s="15">
        <v>3635</v>
      </c>
      <c r="J72" s="42">
        <v>0</v>
      </c>
    </row>
    <row r="73" spans="1:10" s="18" customFormat="1" ht="18" customHeight="1" hidden="1">
      <c r="A73" s="138" t="s">
        <v>64</v>
      </c>
      <c r="B73" s="139" t="s">
        <v>9</v>
      </c>
      <c r="C73" s="114"/>
      <c r="D73" s="140">
        <f t="shared" si="3"/>
        <v>0</v>
      </c>
      <c r="E73" s="114"/>
      <c r="F73" s="141"/>
      <c r="G73" s="114">
        <f t="shared" si="4"/>
        <v>0</v>
      </c>
      <c r="H73" s="141">
        <v>0</v>
      </c>
      <c r="I73" s="15">
        <v>3635</v>
      </c>
      <c r="J73" s="42">
        <v>0</v>
      </c>
    </row>
    <row r="74" spans="1:10" s="18" customFormat="1" ht="21.75" customHeight="1" hidden="1">
      <c r="A74" s="138" t="s">
        <v>63</v>
      </c>
      <c r="B74" s="139" t="s">
        <v>9</v>
      </c>
      <c r="C74" s="144"/>
      <c r="D74" s="140">
        <f t="shared" si="3"/>
        <v>0</v>
      </c>
      <c r="E74" s="144"/>
      <c r="F74" s="141"/>
      <c r="G74" s="114">
        <f t="shared" si="4"/>
        <v>0</v>
      </c>
      <c r="H74" s="141">
        <v>0</v>
      </c>
      <c r="I74" s="15">
        <v>3635</v>
      </c>
      <c r="J74" s="42">
        <v>0</v>
      </c>
    </row>
    <row r="75" spans="1:10" s="18" customFormat="1" ht="15" customHeight="1" hidden="1">
      <c r="A75" s="138" t="s">
        <v>77</v>
      </c>
      <c r="B75" s="139" t="s">
        <v>17</v>
      </c>
      <c r="C75" s="114"/>
      <c r="D75" s="140">
        <f t="shared" si="3"/>
        <v>0</v>
      </c>
      <c r="E75" s="114"/>
      <c r="F75" s="141"/>
      <c r="G75" s="114">
        <f t="shared" si="4"/>
        <v>0</v>
      </c>
      <c r="H75" s="141">
        <v>0</v>
      </c>
      <c r="I75" s="15">
        <v>3635</v>
      </c>
      <c r="J75" s="42">
        <v>0</v>
      </c>
    </row>
    <row r="76" spans="1:10" s="18" customFormat="1" ht="30" hidden="1">
      <c r="A76" s="131" t="s">
        <v>46</v>
      </c>
      <c r="B76" s="139"/>
      <c r="C76" s="114"/>
      <c r="D76" s="125">
        <v>0</v>
      </c>
      <c r="E76" s="114"/>
      <c r="F76" s="141"/>
      <c r="G76" s="125">
        <f>D76/I76</f>
        <v>0</v>
      </c>
      <c r="H76" s="127">
        <f>G76/12</f>
        <v>0</v>
      </c>
      <c r="I76" s="15">
        <v>3635</v>
      </c>
      <c r="J76" s="42">
        <v>0.05</v>
      </c>
    </row>
    <row r="77" spans="1:10" s="18" customFormat="1" ht="15" hidden="1">
      <c r="A77" s="138"/>
      <c r="B77" s="139"/>
      <c r="C77" s="114"/>
      <c r="D77" s="140"/>
      <c r="E77" s="114"/>
      <c r="F77" s="141"/>
      <c r="G77" s="114"/>
      <c r="H77" s="141"/>
      <c r="I77" s="15">
        <v>3635</v>
      </c>
      <c r="J77" s="42"/>
    </row>
    <row r="78" spans="1:10" s="18" customFormat="1" ht="15" hidden="1">
      <c r="A78" s="138" t="s">
        <v>65</v>
      </c>
      <c r="B78" s="139" t="s">
        <v>9</v>
      </c>
      <c r="C78" s="114"/>
      <c r="D78" s="140">
        <f>G78*I78</f>
        <v>0</v>
      </c>
      <c r="E78" s="114"/>
      <c r="F78" s="141"/>
      <c r="G78" s="114">
        <f>H78*12</f>
        <v>0</v>
      </c>
      <c r="H78" s="141">
        <v>0</v>
      </c>
      <c r="I78" s="15">
        <v>3635</v>
      </c>
      <c r="J78" s="42">
        <v>0</v>
      </c>
    </row>
    <row r="79" spans="1:10" s="18" customFormat="1" ht="25.5">
      <c r="A79" s="115" t="s">
        <v>115</v>
      </c>
      <c r="B79" s="143" t="s">
        <v>12</v>
      </c>
      <c r="C79" s="116"/>
      <c r="D79" s="113">
        <v>3628.6</v>
      </c>
      <c r="E79" s="114"/>
      <c r="F79" s="141"/>
      <c r="G79" s="144"/>
      <c r="H79" s="145"/>
      <c r="I79" s="15">
        <v>3635</v>
      </c>
      <c r="J79" s="42"/>
    </row>
    <row r="80" spans="1:10" s="18" customFormat="1" ht="25.5">
      <c r="A80" s="115" t="s">
        <v>116</v>
      </c>
      <c r="B80" s="143" t="s">
        <v>12</v>
      </c>
      <c r="C80" s="116"/>
      <c r="D80" s="113">
        <v>3993.28</v>
      </c>
      <c r="E80" s="114"/>
      <c r="F80" s="141"/>
      <c r="G80" s="144"/>
      <c r="H80" s="145"/>
      <c r="I80" s="15">
        <v>3635</v>
      </c>
      <c r="J80" s="42"/>
    </row>
    <row r="81" spans="1:10" s="18" customFormat="1" ht="15">
      <c r="A81" s="131" t="s">
        <v>47</v>
      </c>
      <c r="B81" s="139"/>
      <c r="C81" s="114"/>
      <c r="D81" s="125">
        <f>D82+D83+D84+D85+D86</f>
        <v>27299.02</v>
      </c>
      <c r="E81" s="114"/>
      <c r="F81" s="141"/>
      <c r="G81" s="125">
        <f>D81/I81</f>
        <v>7.51</v>
      </c>
      <c r="H81" s="127">
        <f>G81/12</f>
        <v>0.63</v>
      </c>
      <c r="I81" s="15">
        <v>3635</v>
      </c>
      <c r="J81" s="42">
        <v>0.15</v>
      </c>
    </row>
    <row r="82" spans="1:10" s="18" customFormat="1" ht="15">
      <c r="A82" s="138" t="s">
        <v>41</v>
      </c>
      <c r="B82" s="139" t="s">
        <v>9</v>
      </c>
      <c r="C82" s="114"/>
      <c r="D82" s="140">
        <v>1220.4</v>
      </c>
      <c r="E82" s="114"/>
      <c r="F82" s="141"/>
      <c r="G82" s="114"/>
      <c r="H82" s="141"/>
      <c r="I82" s="15">
        <v>3635</v>
      </c>
      <c r="J82" s="42">
        <v>0.02</v>
      </c>
    </row>
    <row r="83" spans="1:10" s="18" customFormat="1" ht="15">
      <c r="A83" s="138" t="s">
        <v>80</v>
      </c>
      <c r="B83" s="139" t="s">
        <v>17</v>
      </c>
      <c r="C83" s="114"/>
      <c r="D83" s="140">
        <v>6000.11</v>
      </c>
      <c r="E83" s="114"/>
      <c r="F83" s="141"/>
      <c r="G83" s="114"/>
      <c r="H83" s="141"/>
      <c r="I83" s="15">
        <v>3635</v>
      </c>
      <c r="J83" s="42">
        <v>0.11</v>
      </c>
    </row>
    <row r="84" spans="1:10" s="18" customFormat="1" ht="15">
      <c r="A84" s="138" t="s">
        <v>42</v>
      </c>
      <c r="B84" s="139" t="s">
        <v>17</v>
      </c>
      <c r="C84" s="114"/>
      <c r="D84" s="140">
        <v>915.28</v>
      </c>
      <c r="E84" s="114"/>
      <c r="F84" s="141"/>
      <c r="G84" s="114"/>
      <c r="H84" s="141"/>
      <c r="I84" s="15">
        <v>3635</v>
      </c>
      <c r="J84" s="42">
        <v>0.02</v>
      </c>
    </row>
    <row r="85" spans="1:10" s="18" customFormat="1" ht="26.25" customHeight="1">
      <c r="A85" s="138" t="s">
        <v>76</v>
      </c>
      <c r="B85" s="139" t="s">
        <v>12</v>
      </c>
      <c r="C85" s="114"/>
      <c r="D85" s="140">
        <v>4607.25</v>
      </c>
      <c r="E85" s="114"/>
      <c r="F85" s="141"/>
      <c r="G85" s="114"/>
      <c r="H85" s="141"/>
      <c r="I85" s="15">
        <v>3635</v>
      </c>
      <c r="J85" s="42">
        <v>0</v>
      </c>
    </row>
    <row r="86" spans="1:10" s="18" customFormat="1" ht="19.5" customHeight="1">
      <c r="A86" s="138" t="s">
        <v>141</v>
      </c>
      <c r="B86" s="142" t="s">
        <v>123</v>
      </c>
      <c r="C86" s="114"/>
      <c r="D86" s="146">
        <v>14555.98</v>
      </c>
      <c r="E86" s="114"/>
      <c r="F86" s="141"/>
      <c r="G86" s="144"/>
      <c r="H86" s="145"/>
      <c r="I86" s="15"/>
      <c r="J86" s="42"/>
    </row>
    <row r="87" spans="1:10" s="18" customFormat="1" ht="15">
      <c r="A87" s="131" t="s">
        <v>48</v>
      </c>
      <c r="B87" s="139"/>
      <c r="C87" s="114"/>
      <c r="D87" s="125">
        <f>D88+D89</f>
        <v>1098.16</v>
      </c>
      <c r="E87" s="114"/>
      <c r="F87" s="141"/>
      <c r="G87" s="125">
        <f>D87/I87</f>
        <v>0.3</v>
      </c>
      <c r="H87" s="127">
        <f>G87/12</f>
        <v>0.03</v>
      </c>
      <c r="I87" s="15">
        <v>3635</v>
      </c>
      <c r="J87" s="42">
        <v>0.1</v>
      </c>
    </row>
    <row r="88" spans="1:10" s="18" customFormat="1" ht="15">
      <c r="A88" s="138" t="s">
        <v>43</v>
      </c>
      <c r="B88" s="139" t="s">
        <v>17</v>
      </c>
      <c r="C88" s="114"/>
      <c r="D88" s="140">
        <v>1098.16</v>
      </c>
      <c r="E88" s="114"/>
      <c r="F88" s="141"/>
      <c r="G88" s="114"/>
      <c r="H88" s="141"/>
      <c r="I88" s="15">
        <v>3635</v>
      </c>
      <c r="J88" s="42">
        <v>0.02</v>
      </c>
    </row>
    <row r="89" spans="1:10" s="18" customFormat="1" ht="15" hidden="1">
      <c r="A89" s="138" t="s">
        <v>44</v>
      </c>
      <c r="B89" s="139" t="s">
        <v>17</v>
      </c>
      <c r="C89" s="114"/>
      <c r="D89" s="140"/>
      <c r="E89" s="114"/>
      <c r="F89" s="141"/>
      <c r="G89" s="114"/>
      <c r="H89" s="141"/>
      <c r="I89" s="15">
        <v>3635</v>
      </c>
      <c r="J89" s="42">
        <v>0.02</v>
      </c>
    </row>
    <row r="90" spans="1:10" s="15" customFormat="1" ht="15">
      <c r="A90" s="131" t="s">
        <v>60</v>
      </c>
      <c r="B90" s="132"/>
      <c r="C90" s="125"/>
      <c r="D90" s="125">
        <f>D91+D92</f>
        <v>18379.95</v>
      </c>
      <c r="E90" s="125"/>
      <c r="F90" s="133"/>
      <c r="G90" s="125">
        <f>D90/I90</f>
        <v>5.06</v>
      </c>
      <c r="H90" s="127">
        <f>G90/12</f>
        <v>0.42</v>
      </c>
      <c r="I90" s="15">
        <v>3635</v>
      </c>
      <c r="J90" s="42">
        <v>0.21</v>
      </c>
    </row>
    <row r="91" spans="1:10" s="15" customFormat="1" ht="15">
      <c r="A91" s="147" t="s">
        <v>122</v>
      </c>
      <c r="B91" s="148" t="s">
        <v>123</v>
      </c>
      <c r="C91" s="65"/>
      <c r="D91" s="128">
        <v>7989.15</v>
      </c>
      <c r="E91" s="65"/>
      <c r="F91" s="149"/>
      <c r="G91" s="65"/>
      <c r="H91" s="129"/>
      <c r="J91" s="42"/>
    </row>
    <row r="92" spans="1:10" s="18" customFormat="1" ht="15">
      <c r="A92" s="138" t="s">
        <v>73</v>
      </c>
      <c r="B92" s="142" t="s">
        <v>22</v>
      </c>
      <c r="C92" s="114"/>
      <c r="D92" s="140">
        <v>10390.8</v>
      </c>
      <c r="E92" s="114"/>
      <c r="F92" s="141"/>
      <c r="G92" s="114"/>
      <c r="H92" s="141"/>
      <c r="I92" s="15">
        <v>3635</v>
      </c>
      <c r="J92" s="42">
        <v>0.03</v>
      </c>
    </row>
    <row r="93" spans="1:10" s="18" customFormat="1" ht="15" hidden="1">
      <c r="A93" s="138"/>
      <c r="B93" s="139"/>
      <c r="C93" s="114"/>
      <c r="D93" s="140"/>
      <c r="E93" s="114"/>
      <c r="F93" s="141"/>
      <c r="G93" s="114"/>
      <c r="H93" s="141"/>
      <c r="I93" s="15"/>
      <c r="J93" s="42"/>
    </row>
    <row r="94" spans="1:10" s="15" customFormat="1" ht="15">
      <c r="A94" s="131" t="s">
        <v>59</v>
      </c>
      <c r="B94" s="132"/>
      <c r="C94" s="125"/>
      <c r="D94" s="125">
        <f>D95+D96</f>
        <v>31846.79</v>
      </c>
      <c r="E94" s="125"/>
      <c r="F94" s="133"/>
      <c r="G94" s="125">
        <f>D94/I94</f>
        <v>8.76</v>
      </c>
      <c r="H94" s="127">
        <f>G94/12</f>
        <v>0.73</v>
      </c>
      <c r="I94" s="15">
        <v>3635</v>
      </c>
      <c r="J94" s="42">
        <v>0.58</v>
      </c>
    </row>
    <row r="95" spans="1:10" s="18" customFormat="1" ht="15">
      <c r="A95" s="138" t="s">
        <v>74</v>
      </c>
      <c r="B95" s="142" t="s">
        <v>67</v>
      </c>
      <c r="C95" s="114"/>
      <c r="D95" s="140">
        <v>29210.73</v>
      </c>
      <c r="E95" s="114"/>
      <c r="F95" s="141"/>
      <c r="G95" s="114"/>
      <c r="H95" s="141"/>
      <c r="I95" s="15">
        <v>3635</v>
      </c>
      <c r="J95" s="42">
        <v>0.54</v>
      </c>
    </row>
    <row r="96" spans="1:10" s="18" customFormat="1" ht="15">
      <c r="A96" s="138" t="s">
        <v>102</v>
      </c>
      <c r="B96" s="139" t="s">
        <v>67</v>
      </c>
      <c r="C96" s="114"/>
      <c r="D96" s="140">
        <v>2636.06</v>
      </c>
      <c r="E96" s="114"/>
      <c r="F96" s="141"/>
      <c r="G96" s="114"/>
      <c r="H96" s="141"/>
      <c r="I96" s="15">
        <v>3635</v>
      </c>
      <c r="J96" s="42">
        <v>0.04</v>
      </c>
    </row>
    <row r="97" spans="1:10" s="18" customFormat="1" ht="25.5" customHeight="1" hidden="1">
      <c r="A97" s="138" t="s">
        <v>75</v>
      </c>
      <c r="B97" s="139" t="s">
        <v>17</v>
      </c>
      <c r="C97" s="114"/>
      <c r="D97" s="140"/>
      <c r="E97" s="114"/>
      <c r="F97" s="141"/>
      <c r="G97" s="114"/>
      <c r="H97" s="141">
        <v>0</v>
      </c>
      <c r="I97" s="15">
        <v>3635</v>
      </c>
      <c r="J97" s="42">
        <v>0</v>
      </c>
    </row>
    <row r="98" spans="1:10" s="15" customFormat="1" ht="18.75" hidden="1">
      <c r="A98" s="150"/>
      <c r="B98" s="151"/>
      <c r="C98" s="136"/>
      <c r="D98" s="136"/>
      <c r="E98" s="136"/>
      <c r="F98" s="137"/>
      <c r="G98" s="136"/>
      <c r="H98" s="137"/>
      <c r="I98" s="15">
        <v>3635</v>
      </c>
      <c r="J98" s="42"/>
    </row>
    <row r="99" spans="1:10" s="15" customFormat="1" ht="19.5" thickBot="1">
      <c r="A99" s="175" t="s">
        <v>144</v>
      </c>
      <c r="B99" s="176" t="s">
        <v>145</v>
      </c>
      <c r="C99" s="177"/>
      <c r="D99" s="177">
        <f>30*3733</f>
        <v>111990</v>
      </c>
      <c r="E99" s="177"/>
      <c r="F99" s="178"/>
      <c r="G99" s="177">
        <f>D99/I99</f>
        <v>30.81</v>
      </c>
      <c r="H99" s="178">
        <f>G99/12</f>
        <v>2.57</v>
      </c>
      <c r="I99" s="15">
        <v>3635</v>
      </c>
      <c r="J99" s="42"/>
    </row>
    <row r="100" spans="1:10" s="15" customFormat="1" ht="38.25" thickBot="1">
      <c r="A100" s="152" t="s">
        <v>146</v>
      </c>
      <c r="B100" s="153" t="s">
        <v>12</v>
      </c>
      <c r="C100" s="154">
        <f>F100*12</f>
        <v>0</v>
      </c>
      <c r="D100" s="154">
        <f>G100*I100</f>
        <v>16575.6</v>
      </c>
      <c r="E100" s="154">
        <f>H100*12</f>
        <v>4.56</v>
      </c>
      <c r="F100" s="155"/>
      <c r="G100" s="154">
        <f>H100*12</f>
        <v>4.56</v>
      </c>
      <c r="H100" s="155">
        <v>0.38</v>
      </c>
      <c r="I100" s="15">
        <v>3635</v>
      </c>
      <c r="J100" s="42">
        <v>0.3</v>
      </c>
    </row>
    <row r="101" spans="1:10" s="15" customFormat="1" ht="19.5" hidden="1" thickBot="1">
      <c r="A101" s="156" t="s">
        <v>33</v>
      </c>
      <c r="B101" s="130"/>
      <c r="C101" s="125">
        <f>F101*12</f>
        <v>0</v>
      </c>
      <c r="D101" s="125"/>
      <c r="E101" s="125"/>
      <c r="F101" s="125"/>
      <c r="G101" s="125"/>
      <c r="H101" s="127"/>
      <c r="I101" s="15">
        <v>3635</v>
      </c>
      <c r="J101" s="42"/>
    </row>
    <row r="102" spans="1:10" s="18" customFormat="1" ht="15.75" hidden="1" thickBot="1">
      <c r="A102" s="138" t="s">
        <v>81</v>
      </c>
      <c r="B102" s="139"/>
      <c r="C102" s="114"/>
      <c r="D102" s="140"/>
      <c r="E102" s="114"/>
      <c r="F102" s="141"/>
      <c r="G102" s="114"/>
      <c r="H102" s="141"/>
      <c r="I102" s="15">
        <v>3635</v>
      </c>
      <c r="J102" s="43"/>
    </row>
    <row r="103" spans="1:10" s="18" customFormat="1" ht="15.75" hidden="1" thickBot="1">
      <c r="A103" s="138" t="s">
        <v>103</v>
      </c>
      <c r="B103" s="139"/>
      <c r="C103" s="114"/>
      <c r="D103" s="140"/>
      <c r="E103" s="114"/>
      <c r="F103" s="141"/>
      <c r="G103" s="114"/>
      <c r="H103" s="141"/>
      <c r="I103" s="15">
        <v>3635</v>
      </c>
      <c r="J103" s="43"/>
    </row>
    <row r="104" spans="1:10" s="18" customFormat="1" ht="15.75" hidden="1" thickBot="1">
      <c r="A104" s="138" t="s">
        <v>104</v>
      </c>
      <c r="B104" s="139"/>
      <c r="C104" s="114"/>
      <c r="D104" s="140"/>
      <c r="E104" s="114"/>
      <c r="F104" s="141"/>
      <c r="G104" s="114"/>
      <c r="H104" s="141"/>
      <c r="I104" s="15">
        <v>3635</v>
      </c>
      <c r="J104" s="43"/>
    </row>
    <row r="105" spans="1:10" s="18" customFormat="1" ht="15.75" hidden="1" thickBot="1">
      <c r="A105" s="138" t="s">
        <v>82</v>
      </c>
      <c r="B105" s="139"/>
      <c r="C105" s="114"/>
      <c r="D105" s="140"/>
      <c r="E105" s="114"/>
      <c r="F105" s="141"/>
      <c r="G105" s="114"/>
      <c r="H105" s="141"/>
      <c r="I105" s="15">
        <v>3635</v>
      </c>
      <c r="J105" s="43"/>
    </row>
    <row r="106" spans="1:10" s="18" customFormat="1" ht="15.75" hidden="1" thickBot="1">
      <c r="A106" s="138" t="s">
        <v>83</v>
      </c>
      <c r="B106" s="139"/>
      <c r="C106" s="114"/>
      <c r="D106" s="140"/>
      <c r="E106" s="114"/>
      <c r="F106" s="141"/>
      <c r="G106" s="114"/>
      <c r="H106" s="141"/>
      <c r="I106" s="15">
        <v>3635</v>
      </c>
      <c r="J106" s="43"/>
    </row>
    <row r="107" spans="1:10" s="18" customFormat="1" ht="15.75" hidden="1" thickBot="1">
      <c r="A107" s="157" t="s">
        <v>84</v>
      </c>
      <c r="B107" s="158"/>
      <c r="C107" s="159"/>
      <c r="D107" s="160"/>
      <c r="E107" s="159"/>
      <c r="F107" s="161"/>
      <c r="G107" s="159"/>
      <c r="H107" s="161"/>
      <c r="I107" s="15">
        <v>3635</v>
      </c>
      <c r="J107" s="43"/>
    </row>
    <row r="108" spans="1:9" s="62" customFormat="1" ht="26.25" hidden="1" thickBot="1">
      <c r="A108" s="162" t="s">
        <v>108</v>
      </c>
      <c r="B108" s="142" t="s">
        <v>109</v>
      </c>
      <c r="C108" s="154"/>
      <c r="D108" s="163"/>
      <c r="E108" s="154"/>
      <c r="F108" s="164"/>
      <c r="G108" s="154"/>
      <c r="H108" s="165"/>
      <c r="I108" s="15">
        <v>3635</v>
      </c>
    </row>
    <row r="109" spans="1:9" s="62" customFormat="1" ht="19.5" thickBot="1">
      <c r="A109" s="152" t="s">
        <v>113</v>
      </c>
      <c r="B109" s="166" t="s">
        <v>11</v>
      </c>
      <c r="C109" s="154"/>
      <c r="D109" s="163">
        <f>G109*I109</f>
        <v>75462.6</v>
      </c>
      <c r="E109" s="154"/>
      <c r="F109" s="163"/>
      <c r="G109" s="154">
        <f>12*H109</f>
        <v>20.76</v>
      </c>
      <c r="H109" s="167">
        <v>1.73</v>
      </c>
      <c r="I109" s="15">
        <v>3635</v>
      </c>
    </row>
    <row r="110" spans="1:10" s="15" customFormat="1" ht="19.5" customHeight="1" thickBot="1">
      <c r="A110" s="162" t="s">
        <v>34</v>
      </c>
      <c r="B110" s="153"/>
      <c r="C110" s="154">
        <f>F110*12</f>
        <v>0</v>
      </c>
      <c r="D110" s="154">
        <f>D109+D100+D94+D90+D87+D81+D76+D64+D49+D48+D47+D46+D45+D39+D38+D37+D36+D35+D26+D16+D43+D44+D99</f>
        <v>788764.78</v>
      </c>
      <c r="E110" s="154">
        <f>E109+E100+E94+E90+E87+E81+E76+E64+E49+E48+E47+E46+E45+E39+E38+E37+E36+E35+E26+E16+E43+E44+E99</f>
        <v>121.8</v>
      </c>
      <c r="F110" s="154">
        <f>F109+F100+F94+F90+F87+F81+F76+F64+F49+F48+F47+F46+F45+F39+F38+F37+F36+F35+F26+F16+F43+F44+F99</f>
        <v>0</v>
      </c>
      <c r="G110" s="154">
        <f>G109+G100+G94+G90+G87+G81+G76+G64+G49+G48+G47+G46+G45+G39+G38+G37+G36+G35+G26+G16+G43+G44+G99</f>
        <v>216.99</v>
      </c>
      <c r="H110" s="154">
        <f>H109+H100+H94+H90+H87+H81+H76+H64+H49+H48+H47+H46+H45+H39+H38+H37+H36+H35+H26+H16+H43+H44+H99</f>
        <v>18.1</v>
      </c>
      <c r="J110" s="42"/>
    </row>
    <row r="111" spans="1:10" s="25" customFormat="1" ht="20.25" hidden="1" thickBot="1">
      <c r="A111" s="6" t="s">
        <v>29</v>
      </c>
      <c r="B111" s="24" t="s">
        <v>11</v>
      </c>
      <c r="C111" s="24" t="s">
        <v>30</v>
      </c>
      <c r="D111" s="88"/>
      <c r="E111" s="89" t="s">
        <v>30</v>
      </c>
      <c r="F111" s="90"/>
      <c r="G111" s="89" t="s">
        <v>30</v>
      </c>
      <c r="H111" s="90"/>
      <c r="J111" s="44"/>
    </row>
    <row r="112" spans="1:10" s="3" customFormat="1" ht="12.75">
      <c r="A112" s="26"/>
      <c r="D112" s="91"/>
      <c r="E112" s="91"/>
      <c r="F112" s="91"/>
      <c r="G112" s="91"/>
      <c r="H112" s="91"/>
      <c r="J112" s="45"/>
    </row>
    <row r="113" spans="1:10" s="3" customFormat="1" ht="12.75">
      <c r="A113" s="26"/>
      <c r="D113" s="91"/>
      <c r="E113" s="91"/>
      <c r="F113" s="91"/>
      <c r="G113" s="91"/>
      <c r="H113" s="91"/>
      <c r="J113" s="45"/>
    </row>
    <row r="114" spans="1:10" s="25" customFormat="1" ht="20.25" hidden="1" thickBot="1">
      <c r="A114" s="6"/>
      <c r="B114" s="24"/>
      <c r="C114" s="24"/>
      <c r="D114" s="88"/>
      <c r="E114" s="89"/>
      <c r="F114" s="90"/>
      <c r="G114" s="89"/>
      <c r="H114" s="90"/>
      <c r="I114" s="15"/>
      <c r="J114" s="44"/>
    </row>
    <row r="115" spans="1:10" s="15" customFormat="1" ht="19.5" hidden="1" thickBot="1">
      <c r="A115" s="6" t="s">
        <v>105</v>
      </c>
      <c r="B115" s="14"/>
      <c r="C115" s="36">
        <f>F115*12</f>
        <v>0</v>
      </c>
      <c r="D115" s="61"/>
      <c r="E115" s="61"/>
      <c r="F115" s="61"/>
      <c r="G115" s="61"/>
      <c r="H115" s="92"/>
      <c r="I115" s="15">
        <v>3635</v>
      </c>
      <c r="J115" s="42"/>
    </row>
    <row r="116" spans="1:10" s="18" customFormat="1" ht="15" hidden="1">
      <c r="A116" s="34" t="s">
        <v>81</v>
      </c>
      <c r="B116" s="35"/>
      <c r="C116" s="8"/>
      <c r="D116" s="93"/>
      <c r="E116" s="87"/>
      <c r="F116" s="94"/>
      <c r="G116" s="87"/>
      <c r="H116" s="94"/>
      <c r="I116" s="15">
        <v>3635</v>
      </c>
      <c r="J116" s="43"/>
    </row>
    <row r="117" spans="1:10" s="18" customFormat="1" ht="15" hidden="1">
      <c r="A117" s="7" t="s">
        <v>103</v>
      </c>
      <c r="B117" s="23"/>
      <c r="C117" s="2"/>
      <c r="D117" s="84"/>
      <c r="E117" s="85"/>
      <c r="F117" s="86"/>
      <c r="G117" s="85"/>
      <c r="H117" s="86"/>
      <c r="I117" s="15">
        <v>3635</v>
      </c>
      <c r="J117" s="43"/>
    </row>
    <row r="118" spans="1:10" s="18" customFormat="1" ht="15.75" hidden="1" thickBot="1">
      <c r="A118" s="31" t="s">
        <v>104</v>
      </c>
      <c r="B118" s="32"/>
      <c r="C118" s="33"/>
      <c r="D118" s="95"/>
      <c r="E118" s="96"/>
      <c r="F118" s="97"/>
      <c r="G118" s="96"/>
      <c r="H118" s="97"/>
      <c r="I118" s="15">
        <v>3635</v>
      </c>
      <c r="J118" s="43"/>
    </row>
    <row r="119" spans="1:10" s="3" customFormat="1" ht="12.75" hidden="1">
      <c r="A119" s="26"/>
      <c r="D119" s="91"/>
      <c r="E119" s="91"/>
      <c r="F119" s="91"/>
      <c r="G119" s="91"/>
      <c r="H119" s="91"/>
      <c r="J119" s="45"/>
    </row>
    <row r="120" spans="1:10" s="3" customFormat="1" ht="12.75" hidden="1">
      <c r="A120" s="26"/>
      <c r="D120" s="91"/>
      <c r="E120" s="91"/>
      <c r="F120" s="91"/>
      <c r="G120" s="91"/>
      <c r="H120" s="91"/>
      <c r="J120" s="45"/>
    </row>
    <row r="121" spans="1:10" s="3" customFormat="1" ht="12.75" hidden="1">
      <c r="A121" s="26"/>
      <c r="D121" s="91"/>
      <c r="E121" s="91"/>
      <c r="F121" s="91"/>
      <c r="G121" s="91"/>
      <c r="H121" s="91"/>
      <c r="J121" s="45"/>
    </row>
    <row r="122" spans="1:10" s="39" customFormat="1" ht="15.75" hidden="1" thickBot="1">
      <c r="A122" s="37" t="s">
        <v>106</v>
      </c>
      <c r="B122" s="38"/>
      <c r="C122" s="38"/>
      <c r="D122" s="98">
        <f>D110+D115</f>
        <v>788764.78</v>
      </c>
      <c r="E122" s="99"/>
      <c r="F122" s="99"/>
      <c r="G122" s="98">
        <f>G110+G115</f>
        <v>216.99</v>
      </c>
      <c r="H122" s="100">
        <f>H110+H115</f>
        <v>18.1</v>
      </c>
      <c r="J122" s="46"/>
    </row>
    <row r="123" spans="1:10" s="39" customFormat="1" ht="15">
      <c r="A123" s="47"/>
      <c r="B123" s="48"/>
      <c r="C123" s="48"/>
      <c r="D123" s="101"/>
      <c r="E123" s="102"/>
      <c r="F123" s="102"/>
      <c r="G123" s="101"/>
      <c r="H123" s="101"/>
      <c r="J123" s="46"/>
    </row>
    <row r="124" spans="1:10" s="39" customFormat="1" ht="15.75" thickBot="1">
      <c r="A124" s="47"/>
      <c r="B124" s="48"/>
      <c r="C124" s="48"/>
      <c r="D124" s="101"/>
      <c r="E124" s="102"/>
      <c r="F124" s="102"/>
      <c r="G124" s="101"/>
      <c r="H124" s="101"/>
      <c r="J124" s="46"/>
    </row>
    <row r="125" spans="1:10" s="39" customFormat="1" ht="19.5" thickBot="1">
      <c r="A125" s="49" t="s">
        <v>107</v>
      </c>
      <c r="B125" s="50"/>
      <c r="C125" s="50">
        <f>F125*12</f>
        <v>0</v>
      </c>
      <c r="D125" s="103">
        <f>D132+D133+D134+D135+D136+D137+D138+D139+D140+D141+D142+D143+D144+D145</f>
        <v>402513.65</v>
      </c>
      <c r="E125" s="103">
        <f>E132+E133+E134+E135+E136+E137+E138+E139+E140+E141+E142+E143+E144+E145</f>
        <v>0</v>
      </c>
      <c r="F125" s="103">
        <f>F132+F133+F134+F135+F136+F137+F138+F139+F140+F141+F142+F143+F144+F145</f>
        <v>0</v>
      </c>
      <c r="G125" s="103">
        <f>G132+G133+G134+G135+G136+G137+G138+G139+G140+G141+G142+G143+G144+G145</f>
        <v>110.75</v>
      </c>
      <c r="H125" s="103">
        <f>H132+H133+H134+H135+H136+H137+H138+H139+H140+H141+H142+H143+H144+H145</f>
        <v>9.23</v>
      </c>
      <c r="I125" s="15">
        <v>3635</v>
      </c>
      <c r="J125" s="46"/>
    </row>
    <row r="126" spans="1:10" s="39" customFormat="1" ht="15" hidden="1">
      <c r="A126" s="51"/>
      <c r="B126" s="52"/>
      <c r="C126" s="52"/>
      <c r="D126" s="104"/>
      <c r="E126" s="105"/>
      <c r="F126" s="106"/>
      <c r="G126" s="105"/>
      <c r="H126" s="106"/>
      <c r="I126" s="15">
        <v>3635</v>
      </c>
      <c r="J126" s="46"/>
    </row>
    <row r="127" spans="1:10" s="39" customFormat="1" ht="15" hidden="1">
      <c r="A127" s="53"/>
      <c r="B127" s="54"/>
      <c r="C127" s="54"/>
      <c r="D127" s="107"/>
      <c r="E127" s="108"/>
      <c r="F127" s="109"/>
      <c r="G127" s="105"/>
      <c r="H127" s="106"/>
      <c r="I127" s="15">
        <v>3635</v>
      </c>
      <c r="J127" s="46"/>
    </row>
    <row r="128" spans="1:10" s="39" customFormat="1" ht="15" hidden="1">
      <c r="A128" s="53"/>
      <c r="B128" s="54"/>
      <c r="C128" s="54"/>
      <c r="D128" s="107"/>
      <c r="E128" s="108"/>
      <c r="F128" s="109"/>
      <c r="G128" s="105"/>
      <c r="H128" s="106"/>
      <c r="I128" s="15">
        <v>3635</v>
      </c>
      <c r="J128" s="46"/>
    </row>
    <row r="129" spans="1:10" s="39" customFormat="1" ht="15" hidden="1">
      <c r="A129" s="53"/>
      <c r="B129" s="54"/>
      <c r="C129" s="54"/>
      <c r="D129" s="107"/>
      <c r="E129" s="108"/>
      <c r="F129" s="109"/>
      <c r="G129" s="105"/>
      <c r="H129" s="106"/>
      <c r="I129" s="15">
        <v>3635</v>
      </c>
      <c r="J129" s="46"/>
    </row>
    <row r="130" spans="1:10" s="39" customFormat="1" ht="15" hidden="1">
      <c r="A130" s="53"/>
      <c r="B130" s="54"/>
      <c r="C130" s="54"/>
      <c r="D130" s="107"/>
      <c r="E130" s="108"/>
      <c r="F130" s="109"/>
      <c r="G130" s="105"/>
      <c r="H130" s="106"/>
      <c r="I130" s="15">
        <v>3635</v>
      </c>
      <c r="J130" s="46"/>
    </row>
    <row r="131" spans="1:10" s="39" customFormat="1" ht="15" hidden="1">
      <c r="A131" s="53"/>
      <c r="B131" s="54"/>
      <c r="C131" s="54"/>
      <c r="D131" s="107"/>
      <c r="E131" s="108"/>
      <c r="F131" s="109"/>
      <c r="G131" s="105"/>
      <c r="H131" s="106"/>
      <c r="I131" s="15">
        <v>3635</v>
      </c>
      <c r="J131" s="46"/>
    </row>
    <row r="132" spans="1:10" s="122" customFormat="1" ht="15">
      <c r="A132" s="115" t="s">
        <v>114</v>
      </c>
      <c r="B132" s="116"/>
      <c r="C132" s="116"/>
      <c r="D132" s="113">
        <v>54419.54</v>
      </c>
      <c r="E132" s="116"/>
      <c r="F132" s="117"/>
      <c r="G132" s="118">
        <f>D132/I132</f>
        <v>14.97</v>
      </c>
      <c r="H132" s="119">
        <f>G132/12</f>
        <v>1.25</v>
      </c>
      <c r="I132" s="120">
        <v>3635</v>
      </c>
      <c r="J132" s="121"/>
    </row>
    <row r="133" spans="1:10" s="122" customFormat="1" ht="15">
      <c r="A133" s="115" t="s">
        <v>127</v>
      </c>
      <c r="B133" s="116"/>
      <c r="C133" s="116"/>
      <c r="D133" s="113">
        <v>45844.01</v>
      </c>
      <c r="E133" s="116"/>
      <c r="F133" s="117"/>
      <c r="G133" s="118">
        <f aca="true" t="shared" si="5" ref="G133:G142">D133/I133</f>
        <v>12.61</v>
      </c>
      <c r="H133" s="119">
        <f aca="true" t="shared" si="6" ref="H133:H141">G133/12</f>
        <v>1.05</v>
      </c>
      <c r="I133" s="120">
        <v>3635</v>
      </c>
      <c r="J133" s="121"/>
    </row>
    <row r="134" spans="1:10" s="122" customFormat="1" ht="15">
      <c r="A134" s="115" t="s">
        <v>81</v>
      </c>
      <c r="B134" s="116"/>
      <c r="C134" s="116"/>
      <c r="D134" s="113">
        <v>200441.04</v>
      </c>
      <c r="E134" s="116"/>
      <c r="F134" s="117"/>
      <c r="G134" s="118">
        <f t="shared" si="5"/>
        <v>55.14</v>
      </c>
      <c r="H134" s="119">
        <f t="shared" si="6"/>
        <v>4.6</v>
      </c>
      <c r="I134" s="120">
        <v>3635</v>
      </c>
      <c r="J134" s="121"/>
    </row>
    <row r="135" spans="1:10" s="122" customFormat="1" ht="15">
      <c r="A135" s="115" t="s">
        <v>128</v>
      </c>
      <c r="B135" s="116"/>
      <c r="C135" s="116"/>
      <c r="D135" s="113">
        <v>3566.83</v>
      </c>
      <c r="E135" s="116"/>
      <c r="F135" s="117"/>
      <c r="G135" s="118">
        <f t="shared" si="5"/>
        <v>0.98</v>
      </c>
      <c r="H135" s="119">
        <f t="shared" si="6"/>
        <v>0.08</v>
      </c>
      <c r="I135" s="120">
        <v>3635</v>
      </c>
      <c r="J135" s="121"/>
    </row>
    <row r="136" spans="1:10" s="122" customFormat="1" ht="15">
      <c r="A136" s="115" t="s">
        <v>129</v>
      </c>
      <c r="B136" s="116"/>
      <c r="C136" s="116"/>
      <c r="D136" s="113">
        <v>7446.42</v>
      </c>
      <c r="E136" s="116"/>
      <c r="F136" s="117"/>
      <c r="G136" s="118">
        <f t="shared" si="5"/>
        <v>2.05</v>
      </c>
      <c r="H136" s="119">
        <f t="shared" si="6"/>
        <v>0.17</v>
      </c>
      <c r="I136" s="120">
        <v>3635</v>
      </c>
      <c r="J136" s="121"/>
    </row>
    <row r="137" spans="1:10" s="122" customFormat="1" ht="15">
      <c r="A137" s="115" t="s">
        <v>130</v>
      </c>
      <c r="B137" s="116"/>
      <c r="C137" s="116"/>
      <c r="D137" s="113">
        <v>6682.84</v>
      </c>
      <c r="E137" s="116"/>
      <c r="F137" s="117"/>
      <c r="G137" s="118">
        <f t="shared" si="5"/>
        <v>1.84</v>
      </c>
      <c r="H137" s="119">
        <f t="shared" si="6"/>
        <v>0.15</v>
      </c>
      <c r="I137" s="120">
        <v>3635</v>
      </c>
      <c r="J137" s="121"/>
    </row>
    <row r="138" spans="1:10" s="122" customFormat="1" ht="15">
      <c r="A138" s="115" t="s">
        <v>131</v>
      </c>
      <c r="B138" s="116"/>
      <c r="C138" s="116"/>
      <c r="D138" s="113">
        <v>7471.41</v>
      </c>
      <c r="E138" s="116"/>
      <c r="F138" s="117"/>
      <c r="G138" s="118">
        <f t="shared" si="5"/>
        <v>2.06</v>
      </c>
      <c r="H138" s="119">
        <f t="shared" si="6"/>
        <v>0.17</v>
      </c>
      <c r="I138" s="120">
        <v>3635</v>
      </c>
      <c r="J138" s="121"/>
    </row>
    <row r="139" spans="1:10" s="122" customFormat="1" ht="15">
      <c r="A139" s="115" t="s">
        <v>132</v>
      </c>
      <c r="B139" s="116"/>
      <c r="C139" s="116"/>
      <c r="D139" s="113">
        <v>50566.94</v>
      </c>
      <c r="E139" s="116"/>
      <c r="F139" s="117"/>
      <c r="G139" s="118">
        <f t="shared" si="5"/>
        <v>13.91</v>
      </c>
      <c r="H139" s="119">
        <f t="shared" si="6"/>
        <v>1.16</v>
      </c>
      <c r="I139" s="120">
        <v>3635</v>
      </c>
      <c r="J139" s="121"/>
    </row>
    <row r="140" spans="1:10" s="122" customFormat="1" ht="15">
      <c r="A140" s="115" t="s">
        <v>133</v>
      </c>
      <c r="B140" s="116"/>
      <c r="C140" s="116"/>
      <c r="D140" s="113">
        <v>1268.5</v>
      </c>
      <c r="E140" s="116"/>
      <c r="F140" s="117"/>
      <c r="G140" s="118">
        <f t="shared" si="5"/>
        <v>0.35</v>
      </c>
      <c r="H140" s="119">
        <f t="shared" si="6"/>
        <v>0.03</v>
      </c>
      <c r="I140" s="120">
        <v>3635</v>
      </c>
      <c r="J140" s="121"/>
    </row>
    <row r="141" spans="1:10" s="122" customFormat="1" ht="15">
      <c r="A141" s="115" t="s">
        <v>118</v>
      </c>
      <c r="B141" s="116"/>
      <c r="C141" s="116"/>
      <c r="D141" s="113">
        <v>1329.28</v>
      </c>
      <c r="E141" s="116"/>
      <c r="F141" s="117"/>
      <c r="G141" s="118">
        <f t="shared" si="5"/>
        <v>0.37</v>
      </c>
      <c r="H141" s="119">
        <f t="shared" si="6"/>
        <v>0.03</v>
      </c>
      <c r="I141" s="120">
        <v>3635</v>
      </c>
      <c r="J141" s="121"/>
    </row>
    <row r="142" spans="1:10" s="122" customFormat="1" ht="15">
      <c r="A142" s="115" t="s">
        <v>117</v>
      </c>
      <c r="B142" s="116"/>
      <c r="C142" s="116"/>
      <c r="D142" s="113">
        <v>11513.74</v>
      </c>
      <c r="E142" s="116"/>
      <c r="F142" s="117"/>
      <c r="G142" s="118">
        <f t="shared" si="5"/>
        <v>3.17</v>
      </c>
      <c r="H142" s="119">
        <f>G142/12</f>
        <v>0.26</v>
      </c>
      <c r="I142" s="120">
        <v>3635</v>
      </c>
      <c r="J142" s="121"/>
    </row>
    <row r="143" spans="1:10" s="122" customFormat="1" ht="15">
      <c r="A143" s="115" t="s">
        <v>119</v>
      </c>
      <c r="B143" s="116"/>
      <c r="C143" s="116"/>
      <c r="D143" s="113">
        <v>8132.6</v>
      </c>
      <c r="E143" s="116"/>
      <c r="F143" s="117"/>
      <c r="G143" s="118">
        <f>D143/I143</f>
        <v>2.24</v>
      </c>
      <c r="H143" s="119">
        <f>G143/12</f>
        <v>0.19</v>
      </c>
      <c r="I143" s="120">
        <v>3635</v>
      </c>
      <c r="J143" s="121"/>
    </row>
    <row r="144" spans="1:10" s="122" customFormat="1" ht="15">
      <c r="A144" s="168" t="s">
        <v>135</v>
      </c>
      <c r="B144" s="169"/>
      <c r="C144" s="169"/>
      <c r="D144" s="170">
        <v>3108.08</v>
      </c>
      <c r="E144" s="169"/>
      <c r="F144" s="171"/>
      <c r="G144" s="172">
        <f>D144/I144</f>
        <v>0.86</v>
      </c>
      <c r="H144" s="173">
        <f>G144/12</f>
        <v>0.07</v>
      </c>
      <c r="I144" s="120">
        <v>3635</v>
      </c>
      <c r="J144" s="121"/>
    </row>
    <row r="145" spans="1:10" s="122" customFormat="1" ht="15">
      <c r="A145" s="174" t="s">
        <v>143</v>
      </c>
      <c r="B145" s="116"/>
      <c r="C145" s="116"/>
      <c r="D145" s="116">
        <v>722.42</v>
      </c>
      <c r="E145" s="116"/>
      <c r="F145" s="116"/>
      <c r="G145" s="116">
        <f>D145/I145</f>
        <v>0.2</v>
      </c>
      <c r="H145" s="116">
        <f>G145/12</f>
        <v>0.02</v>
      </c>
      <c r="I145" s="120">
        <v>3635</v>
      </c>
      <c r="J145" s="121"/>
    </row>
    <row r="146" spans="1:10" s="39" customFormat="1" ht="15">
      <c r="A146" s="55"/>
      <c r="B146" s="56"/>
      <c r="C146" s="56"/>
      <c r="D146" s="110"/>
      <c r="E146" s="110"/>
      <c r="F146" s="110"/>
      <c r="G146" s="110"/>
      <c r="H146" s="110"/>
      <c r="I146" s="15"/>
      <c r="J146" s="46"/>
    </row>
    <row r="147" spans="1:10" s="39" customFormat="1" ht="15.75" thickBot="1">
      <c r="A147" s="55"/>
      <c r="B147" s="56"/>
      <c r="C147" s="56"/>
      <c r="D147" s="110"/>
      <c r="E147" s="110"/>
      <c r="F147" s="110"/>
      <c r="G147" s="110"/>
      <c r="H147" s="110"/>
      <c r="I147" s="15"/>
      <c r="J147" s="46"/>
    </row>
    <row r="148" spans="1:8" s="60" customFormat="1" ht="19.5" thickBot="1">
      <c r="A148" s="57" t="s">
        <v>106</v>
      </c>
      <c r="B148" s="58"/>
      <c r="C148" s="59"/>
      <c r="D148" s="111">
        <f>D110+D125</f>
        <v>1191278.43</v>
      </c>
      <c r="E148" s="111">
        <f>E110+E114+E125</f>
        <v>121.8</v>
      </c>
      <c r="F148" s="111">
        <f>F110+F114+F125</f>
        <v>0</v>
      </c>
      <c r="G148" s="111">
        <f>G110+G114+G125</f>
        <v>327.74</v>
      </c>
      <c r="H148" s="111">
        <f>H110+H114+H125</f>
        <v>27.33</v>
      </c>
    </row>
    <row r="149" spans="1:10" s="3" customFormat="1" ht="12.75">
      <c r="A149" s="55"/>
      <c r="B149" s="56"/>
      <c r="C149" s="56"/>
      <c r="D149" s="110"/>
      <c r="E149" s="110"/>
      <c r="F149" s="110"/>
      <c r="G149" s="110"/>
      <c r="H149" s="110"/>
      <c r="J149" s="45"/>
    </row>
    <row r="150" spans="1:10" s="3" customFormat="1" ht="12.75">
      <c r="A150" s="26"/>
      <c r="D150" s="91"/>
      <c r="E150" s="91"/>
      <c r="F150" s="91"/>
      <c r="G150" s="91"/>
      <c r="H150" s="91"/>
      <c r="J150" s="45"/>
    </row>
    <row r="151" spans="1:10" s="3" customFormat="1" ht="12.75">
      <c r="A151" s="26"/>
      <c r="D151" s="91"/>
      <c r="E151" s="91"/>
      <c r="F151" s="91"/>
      <c r="G151" s="91"/>
      <c r="H151" s="91"/>
      <c r="J151" s="45"/>
    </row>
    <row r="152" spans="1:10" s="25" customFormat="1" ht="19.5">
      <c r="A152" s="27"/>
      <c r="B152" s="28"/>
      <c r="C152" s="4"/>
      <c r="D152" s="112"/>
      <c r="E152" s="112"/>
      <c r="F152" s="112"/>
      <c r="G152" s="112"/>
      <c r="H152" s="112"/>
      <c r="J152" s="44"/>
    </row>
    <row r="153" spans="1:10" s="3" customFormat="1" ht="14.25">
      <c r="A153" s="194" t="s">
        <v>31</v>
      </c>
      <c r="B153" s="194"/>
      <c r="C153" s="194"/>
      <c r="D153" s="194"/>
      <c r="E153" s="194"/>
      <c r="F153" s="194"/>
      <c r="G153" s="91"/>
      <c r="H153" s="91"/>
      <c r="J153" s="45"/>
    </row>
    <row r="154" spans="4:10" s="3" customFormat="1" ht="12.75">
      <c r="D154" s="91"/>
      <c r="E154" s="91"/>
      <c r="F154" s="91"/>
      <c r="G154" s="91"/>
      <c r="H154" s="91"/>
      <c r="J154" s="45"/>
    </row>
    <row r="155" spans="1:10" s="3" customFormat="1" ht="12.75">
      <c r="A155" s="26" t="s">
        <v>32</v>
      </c>
      <c r="D155" s="91"/>
      <c r="E155" s="91"/>
      <c r="F155" s="91"/>
      <c r="G155" s="91"/>
      <c r="H155" s="91"/>
      <c r="J155" s="45"/>
    </row>
    <row r="156" spans="4:10" s="3" customFormat="1" ht="12.75">
      <c r="D156" s="91"/>
      <c r="E156" s="91"/>
      <c r="F156" s="91"/>
      <c r="G156" s="91"/>
      <c r="H156" s="91"/>
      <c r="J156" s="45"/>
    </row>
    <row r="157" spans="4:10" s="3" customFormat="1" ht="12.75">
      <c r="D157" s="91"/>
      <c r="E157" s="91"/>
      <c r="F157" s="91"/>
      <c r="G157" s="91"/>
      <c r="H157" s="91"/>
      <c r="J157" s="45"/>
    </row>
    <row r="158" spans="4:10" s="3" customFormat="1" ht="12.75">
      <c r="D158" s="91"/>
      <c r="E158" s="91"/>
      <c r="F158" s="91"/>
      <c r="G158" s="91"/>
      <c r="H158" s="91"/>
      <c r="J158" s="45"/>
    </row>
    <row r="159" spans="4:10" s="3" customFormat="1" ht="12.75">
      <c r="D159" s="91"/>
      <c r="E159" s="91"/>
      <c r="F159" s="91"/>
      <c r="G159" s="91"/>
      <c r="H159" s="91"/>
      <c r="J159" s="45"/>
    </row>
    <row r="160" spans="4:10" s="3" customFormat="1" ht="12.75">
      <c r="D160" s="91"/>
      <c r="E160" s="91"/>
      <c r="F160" s="91"/>
      <c r="G160" s="91"/>
      <c r="H160" s="91"/>
      <c r="J160" s="45"/>
    </row>
    <row r="161" spans="4:10" s="3" customFormat="1" ht="12.75">
      <c r="D161" s="91"/>
      <c r="E161" s="91"/>
      <c r="F161" s="91"/>
      <c r="G161" s="91"/>
      <c r="H161" s="91"/>
      <c r="J161" s="45"/>
    </row>
    <row r="162" spans="4:10" s="3" customFormat="1" ht="12.75">
      <c r="D162" s="91"/>
      <c r="E162" s="91"/>
      <c r="F162" s="91"/>
      <c r="G162" s="91"/>
      <c r="H162" s="91"/>
      <c r="J162" s="45"/>
    </row>
    <row r="163" spans="4:10" s="3" customFormat="1" ht="12.75">
      <c r="D163" s="91"/>
      <c r="E163" s="91"/>
      <c r="F163" s="91"/>
      <c r="G163" s="91"/>
      <c r="H163" s="91"/>
      <c r="J163" s="45"/>
    </row>
    <row r="164" spans="4:10" s="3" customFormat="1" ht="12.75">
      <c r="D164" s="91"/>
      <c r="E164" s="91"/>
      <c r="F164" s="91"/>
      <c r="G164" s="91"/>
      <c r="H164" s="91"/>
      <c r="J164" s="45"/>
    </row>
    <row r="165" spans="4:10" s="3" customFormat="1" ht="12.75">
      <c r="D165" s="91"/>
      <c r="E165" s="91"/>
      <c r="F165" s="91"/>
      <c r="G165" s="91"/>
      <c r="H165" s="91"/>
      <c r="J165" s="45"/>
    </row>
    <row r="166" spans="4:10" s="3" customFormat="1" ht="12.75">
      <c r="D166" s="91"/>
      <c r="E166" s="91"/>
      <c r="F166" s="91"/>
      <c r="G166" s="91"/>
      <c r="H166" s="91"/>
      <c r="J166" s="45"/>
    </row>
    <row r="167" spans="4:10" s="3" customFormat="1" ht="12.75">
      <c r="D167" s="91"/>
      <c r="E167" s="91"/>
      <c r="F167" s="91"/>
      <c r="G167" s="91"/>
      <c r="H167" s="91"/>
      <c r="J167" s="45"/>
    </row>
    <row r="168" spans="4:10" s="3" customFormat="1" ht="12.75">
      <c r="D168" s="91"/>
      <c r="E168" s="91"/>
      <c r="F168" s="91"/>
      <c r="G168" s="91"/>
      <c r="H168" s="91"/>
      <c r="J168" s="45"/>
    </row>
    <row r="169" spans="4:10" s="3" customFormat="1" ht="12.75">
      <c r="D169" s="91"/>
      <c r="E169" s="91"/>
      <c r="F169" s="91"/>
      <c r="G169" s="91"/>
      <c r="H169" s="91"/>
      <c r="J169" s="45"/>
    </row>
    <row r="170" spans="4:10" s="3" customFormat="1" ht="12.75">
      <c r="D170" s="91"/>
      <c r="E170" s="91"/>
      <c r="F170" s="91"/>
      <c r="G170" s="91"/>
      <c r="H170" s="91"/>
      <c r="J170" s="45"/>
    </row>
    <row r="171" spans="4:10" s="3" customFormat="1" ht="12.75">
      <c r="D171" s="91"/>
      <c r="E171" s="91"/>
      <c r="F171" s="91"/>
      <c r="G171" s="91"/>
      <c r="H171" s="91"/>
      <c r="J171" s="45"/>
    </row>
    <row r="172" spans="4:10" s="3" customFormat="1" ht="12.75">
      <c r="D172" s="91"/>
      <c r="E172" s="91"/>
      <c r="F172" s="91"/>
      <c r="G172" s="91"/>
      <c r="H172" s="91"/>
      <c r="J172" s="45"/>
    </row>
    <row r="173" spans="4:10" s="3" customFormat="1" ht="12.75">
      <c r="D173" s="91"/>
      <c r="E173" s="91"/>
      <c r="F173" s="91"/>
      <c r="G173" s="91"/>
      <c r="H173" s="91"/>
      <c r="J173" s="45"/>
    </row>
  </sheetData>
  <sheetProtection/>
  <mergeCells count="12">
    <mergeCell ref="A11:H11"/>
    <mergeCell ref="A12:H12"/>
    <mergeCell ref="A15:H15"/>
    <mergeCell ref="A153:F153"/>
    <mergeCell ref="A6:H6"/>
    <mergeCell ref="A8:H8"/>
    <mergeCell ref="A1:H1"/>
    <mergeCell ref="B2:H2"/>
    <mergeCell ref="B3:H3"/>
    <mergeCell ref="B4:H4"/>
    <mergeCell ref="A9:H9"/>
    <mergeCell ref="A10:H10"/>
  </mergeCells>
  <printOptions horizontalCentered="1"/>
  <pageMargins left="0.2" right="0.2" top="0.1968503937007874" bottom="0.2" header="0.2" footer="0.2"/>
  <pageSetup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2"/>
  <sheetViews>
    <sheetView zoomScale="75" zoomScaleNormal="75" zoomScalePageLayoutView="0" workbookViewId="0" topLeftCell="A81">
      <selection activeCell="D97" sqref="D97"/>
    </sheetView>
  </sheetViews>
  <sheetFormatPr defaultColWidth="9.00390625" defaultRowHeight="12.75"/>
  <cols>
    <col min="1" max="1" width="72.75390625" style="5" customWidth="1"/>
    <col min="2" max="2" width="19.125" style="5" customWidth="1"/>
    <col min="3" max="3" width="13.875" style="5" hidden="1" customWidth="1"/>
    <col min="4" max="4" width="17.125" style="63" customWidth="1"/>
    <col min="5" max="5" width="13.875" style="63" hidden="1" customWidth="1"/>
    <col min="6" max="6" width="20.875" style="63" hidden="1" customWidth="1"/>
    <col min="7" max="7" width="13.875" style="63" customWidth="1"/>
    <col min="8" max="8" width="20.875" style="63" customWidth="1"/>
    <col min="9" max="9" width="15.375" style="5" customWidth="1"/>
    <col min="10" max="10" width="15.375" style="40" hidden="1" customWidth="1"/>
    <col min="11" max="14" width="15.375" style="5" customWidth="1"/>
    <col min="15" max="16384" width="9.125" style="5" customWidth="1"/>
  </cols>
  <sheetData>
    <row r="1" spans="1:8" ht="16.5" customHeight="1">
      <c r="A1" s="181" t="s">
        <v>0</v>
      </c>
      <c r="B1" s="182"/>
      <c r="C1" s="182"/>
      <c r="D1" s="182"/>
      <c r="E1" s="182"/>
      <c r="F1" s="182"/>
      <c r="G1" s="182"/>
      <c r="H1" s="182"/>
    </row>
    <row r="2" spans="2:8" ht="12.75" customHeight="1">
      <c r="B2" s="183" t="s">
        <v>1</v>
      </c>
      <c r="C2" s="183"/>
      <c r="D2" s="183"/>
      <c r="E2" s="183"/>
      <c r="F2" s="183"/>
      <c r="G2" s="182"/>
      <c r="H2" s="182"/>
    </row>
    <row r="3" spans="2:8" ht="14.25" customHeight="1">
      <c r="B3" s="183" t="s">
        <v>2</v>
      </c>
      <c r="C3" s="183"/>
      <c r="D3" s="183"/>
      <c r="E3" s="183"/>
      <c r="F3" s="183"/>
      <c r="G3" s="182"/>
      <c r="H3" s="182"/>
    </row>
    <row r="4" spans="1:8" ht="19.5" customHeight="1">
      <c r="A4" s="64" t="s">
        <v>136</v>
      </c>
      <c r="B4" s="183" t="s">
        <v>35</v>
      </c>
      <c r="C4" s="183"/>
      <c r="D4" s="183"/>
      <c r="E4" s="183"/>
      <c r="F4" s="183"/>
      <c r="G4" s="182"/>
      <c r="H4" s="182"/>
    </row>
    <row r="5" spans="1:8" ht="19.5" customHeight="1">
      <c r="A5" s="67"/>
      <c r="B5" s="179"/>
      <c r="C5" s="179"/>
      <c r="D5" s="71"/>
      <c r="E5" s="71"/>
      <c r="F5" s="71"/>
      <c r="G5" s="72"/>
      <c r="H5" s="72"/>
    </row>
    <row r="6" spans="1:8" ht="19.5" customHeight="1">
      <c r="A6" s="195"/>
      <c r="B6" s="195"/>
      <c r="C6" s="195"/>
      <c r="D6" s="195"/>
      <c r="E6" s="195"/>
      <c r="F6" s="195"/>
      <c r="G6" s="195"/>
      <c r="H6" s="195"/>
    </row>
    <row r="7" spans="2:9" ht="35.25" customHeight="1" hidden="1">
      <c r="B7" s="1"/>
      <c r="C7" s="1"/>
      <c r="D7" s="73"/>
      <c r="E7" s="73"/>
      <c r="F7" s="73"/>
      <c r="G7" s="73"/>
      <c r="H7" s="73"/>
      <c r="I7" s="1"/>
    </row>
    <row r="8" spans="1:9" ht="25.5" customHeight="1">
      <c r="A8" s="196" t="s">
        <v>137</v>
      </c>
      <c r="B8" s="196"/>
      <c r="C8" s="196"/>
      <c r="D8" s="196"/>
      <c r="E8" s="196"/>
      <c r="F8" s="196"/>
      <c r="G8" s="196"/>
      <c r="H8" s="196"/>
      <c r="I8" s="1"/>
    </row>
    <row r="9" spans="1:10" s="9" customFormat="1" ht="22.5" customHeight="1">
      <c r="A9" s="184" t="s">
        <v>3</v>
      </c>
      <c r="B9" s="184"/>
      <c r="C9" s="184"/>
      <c r="D9" s="184"/>
      <c r="E9" s="185"/>
      <c r="F9" s="185"/>
      <c r="G9" s="185"/>
      <c r="H9" s="185"/>
      <c r="J9" s="41"/>
    </row>
    <row r="10" spans="1:8" s="10" customFormat="1" ht="18.75" customHeight="1">
      <c r="A10" s="184" t="s">
        <v>147</v>
      </c>
      <c r="B10" s="184"/>
      <c r="C10" s="184"/>
      <c r="D10" s="184"/>
      <c r="E10" s="185"/>
      <c r="F10" s="185"/>
      <c r="G10" s="185"/>
      <c r="H10" s="185"/>
    </row>
    <row r="11" spans="1:8" s="11" customFormat="1" ht="17.25" customHeight="1">
      <c r="A11" s="186" t="s">
        <v>79</v>
      </c>
      <c r="B11" s="186"/>
      <c r="C11" s="186"/>
      <c r="D11" s="186"/>
      <c r="E11" s="187"/>
      <c r="F11" s="187"/>
      <c r="G11" s="187"/>
      <c r="H11" s="187"/>
    </row>
    <row r="12" spans="1:8" s="10" customFormat="1" ht="30" customHeight="1" thickBot="1">
      <c r="A12" s="188" t="s">
        <v>90</v>
      </c>
      <c r="B12" s="188"/>
      <c r="C12" s="188"/>
      <c r="D12" s="188"/>
      <c r="E12" s="189"/>
      <c r="F12" s="189"/>
      <c r="G12" s="189"/>
      <c r="H12" s="189"/>
    </row>
    <row r="13" spans="1:10" s="15" customFormat="1" ht="139.5" customHeight="1" thickBot="1">
      <c r="A13" s="12" t="s">
        <v>4</v>
      </c>
      <c r="B13" s="13" t="s">
        <v>5</v>
      </c>
      <c r="C13" s="14" t="s">
        <v>6</v>
      </c>
      <c r="D13" s="74" t="s">
        <v>36</v>
      </c>
      <c r="E13" s="74" t="s">
        <v>6</v>
      </c>
      <c r="F13" s="75" t="s">
        <v>7</v>
      </c>
      <c r="G13" s="74" t="s">
        <v>6</v>
      </c>
      <c r="H13" s="75" t="s">
        <v>7</v>
      </c>
      <c r="J13" s="42"/>
    </row>
    <row r="14" spans="1:10" s="18" customFormat="1" ht="12.75">
      <c r="A14" s="16">
        <v>1</v>
      </c>
      <c r="B14" s="17">
        <v>2</v>
      </c>
      <c r="C14" s="17">
        <v>3</v>
      </c>
      <c r="D14" s="76"/>
      <c r="E14" s="77">
        <v>3</v>
      </c>
      <c r="F14" s="78">
        <v>4</v>
      </c>
      <c r="G14" s="79">
        <v>3</v>
      </c>
      <c r="H14" s="80">
        <v>4</v>
      </c>
      <c r="J14" s="43"/>
    </row>
    <row r="15" spans="1:10" s="18" customFormat="1" ht="49.5" customHeight="1">
      <c r="A15" s="190" t="s">
        <v>8</v>
      </c>
      <c r="B15" s="191"/>
      <c r="C15" s="191"/>
      <c r="D15" s="191"/>
      <c r="E15" s="191"/>
      <c r="F15" s="191"/>
      <c r="G15" s="192"/>
      <c r="H15" s="193"/>
      <c r="J15" s="43"/>
    </row>
    <row r="16" spans="1:10" s="15" customFormat="1" ht="15">
      <c r="A16" s="19" t="s">
        <v>126</v>
      </c>
      <c r="B16" s="20"/>
      <c r="C16" s="21">
        <f>F16*12</f>
        <v>0</v>
      </c>
      <c r="D16" s="81">
        <f>G16*I16</f>
        <v>128725.02</v>
      </c>
      <c r="E16" s="82">
        <f>H16*12</f>
        <v>35.4</v>
      </c>
      <c r="F16" s="83"/>
      <c r="G16" s="82">
        <f>H16*12</f>
        <v>35.4</v>
      </c>
      <c r="H16" s="83">
        <f>H21+H23</f>
        <v>2.95</v>
      </c>
      <c r="I16" s="15">
        <v>3636.3</v>
      </c>
      <c r="J16" s="42">
        <v>2.24</v>
      </c>
    </row>
    <row r="17" spans="1:10" s="15" customFormat="1" ht="31.5" customHeight="1">
      <c r="A17" s="29" t="s">
        <v>92</v>
      </c>
      <c r="B17" s="30" t="s">
        <v>93</v>
      </c>
      <c r="C17" s="21"/>
      <c r="D17" s="81"/>
      <c r="E17" s="82"/>
      <c r="F17" s="83"/>
      <c r="G17" s="82"/>
      <c r="H17" s="83"/>
      <c r="J17" s="42"/>
    </row>
    <row r="18" spans="1:10" s="15" customFormat="1" ht="15">
      <c r="A18" s="123" t="s">
        <v>94</v>
      </c>
      <c r="B18" s="124" t="s">
        <v>93</v>
      </c>
      <c r="C18" s="125"/>
      <c r="D18" s="126"/>
      <c r="E18" s="125"/>
      <c r="F18" s="127"/>
      <c r="G18" s="125"/>
      <c r="H18" s="127"/>
      <c r="J18" s="42"/>
    </row>
    <row r="19" spans="1:10" s="15" customFormat="1" ht="15">
      <c r="A19" s="123" t="s">
        <v>95</v>
      </c>
      <c r="B19" s="124" t="s">
        <v>96</v>
      </c>
      <c r="C19" s="125"/>
      <c r="D19" s="126"/>
      <c r="E19" s="125"/>
      <c r="F19" s="127"/>
      <c r="G19" s="125"/>
      <c r="H19" s="127"/>
      <c r="J19" s="42"/>
    </row>
    <row r="20" spans="1:10" s="15" customFormat="1" ht="15">
      <c r="A20" s="123" t="s">
        <v>97</v>
      </c>
      <c r="B20" s="124" t="s">
        <v>93</v>
      </c>
      <c r="C20" s="125"/>
      <c r="D20" s="126"/>
      <c r="E20" s="125"/>
      <c r="F20" s="127"/>
      <c r="G20" s="125"/>
      <c r="H20" s="127"/>
      <c r="J20" s="42"/>
    </row>
    <row r="21" spans="1:10" s="15" customFormat="1" ht="15">
      <c r="A21" s="68" t="s">
        <v>124</v>
      </c>
      <c r="B21" s="69"/>
      <c r="C21" s="65"/>
      <c r="D21" s="128"/>
      <c r="E21" s="65"/>
      <c r="F21" s="129"/>
      <c r="G21" s="65"/>
      <c r="H21" s="127">
        <v>2.83</v>
      </c>
      <c r="J21" s="42"/>
    </row>
    <row r="22" spans="1:10" s="15" customFormat="1" ht="15">
      <c r="A22" s="70" t="s">
        <v>120</v>
      </c>
      <c r="B22" s="69" t="s">
        <v>93</v>
      </c>
      <c r="C22" s="65"/>
      <c r="D22" s="128"/>
      <c r="E22" s="65"/>
      <c r="F22" s="129"/>
      <c r="G22" s="65"/>
      <c r="H22" s="129">
        <v>0.12</v>
      </c>
      <c r="J22" s="42"/>
    </row>
    <row r="23" spans="1:10" s="15" customFormat="1" ht="15">
      <c r="A23" s="68" t="s">
        <v>124</v>
      </c>
      <c r="B23" s="69"/>
      <c r="C23" s="65"/>
      <c r="D23" s="128"/>
      <c r="E23" s="65"/>
      <c r="F23" s="129"/>
      <c r="G23" s="65"/>
      <c r="H23" s="127">
        <f>H22</f>
        <v>0.12</v>
      </c>
      <c r="J23" s="42"/>
    </row>
    <row r="24" spans="1:10" s="15" customFormat="1" ht="30">
      <c r="A24" s="68" t="s">
        <v>10</v>
      </c>
      <c r="B24" s="130"/>
      <c r="C24" s="125">
        <f>F24*12</f>
        <v>0</v>
      </c>
      <c r="D24" s="126">
        <f>G24*I24</f>
        <v>132215.87</v>
      </c>
      <c r="E24" s="125">
        <f>H24*12</f>
        <v>36.36</v>
      </c>
      <c r="F24" s="127"/>
      <c r="G24" s="125">
        <f>H24*12</f>
        <v>36.36</v>
      </c>
      <c r="H24" s="127">
        <v>3.03</v>
      </c>
      <c r="I24" s="15">
        <v>3636.3</v>
      </c>
      <c r="J24" s="42">
        <v>2.4</v>
      </c>
    </row>
    <row r="25" spans="1:10" s="15" customFormat="1" ht="15">
      <c r="A25" s="123" t="s">
        <v>85</v>
      </c>
      <c r="B25" s="124" t="s">
        <v>11</v>
      </c>
      <c r="C25" s="125"/>
      <c r="D25" s="126"/>
      <c r="E25" s="125"/>
      <c r="F25" s="127"/>
      <c r="G25" s="125"/>
      <c r="H25" s="127"/>
      <c r="J25" s="42"/>
    </row>
    <row r="26" spans="1:10" s="15" customFormat="1" ht="15">
      <c r="A26" s="123" t="s">
        <v>86</v>
      </c>
      <c r="B26" s="124" t="s">
        <v>11</v>
      </c>
      <c r="C26" s="125"/>
      <c r="D26" s="126"/>
      <c r="E26" s="125"/>
      <c r="F26" s="127"/>
      <c r="G26" s="125"/>
      <c r="H26" s="127"/>
      <c r="J26" s="42"/>
    </row>
    <row r="27" spans="1:10" s="15" customFormat="1" ht="15">
      <c r="A27" s="123" t="s">
        <v>110</v>
      </c>
      <c r="B27" s="124" t="s">
        <v>111</v>
      </c>
      <c r="C27" s="125"/>
      <c r="D27" s="126"/>
      <c r="E27" s="125"/>
      <c r="F27" s="127"/>
      <c r="G27" s="125"/>
      <c r="H27" s="127"/>
      <c r="J27" s="42"/>
    </row>
    <row r="28" spans="1:10" s="15" customFormat="1" ht="15">
      <c r="A28" s="123" t="s">
        <v>87</v>
      </c>
      <c r="B28" s="124" t="s">
        <v>11</v>
      </c>
      <c r="C28" s="125"/>
      <c r="D28" s="126"/>
      <c r="E28" s="125"/>
      <c r="F28" s="127"/>
      <c r="G28" s="125"/>
      <c r="H28" s="127"/>
      <c r="J28" s="42"/>
    </row>
    <row r="29" spans="1:10" s="15" customFormat="1" ht="25.5">
      <c r="A29" s="123" t="s">
        <v>88</v>
      </c>
      <c r="B29" s="124" t="s">
        <v>12</v>
      </c>
      <c r="C29" s="125"/>
      <c r="D29" s="126"/>
      <c r="E29" s="125"/>
      <c r="F29" s="127"/>
      <c r="G29" s="125"/>
      <c r="H29" s="127"/>
      <c r="J29" s="42"/>
    </row>
    <row r="30" spans="1:10" s="15" customFormat="1" ht="15">
      <c r="A30" s="123" t="s">
        <v>98</v>
      </c>
      <c r="B30" s="124" t="s">
        <v>11</v>
      </c>
      <c r="C30" s="125"/>
      <c r="D30" s="126"/>
      <c r="E30" s="125"/>
      <c r="F30" s="127"/>
      <c r="G30" s="125"/>
      <c r="H30" s="127"/>
      <c r="J30" s="42"/>
    </row>
    <row r="31" spans="1:10" s="15" customFormat="1" ht="15">
      <c r="A31" s="123" t="s">
        <v>99</v>
      </c>
      <c r="B31" s="124" t="s">
        <v>11</v>
      </c>
      <c r="C31" s="125"/>
      <c r="D31" s="126"/>
      <c r="E31" s="125"/>
      <c r="F31" s="127"/>
      <c r="G31" s="125"/>
      <c r="H31" s="127"/>
      <c r="J31" s="42"/>
    </row>
    <row r="32" spans="1:10" s="15" customFormat="1" ht="25.5">
      <c r="A32" s="123" t="s">
        <v>100</v>
      </c>
      <c r="B32" s="124" t="s">
        <v>89</v>
      </c>
      <c r="C32" s="125"/>
      <c r="D32" s="126"/>
      <c r="E32" s="125"/>
      <c r="F32" s="127"/>
      <c r="G32" s="125"/>
      <c r="H32" s="127"/>
      <c r="J32" s="42"/>
    </row>
    <row r="33" spans="1:10" s="22" customFormat="1" ht="15">
      <c r="A33" s="131" t="s">
        <v>13</v>
      </c>
      <c r="B33" s="132" t="s">
        <v>14</v>
      </c>
      <c r="C33" s="125">
        <f>F33*12</f>
        <v>0</v>
      </c>
      <c r="D33" s="126">
        <f aca="true" t="shared" si="0" ref="D33:D43">G33*I33</f>
        <v>32726.7</v>
      </c>
      <c r="E33" s="125">
        <f>H33*12</f>
        <v>9</v>
      </c>
      <c r="F33" s="133"/>
      <c r="G33" s="125">
        <f>H33*12</f>
        <v>9</v>
      </c>
      <c r="H33" s="127">
        <v>0.75</v>
      </c>
      <c r="I33" s="15">
        <v>3636.3</v>
      </c>
      <c r="J33" s="42">
        <v>0.6</v>
      </c>
    </row>
    <row r="34" spans="1:10" s="15" customFormat="1" ht="15">
      <c r="A34" s="131" t="s">
        <v>15</v>
      </c>
      <c r="B34" s="132" t="s">
        <v>16</v>
      </c>
      <c r="C34" s="125">
        <f>F34*12</f>
        <v>0</v>
      </c>
      <c r="D34" s="126">
        <f t="shared" si="0"/>
        <v>106907.22</v>
      </c>
      <c r="E34" s="125">
        <f>H34*12</f>
        <v>29.4</v>
      </c>
      <c r="F34" s="133"/>
      <c r="G34" s="125">
        <f>H34*12</f>
        <v>29.4</v>
      </c>
      <c r="H34" s="127">
        <v>2.45</v>
      </c>
      <c r="I34" s="15">
        <v>3636.3</v>
      </c>
      <c r="J34" s="42">
        <v>1.94</v>
      </c>
    </row>
    <row r="35" spans="1:10" s="18" customFormat="1" ht="30">
      <c r="A35" s="131" t="s">
        <v>54</v>
      </c>
      <c r="B35" s="132" t="s">
        <v>9</v>
      </c>
      <c r="C35" s="134"/>
      <c r="D35" s="126">
        <v>2042.21</v>
      </c>
      <c r="E35" s="134"/>
      <c r="F35" s="133"/>
      <c r="G35" s="125">
        <f aca="true" t="shared" si="1" ref="G35:G42">D35/I35</f>
        <v>0.56</v>
      </c>
      <c r="H35" s="127">
        <f aca="true" t="shared" si="2" ref="H35:H42">G35/12</f>
        <v>0.05</v>
      </c>
      <c r="I35" s="15">
        <v>3636.3</v>
      </c>
      <c r="J35" s="42">
        <v>0.03</v>
      </c>
    </row>
    <row r="36" spans="1:10" s="18" customFormat="1" ht="33" customHeight="1">
      <c r="A36" s="131" t="s">
        <v>78</v>
      </c>
      <c r="B36" s="132" t="s">
        <v>9</v>
      </c>
      <c r="C36" s="134"/>
      <c r="D36" s="126">
        <v>4084.42</v>
      </c>
      <c r="E36" s="134"/>
      <c r="F36" s="133"/>
      <c r="G36" s="125">
        <f t="shared" si="1"/>
        <v>1.12</v>
      </c>
      <c r="H36" s="127">
        <f t="shared" si="2"/>
        <v>0.09</v>
      </c>
      <c r="I36" s="15">
        <v>3636.3</v>
      </c>
      <c r="J36" s="42">
        <v>0.07</v>
      </c>
    </row>
    <row r="37" spans="1:10" s="18" customFormat="1" ht="21" customHeight="1">
      <c r="A37" s="131" t="s">
        <v>55</v>
      </c>
      <c r="B37" s="132" t="s">
        <v>9</v>
      </c>
      <c r="C37" s="134"/>
      <c r="D37" s="126">
        <v>12896.1</v>
      </c>
      <c r="E37" s="134"/>
      <c r="F37" s="133"/>
      <c r="G37" s="125">
        <f t="shared" si="1"/>
        <v>3.55</v>
      </c>
      <c r="H37" s="127">
        <f t="shared" si="2"/>
        <v>0.3</v>
      </c>
      <c r="I37" s="15">
        <v>3636.3</v>
      </c>
      <c r="J37" s="42">
        <v>0.24</v>
      </c>
    </row>
    <row r="38" spans="1:10" s="18" customFormat="1" ht="30" hidden="1">
      <c r="A38" s="131" t="s">
        <v>56</v>
      </c>
      <c r="B38" s="132" t="s">
        <v>12</v>
      </c>
      <c r="C38" s="134"/>
      <c r="D38" s="126">
        <f t="shared" si="0"/>
        <v>0</v>
      </c>
      <c r="E38" s="134"/>
      <c r="F38" s="133"/>
      <c r="G38" s="125">
        <f t="shared" si="1"/>
        <v>3.55</v>
      </c>
      <c r="H38" s="127">
        <f t="shared" si="2"/>
        <v>0.3</v>
      </c>
      <c r="I38" s="15">
        <v>3636.3</v>
      </c>
      <c r="J38" s="42">
        <v>0</v>
      </c>
    </row>
    <row r="39" spans="1:10" s="18" customFormat="1" ht="30" hidden="1">
      <c r="A39" s="131" t="s">
        <v>57</v>
      </c>
      <c r="B39" s="132" t="s">
        <v>12</v>
      </c>
      <c r="C39" s="134"/>
      <c r="D39" s="126">
        <f t="shared" si="0"/>
        <v>0</v>
      </c>
      <c r="E39" s="134"/>
      <c r="F39" s="133"/>
      <c r="G39" s="125">
        <f t="shared" si="1"/>
        <v>3.55</v>
      </c>
      <c r="H39" s="127">
        <f t="shared" si="2"/>
        <v>0.3</v>
      </c>
      <c r="I39" s="15">
        <v>3636.3</v>
      </c>
      <c r="J39" s="42">
        <v>0</v>
      </c>
    </row>
    <row r="40" spans="1:10" s="18" customFormat="1" ht="30" hidden="1">
      <c r="A40" s="131" t="s">
        <v>58</v>
      </c>
      <c r="B40" s="132" t="s">
        <v>12</v>
      </c>
      <c r="C40" s="134"/>
      <c r="D40" s="126">
        <f t="shared" si="0"/>
        <v>0</v>
      </c>
      <c r="E40" s="134"/>
      <c r="F40" s="133"/>
      <c r="G40" s="125">
        <f t="shared" si="1"/>
        <v>3.55</v>
      </c>
      <c r="H40" s="127">
        <f t="shared" si="2"/>
        <v>0.3</v>
      </c>
      <c r="I40" s="15">
        <v>3636.3</v>
      </c>
      <c r="J40" s="42">
        <v>0</v>
      </c>
    </row>
    <row r="41" spans="1:10" s="18" customFormat="1" ht="30">
      <c r="A41" s="131" t="s">
        <v>140</v>
      </c>
      <c r="B41" s="132" t="s">
        <v>12</v>
      </c>
      <c r="C41" s="134"/>
      <c r="D41" s="126">
        <v>3652.28</v>
      </c>
      <c r="E41" s="134"/>
      <c r="F41" s="133"/>
      <c r="G41" s="125">
        <f t="shared" si="1"/>
        <v>1</v>
      </c>
      <c r="H41" s="127">
        <f t="shared" si="2"/>
        <v>0.08</v>
      </c>
      <c r="I41" s="15">
        <v>3636.3</v>
      </c>
      <c r="J41" s="42"/>
    </row>
    <row r="42" spans="1:10" s="18" customFormat="1" ht="30">
      <c r="A42" s="131" t="s">
        <v>139</v>
      </c>
      <c r="B42" s="132" t="s">
        <v>12</v>
      </c>
      <c r="C42" s="134"/>
      <c r="D42" s="126">
        <v>12896.11</v>
      </c>
      <c r="E42" s="134"/>
      <c r="F42" s="133"/>
      <c r="G42" s="125">
        <f t="shared" si="1"/>
        <v>3.55</v>
      </c>
      <c r="H42" s="127">
        <f t="shared" si="2"/>
        <v>0.3</v>
      </c>
      <c r="I42" s="15">
        <v>3636.3</v>
      </c>
      <c r="J42" s="42"/>
    </row>
    <row r="43" spans="1:10" s="18" customFormat="1" ht="30">
      <c r="A43" s="131" t="s">
        <v>23</v>
      </c>
      <c r="B43" s="132"/>
      <c r="C43" s="134">
        <f>F43*12</f>
        <v>0</v>
      </c>
      <c r="D43" s="126">
        <f t="shared" si="0"/>
        <v>9163.48</v>
      </c>
      <c r="E43" s="134">
        <f>H43*12</f>
        <v>2.52</v>
      </c>
      <c r="F43" s="133"/>
      <c r="G43" s="125">
        <f>H43*12</f>
        <v>2.52</v>
      </c>
      <c r="H43" s="127">
        <v>0.21</v>
      </c>
      <c r="I43" s="15">
        <v>3636.3</v>
      </c>
      <c r="J43" s="42">
        <v>0.14</v>
      </c>
    </row>
    <row r="44" spans="1:10" s="15" customFormat="1" ht="15">
      <c r="A44" s="131" t="s">
        <v>25</v>
      </c>
      <c r="B44" s="132" t="s">
        <v>26</v>
      </c>
      <c r="C44" s="134">
        <f>F44*12</f>
        <v>0</v>
      </c>
      <c r="D44" s="126">
        <f>G44*I44</f>
        <v>2618.14</v>
      </c>
      <c r="E44" s="134">
        <f>H44*12</f>
        <v>0.72</v>
      </c>
      <c r="F44" s="133"/>
      <c r="G44" s="125">
        <f>12*H44</f>
        <v>0.72</v>
      </c>
      <c r="H44" s="127">
        <v>0.06</v>
      </c>
      <c r="I44" s="15">
        <v>3636.3</v>
      </c>
      <c r="J44" s="42">
        <v>0.03</v>
      </c>
    </row>
    <row r="45" spans="1:10" s="15" customFormat="1" ht="15">
      <c r="A45" s="131" t="s">
        <v>27</v>
      </c>
      <c r="B45" s="135" t="s">
        <v>28</v>
      </c>
      <c r="C45" s="136">
        <f>F45*12</f>
        <v>0</v>
      </c>
      <c r="D45" s="126">
        <f>G45*I45</f>
        <v>1745.42</v>
      </c>
      <c r="E45" s="136">
        <f>H45*12</f>
        <v>0.48</v>
      </c>
      <c r="F45" s="137"/>
      <c r="G45" s="125">
        <f>12*H45</f>
        <v>0.48</v>
      </c>
      <c r="H45" s="127">
        <v>0.04</v>
      </c>
      <c r="I45" s="15">
        <v>3636.3</v>
      </c>
      <c r="J45" s="42">
        <v>0.02</v>
      </c>
    </row>
    <row r="46" spans="1:10" s="22" customFormat="1" ht="30">
      <c r="A46" s="131" t="s">
        <v>24</v>
      </c>
      <c r="B46" s="132" t="s">
        <v>101</v>
      </c>
      <c r="C46" s="134">
        <f>F46*12</f>
        <v>0</v>
      </c>
      <c r="D46" s="126">
        <f>G46*I46</f>
        <v>2181.78</v>
      </c>
      <c r="E46" s="134">
        <f>H46*12</f>
        <v>0.6</v>
      </c>
      <c r="F46" s="133"/>
      <c r="G46" s="125">
        <f>12*H46</f>
        <v>0.6</v>
      </c>
      <c r="H46" s="127">
        <v>0.05</v>
      </c>
      <c r="I46" s="15">
        <v>3636.3</v>
      </c>
      <c r="J46" s="42">
        <v>0.03</v>
      </c>
    </row>
    <row r="47" spans="1:10" s="22" customFormat="1" ht="15">
      <c r="A47" s="131" t="s">
        <v>37</v>
      </c>
      <c r="B47" s="132"/>
      <c r="C47" s="125"/>
      <c r="D47" s="125">
        <f>D49+D50+D51+D52+D53+D54+D55+D56+D57+D58+D59+D77+D78</f>
        <v>25969.94</v>
      </c>
      <c r="E47" s="125"/>
      <c r="F47" s="133"/>
      <c r="G47" s="125">
        <f>D47/I47</f>
        <v>7.14</v>
      </c>
      <c r="H47" s="127">
        <f>G47/12</f>
        <v>0.6</v>
      </c>
      <c r="I47" s="15">
        <v>3636.3</v>
      </c>
      <c r="J47" s="42">
        <v>0.46</v>
      </c>
    </row>
    <row r="48" spans="1:10" s="18" customFormat="1" ht="15" hidden="1">
      <c r="A48" s="138"/>
      <c r="B48" s="139"/>
      <c r="C48" s="114"/>
      <c r="D48" s="140"/>
      <c r="E48" s="114"/>
      <c r="F48" s="141"/>
      <c r="G48" s="114"/>
      <c r="H48" s="141"/>
      <c r="I48" s="15">
        <v>3636.3</v>
      </c>
      <c r="J48" s="42"/>
    </row>
    <row r="49" spans="1:10" s="18" customFormat="1" ht="15">
      <c r="A49" s="138" t="s">
        <v>49</v>
      </c>
      <c r="B49" s="139" t="s">
        <v>17</v>
      </c>
      <c r="C49" s="114"/>
      <c r="D49" s="140">
        <v>217.13</v>
      </c>
      <c r="E49" s="114"/>
      <c r="F49" s="141"/>
      <c r="G49" s="114"/>
      <c r="H49" s="141"/>
      <c r="I49" s="15">
        <v>3636.3</v>
      </c>
      <c r="J49" s="42">
        <v>0.01</v>
      </c>
    </row>
    <row r="50" spans="1:10" s="18" customFormat="1" ht="15">
      <c r="A50" s="138" t="s">
        <v>18</v>
      </c>
      <c r="B50" s="139" t="s">
        <v>22</v>
      </c>
      <c r="C50" s="114">
        <f>F50*12</f>
        <v>0</v>
      </c>
      <c r="D50" s="140">
        <v>459.48</v>
      </c>
      <c r="E50" s="114">
        <f>H50*12</f>
        <v>0</v>
      </c>
      <c r="F50" s="141"/>
      <c r="G50" s="114"/>
      <c r="H50" s="141"/>
      <c r="I50" s="15">
        <v>3636.3</v>
      </c>
      <c r="J50" s="42">
        <v>0.01</v>
      </c>
    </row>
    <row r="51" spans="1:10" s="18" customFormat="1" ht="15">
      <c r="A51" s="138" t="s">
        <v>125</v>
      </c>
      <c r="B51" s="142" t="s">
        <v>17</v>
      </c>
      <c r="C51" s="114"/>
      <c r="D51" s="140">
        <v>818.74</v>
      </c>
      <c r="E51" s="114"/>
      <c r="F51" s="141"/>
      <c r="G51" s="114"/>
      <c r="H51" s="141"/>
      <c r="I51" s="15">
        <v>3636.3</v>
      </c>
      <c r="J51" s="42"/>
    </row>
    <row r="52" spans="1:10" s="18" customFormat="1" ht="15">
      <c r="A52" s="115" t="s">
        <v>148</v>
      </c>
      <c r="B52" s="143" t="s">
        <v>17</v>
      </c>
      <c r="C52" s="116"/>
      <c r="D52" s="113">
        <v>2491.32</v>
      </c>
      <c r="E52" s="114">
        <f>H52*12</f>
        <v>0</v>
      </c>
      <c r="F52" s="141"/>
      <c r="G52" s="114"/>
      <c r="H52" s="141"/>
      <c r="I52" s="15">
        <v>3636.3</v>
      </c>
      <c r="J52" s="42">
        <v>0.09</v>
      </c>
    </row>
    <row r="53" spans="1:10" s="18" customFormat="1" ht="15">
      <c r="A53" s="138" t="s">
        <v>66</v>
      </c>
      <c r="B53" s="139" t="s">
        <v>17</v>
      </c>
      <c r="C53" s="114">
        <f>F53*12</f>
        <v>0</v>
      </c>
      <c r="D53" s="140">
        <v>875.61</v>
      </c>
      <c r="E53" s="114">
        <f>H53*12</f>
        <v>0</v>
      </c>
      <c r="F53" s="141"/>
      <c r="G53" s="114"/>
      <c r="H53" s="141"/>
      <c r="I53" s="15">
        <v>3636.3</v>
      </c>
      <c r="J53" s="42">
        <v>0.01</v>
      </c>
    </row>
    <row r="54" spans="1:10" s="18" customFormat="1" ht="15">
      <c r="A54" s="138" t="s">
        <v>19</v>
      </c>
      <c r="B54" s="139" t="s">
        <v>17</v>
      </c>
      <c r="C54" s="114">
        <f>F54*12</f>
        <v>0</v>
      </c>
      <c r="D54" s="140">
        <v>3903.72</v>
      </c>
      <c r="E54" s="114">
        <f>H54*12</f>
        <v>0</v>
      </c>
      <c r="F54" s="141"/>
      <c r="G54" s="114"/>
      <c r="H54" s="141"/>
      <c r="I54" s="15">
        <v>3636.3</v>
      </c>
      <c r="J54" s="42">
        <v>0.07</v>
      </c>
    </row>
    <row r="55" spans="1:10" s="18" customFormat="1" ht="15">
      <c r="A55" s="138" t="s">
        <v>20</v>
      </c>
      <c r="B55" s="139" t="s">
        <v>17</v>
      </c>
      <c r="C55" s="114">
        <f>F55*12</f>
        <v>0</v>
      </c>
      <c r="D55" s="140">
        <v>918.95</v>
      </c>
      <c r="E55" s="114">
        <f>H55*12</f>
        <v>0</v>
      </c>
      <c r="F55" s="141"/>
      <c r="G55" s="114"/>
      <c r="H55" s="141"/>
      <c r="I55" s="15">
        <v>3636.3</v>
      </c>
      <c r="J55" s="42">
        <v>0.02</v>
      </c>
    </row>
    <row r="56" spans="1:10" s="18" customFormat="1" ht="15">
      <c r="A56" s="138" t="s">
        <v>61</v>
      </c>
      <c r="B56" s="139" t="s">
        <v>17</v>
      </c>
      <c r="C56" s="114"/>
      <c r="D56" s="140">
        <v>437.79</v>
      </c>
      <c r="E56" s="114"/>
      <c r="F56" s="141"/>
      <c r="G56" s="114"/>
      <c r="H56" s="141"/>
      <c r="I56" s="15">
        <v>3636.3</v>
      </c>
      <c r="J56" s="42">
        <v>0.01</v>
      </c>
    </row>
    <row r="57" spans="1:10" s="18" customFormat="1" ht="15">
      <c r="A57" s="138" t="s">
        <v>62</v>
      </c>
      <c r="B57" s="139" t="s">
        <v>22</v>
      </c>
      <c r="C57" s="114"/>
      <c r="D57" s="140">
        <v>1751.23</v>
      </c>
      <c r="E57" s="114"/>
      <c r="F57" s="141"/>
      <c r="G57" s="114"/>
      <c r="H57" s="141"/>
      <c r="I57" s="15">
        <v>3636.3</v>
      </c>
      <c r="J57" s="42">
        <v>0.03</v>
      </c>
    </row>
    <row r="58" spans="1:10" s="18" customFormat="1" ht="25.5">
      <c r="A58" s="138" t="s">
        <v>21</v>
      </c>
      <c r="B58" s="139" t="s">
        <v>17</v>
      </c>
      <c r="C58" s="114">
        <f>F58*12</f>
        <v>0</v>
      </c>
      <c r="D58" s="140">
        <v>3391.09</v>
      </c>
      <c r="E58" s="114">
        <f>H58*12</f>
        <v>0</v>
      </c>
      <c r="F58" s="141"/>
      <c r="G58" s="114"/>
      <c r="H58" s="141"/>
      <c r="I58" s="15">
        <v>3636.3</v>
      </c>
      <c r="J58" s="42">
        <v>0.06</v>
      </c>
    </row>
    <row r="59" spans="1:10" s="18" customFormat="1" ht="15">
      <c r="A59" s="138" t="s">
        <v>112</v>
      </c>
      <c r="B59" s="139" t="s">
        <v>17</v>
      </c>
      <c r="C59" s="114"/>
      <c r="D59" s="140">
        <v>3083</v>
      </c>
      <c r="E59" s="114"/>
      <c r="F59" s="141"/>
      <c r="G59" s="114"/>
      <c r="H59" s="141"/>
      <c r="I59" s="15">
        <v>3636.3</v>
      </c>
      <c r="J59" s="42">
        <v>0.01</v>
      </c>
    </row>
    <row r="60" spans="1:10" s="18" customFormat="1" ht="15" hidden="1">
      <c r="A60" s="138"/>
      <c r="B60" s="139"/>
      <c r="C60" s="144"/>
      <c r="D60" s="140"/>
      <c r="E60" s="144"/>
      <c r="F60" s="141"/>
      <c r="G60" s="114"/>
      <c r="H60" s="141"/>
      <c r="I60" s="15">
        <v>3636.3</v>
      </c>
      <c r="J60" s="42"/>
    </row>
    <row r="61" spans="1:10" s="18" customFormat="1" ht="15" hidden="1">
      <c r="A61" s="138"/>
      <c r="B61" s="139"/>
      <c r="C61" s="114"/>
      <c r="D61" s="140"/>
      <c r="E61" s="114"/>
      <c r="F61" s="141"/>
      <c r="G61" s="114"/>
      <c r="H61" s="141"/>
      <c r="I61" s="15">
        <v>3636.3</v>
      </c>
      <c r="J61" s="42"/>
    </row>
    <row r="62" spans="1:10" s="22" customFormat="1" ht="30" hidden="1">
      <c r="A62" s="131" t="s">
        <v>45</v>
      </c>
      <c r="B62" s="132"/>
      <c r="C62" s="125"/>
      <c r="D62" s="125">
        <f>SUM(D63:D73)</f>
        <v>0</v>
      </c>
      <c r="E62" s="125"/>
      <c r="F62" s="133"/>
      <c r="G62" s="125">
        <f>D62/I62</f>
        <v>0</v>
      </c>
      <c r="H62" s="127">
        <f>G62/12</f>
        <v>0</v>
      </c>
      <c r="I62" s="15">
        <v>3636.3</v>
      </c>
      <c r="J62" s="42">
        <v>0.04</v>
      </c>
    </row>
    <row r="63" spans="1:10" s="18" customFormat="1" ht="15" hidden="1">
      <c r="A63" s="138" t="s">
        <v>38</v>
      </c>
      <c r="B63" s="139" t="s">
        <v>67</v>
      </c>
      <c r="C63" s="114"/>
      <c r="D63" s="140">
        <f aca="true" t="shared" si="3" ref="D63:D73">G63*I63</f>
        <v>0</v>
      </c>
      <c r="E63" s="114"/>
      <c r="F63" s="141"/>
      <c r="G63" s="114">
        <f aca="true" t="shared" si="4" ref="G63:G73">H63*12</f>
        <v>0</v>
      </c>
      <c r="H63" s="141">
        <v>0</v>
      </c>
      <c r="I63" s="15">
        <v>3636.3</v>
      </c>
      <c r="J63" s="42">
        <v>0</v>
      </c>
    </row>
    <row r="64" spans="1:10" s="18" customFormat="1" ht="25.5" hidden="1">
      <c r="A64" s="138" t="s">
        <v>39</v>
      </c>
      <c r="B64" s="139" t="s">
        <v>50</v>
      </c>
      <c r="C64" s="114"/>
      <c r="D64" s="140">
        <f t="shared" si="3"/>
        <v>0</v>
      </c>
      <c r="E64" s="114"/>
      <c r="F64" s="141"/>
      <c r="G64" s="114">
        <f t="shared" si="4"/>
        <v>0</v>
      </c>
      <c r="H64" s="141">
        <v>0</v>
      </c>
      <c r="I64" s="15">
        <v>3636.3</v>
      </c>
      <c r="J64" s="42">
        <v>0</v>
      </c>
    </row>
    <row r="65" spans="1:10" s="18" customFormat="1" ht="15" hidden="1">
      <c r="A65" s="138" t="s">
        <v>72</v>
      </c>
      <c r="B65" s="139" t="s">
        <v>71</v>
      </c>
      <c r="C65" s="114"/>
      <c r="D65" s="140">
        <f t="shared" si="3"/>
        <v>0</v>
      </c>
      <c r="E65" s="114"/>
      <c r="F65" s="141"/>
      <c r="G65" s="114">
        <f t="shared" si="4"/>
        <v>0</v>
      </c>
      <c r="H65" s="141">
        <v>0</v>
      </c>
      <c r="I65" s="15">
        <v>3636.3</v>
      </c>
      <c r="J65" s="42">
        <v>0</v>
      </c>
    </row>
    <row r="66" spans="1:10" s="18" customFormat="1" ht="25.5" hidden="1">
      <c r="A66" s="138" t="s">
        <v>68</v>
      </c>
      <c r="B66" s="139" t="s">
        <v>69</v>
      </c>
      <c r="C66" s="114"/>
      <c r="D66" s="140">
        <f t="shared" si="3"/>
        <v>0</v>
      </c>
      <c r="E66" s="114"/>
      <c r="F66" s="141"/>
      <c r="G66" s="114">
        <f t="shared" si="4"/>
        <v>0</v>
      </c>
      <c r="H66" s="141">
        <v>0</v>
      </c>
      <c r="I66" s="15">
        <v>3636.3</v>
      </c>
      <c r="J66" s="42">
        <v>0</v>
      </c>
    </row>
    <row r="67" spans="1:10" s="18" customFormat="1" ht="15" hidden="1">
      <c r="A67" s="138" t="s">
        <v>40</v>
      </c>
      <c r="B67" s="139" t="s">
        <v>70</v>
      </c>
      <c r="C67" s="114"/>
      <c r="D67" s="140">
        <f t="shared" si="3"/>
        <v>0</v>
      </c>
      <c r="E67" s="114"/>
      <c r="F67" s="141"/>
      <c r="G67" s="114">
        <f t="shared" si="4"/>
        <v>0</v>
      </c>
      <c r="H67" s="141">
        <v>0</v>
      </c>
      <c r="I67" s="15">
        <v>3636.3</v>
      </c>
      <c r="J67" s="42">
        <v>0</v>
      </c>
    </row>
    <row r="68" spans="1:10" s="18" customFormat="1" ht="15" hidden="1">
      <c r="A68" s="138" t="s">
        <v>52</v>
      </c>
      <c r="B68" s="139" t="s">
        <v>71</v>
      </c>
      <c r="C68" s="114"/>
      <c r="D68" s="140">
        <f t="shared" si="3"/>
        <v>0</v>
      </c>
      <c r="E68" s="114"/>
      <c r="F68" s="141"/>
      <c r="G68" s="114">
        <f t="shared" si="4"/>
        <v>0</v>
      </c>
      <c r="H68" s="141">
        <v>0</v>
      </c>
      <c r="I68" s="15">
        <v>3636.3</v>
      </c>
      <c r="J68" s="42">
        <v>0</v>
      </c>
    </row>
    <row r="69" spans="1:10" s="18" customFormat="1" ht="15" hidden="1">
      <c r="A69" s="138" t="s">
        <v>53</v>
      </c>
      <c r="B69" s="139" t="s">
        <v>17</v>
      </c>
      <c r="C69" s="114"/>
      <c r="D69" s="140">
        <f t="shared" si="3"/>
        <v>0</v>
      </c>
      <c r="E69" s="114"/>
      <c r="F69" s="141"/>
      <c r="G69" s="114">
        <f t="shared" si="4"/>
        <v>0</v>
      </c>
      <c r="H69" s="141">
        <v>0</v>
      </c>
      <c r="I69" s="15">
        <v>3636.3</v>
      </c>
      <c r="J69" s="42">
        <v>0</v>
      </c>
    </row>
    <row r="70" spans="1:10" s="18" customFormat="1" ht="25.5" hidden="1">
      <c r="A70" s="138" t="s">
        <v>51</v>
      </c>
      <c r="B70" s="139" t="s">
        <v>17</v>
      </c>
      <c r="C70" s="114"/>
      <c r="D70" s="140">
        <f t="shared" si="3"/>
        <v>0</v>
      </c>
      <c r="E70" s="114"/>
      <c r="F70" s="141"/>
      <c r="G70" s="114">
        <f t="shared" si="4"/>
        <v>0</v>
      </c>
      <c r="H70" s="141">
        <v>0</v>
      </c>
      <c r="I70" s="15">
        <v>3636.3</v>
      </c>
      <c r="J70" s="42">
        <v>0</v>
      </c>
    </row>
    <row r="71" spans="1:10" s="18" customFormat="1" ht="18" customHeight="1" hidden="1">
      <c r="A71" s="138" t="s">
        <v>64</v>
      </c>
      <c r="B71" s="139" t="s">
        <v>9</v>
      </c>
      <c r="C71" s="114"/>
      <c r="D71" s="140">
        <f t="shared" si="3"/>
        <v>0</v>
      </c>
      <c r="E71" s="114"/>
      <c r="F71" s="141"/>
      <c r="G71" s="114">
        <f t="shared" si="4"/>
        <v>0</v>
      </c>
      <c r="H71" s="141">
        <v>0</v>
      </c>
      <c r="I71" s="15">
        <v>3636.3</v>
      </c>
      <c r="J71" s="42">
        <v>0</v>
      </c>
    </row>
    <row r="72" spans="1:10" s="18" customFormat="1" ht="21.75" customHeight="1" hidden="1">
      <c r="A72" s="138" t="s">
        <v>63</v>
      </c>
      <c r="B72" s="139" t="s">
        <v>9</v>
      </c>
      <c r="C72" s="144"/>
      <c r="D72" s="140">
        <f t="shared" si="3"/>
        <v>0</v>
      </c>
      <c r="E72" s="144"/>
      <c r="F72" s="141"/>
      <c r="G72" s="114">
        <f t="shared" si="4"/>
        <v>0</v>
      </c>
      <c r="H72" s="141">
        <v>0</v>
      </c>
      <c r="I72" s="15">
        <v>3636.3</v>
      </c>
      <c r="J72" s="42">
        <v>0</v>
      </c>
    </row>
    <row r="73" spans="1:10" s="18" customFormat="1" ht="15" customHeight="1" hidden="1">
      <c r="A73" s="138" t="s">
        <v>77</v>
      </c>
      <c r="B73" s="139" t="s">
        <v>17</v>
      </c>
      <c r="C73" s="114"/>
      <c r="D73" s="140">
        <f t="shared" si="3"/>
        <v>0</v>
      </c>
      <c r="E73" s="114"/>
      <c r="F73" s="141"/>
      <c r="G73" s="114">
        <f t="shared" si="4"/>
        <v>0</v>
      </c>
      <c r="H73" s="141">
        <v>0</v>
      </c>
      <c r="I73" s="15">
        <v>3636.3</v>
      </c>
      <c r="J73" s="42">
        <v>0</v>
      </c>
    </row>
    <row r="74" spans="1:10" s="18" customFormat="1" ht="30" hidden="1">
      <c r="A74" s="131" t="s">
        <v>46</v>
      </c>
      <c r="B74" s="139"/>
      <c r="C74" s="114"/>
      <c r="D74" s="125">
        <v>0</v>
      </c>
      <c r="E74" s="114"/>
      <c r="F74" s="141"/>
      <c r="G74" s="125">
        <f>D74/I74</f>
        <v>0</v>
      </c>
      <c r="H74" s="127">
        <f>G74/12</f>
        <v>0</v>
      </c>
      <c r="I74" s="15">
        <v>3636.3</v>
      </c>
      <c r="J74" s="42">
        <v>0.05</v>
      </c>
    </row>
    <row r="75" spans="1:10" s="18" customFormat="1" ht="15" hidden="1">
      <c r="A75" s="138"/>
      <c r="B75" s="139"/>
      <c r="C75" s="114"/>
      <c r="D75" s="140"/>
      <c r="E75" s="114"/>
      <c r="F75" s="141"/>
      <c r="G75" s="114"/>
      <c r="H75" s="141"/>
      <c r="I75" s="15">
        <v>3636.3</v>
      </c>
      <c r="J75" s="42"/>
    </row>
    <row r="76" spans="1:10" s="18" customFormat="1" ht="15" hidden="1">
      <c r="A76" s="138" t="s">
        <v>65</v>
      </c>
      <c r="B76" s="139" t="s">
        <v>9</v>
      </c>
      <c r="C76" s="114"/>
      <c r="D76" s="140">
        <f>G76*I76</f>
        <v>0</v>
      </c>
      <c r="E76" s="114"/>
      <c r="F76" s="141"/>
      <c r="G76" s="114">
        <f>H76*12</f>
        <v>0</v>
      </c>
      <c r="H76" s="141">
        <v>0</v>
      </c>
      <c r="I76" s="15">
        <v>3636.3</v>
      </c>
      <c r="J76" s="42">
        <v>0</v>
      </c>
    </row>
    <row r="77" spans="1:10" s="18" customFormat="1" ht="15">
      <c r="A77" s="115" t="s">
        <v>115</v>
      </c>
      <c r="B77" s="143" t="s">
        <v>71</v>
      </c>
      <c r="C77" s="116"/>
      <c r="D77" s="113">
        <v>3628.6</v>
      </c>
      <c r="E77" s="114"/>
      <c r="F77" s="141"/>
      <c r="G77" s="144"/>
      <c r="H77" s="145"/>
      <c r="I77" s="15">
        <v>3636.3</v>
      </c>
      <c r="J77" s="42"/>
    </row>
    <row r="78" spans="1:10" s="18" customFormat="1" ht="25.5">
      <c r="A78" s="115" t="s">
        <v>116</v>
      </c>
      <c r="B78" s="143" t="s">
        <v>71</v>
      </c>
      <c r="C78" s="116"/>
      <c r="D78" s="113">
        <v>3993.28</v>
      </c>
      <c r="E78" s="114"/>
      <c r="F78" s="141"/>
      <c r="G78" s="144"/>
      <c r="H78" s="145"/>
      <c r="I78" s="15">
        <v>3636.3</v>
      </c>
      <c r="J78" s="42"/>
    </row>
    <row r="79" spans="1:10" s="18" customFormat="1" ht="15">
      <c r="A79" s="131" t="s">
        <v>47</v>
      </c>
      <c r="B79" s="139"/>
      <c r="C79" s="114"/>
      <c r="D79" s="125">
        <f>D80+D81+D82+D83+D84</f>
        <v>27299.02</v>
      </c>
      <c r="E79" s="114"/>
      <c r="F79" s="141"/>
      <c r="G79" s="125">
        <f>D79/I79</f>
        <v>7.51</v>
      </c>
      <c r="H79" s="127">
        <f>G79/12</f>
        <v>0.63</v>
      </c>
      <c r="I79" s="15">
        <v>3636.3</v>
      </c>
      <c r="J79" s="42">
        <v>0.15</v>
      </c>
    </row>
    <row r="80" spans="1:10" s="18" customFormat="1" ht="15">
      <c r="A80" s="138" t="s">
        <v>41</v>
      </c>
      <c r="B80" s="139" t="s">
        <v>9</v>
      </c>
      <c r="C80" s="114"/>
      <c r="D80" s="140">
        <v>1220.4</v>
      </c>
      <c r="E80" s="114"/>
      <c r="F80" s="141"/>
      <c r="G80" s="114"/>
      <c r="H80" s="141"/>
      <c r="I80" s="15">
        <v>3636.3</v>
      </c>
      <c r="J80" s="42">
        <v>0.02</v>
      </c>
    </row>
    <row r="81" spans="1:10" s="18" customFormat="1" ht="15">
      <c r="A81" s="138" t="s">
        <v>80</v>
      </c>
      <c r="B81" s="139" t="s">
        <v>17</v>
      </c>
      <c r="C81" s="114"/>
      <c r="D81" s="140">
        <v>6000.11</v>
      </c>
      <c r="E81" s="114"/>
      <c r="F81" s="141"/>
      <c r="G81" s="114"/>
      <c r="H81" s="141"/>
      <c r="I81" s="15">
        <v>3636.3</v>
      </c>
      <c r="J81" s="42">
        <v>0.11</v>
      </c>
    </row>
    <row r="82" spans="1:10" s="18" customFormat="1" ht="15">
      <c r="A82" s="138" t="s">
        <v>42</v>
      </c>
      <c r="B82" s="139" t="s">
        <v>17</v>
      </c>
      <c r="C82" s="114"/>
      <c r="D82" s="140">
        <v>915.28</v>
      </c>
      <c r="E82" s="114"/>
      <c r="F82" s="141"/>
      <c r="G82" s="114"/>
      <c r="H82" s="141"/>
      <c r="I82" s="15">
        <v>3636.3</v>
      </c>
      <c r="J82" s="42">
        <v>0.02</v>
      </c>
    </row>
    <row r="83" spans="1:10" s="18" customFormat="1" ht="26.25" customHeight="1">
      <c r="A83" s="138" t="s">
        <v>76</v>
      </c>
      <c r="B83" s="139" t="s">
        <v>12</v>
      </c>
      <c r="C83" s="114"/>
      <c r="D83" s="140">
        <v>4607.25</v>
      </c>
      <c r="E83" s="114"/>
      <c r="F83" s="141"/>
      <c r="G83" s="114"/>
      <c r="H83" s="141"/>
      <c r="I83" s="15">
        <v>3636.3</v>
      </c>
      <c r="J83" s="42">
        <v>0</v>
      </c>
    </row>
    <row r="84" spans="1:10" s="18" customFormat="1" ht="19.5" customHeight="1">
      <c r="A84" s="138" t="s">
        <v>141</v>
      </c>
      <c r="B84" s="142" t="s">
        <v>123</v>
      </c>
      <c r="C84" s="114"/>
      <c r="D84" s="146">
        <v>14555.98</v>
      </c>
      <c r="E84" s="114"/>
      <c r="F84" s="141"/>
      <c r="G84" s="144"/>
      <c r="H84" s="145"/>
      <c r="I84" s="15">
        <v>3636.3</v>
      </c>
      <c r="J84" s="42"/>
    </row>
    <row r="85" spans="1:10" s="18" customFormat="1" ht="15">
      <c r="A85" s="131" t="s">
        <v>48</v>
      </c>
      <c r="B85" s="139"/>
      <c r="C85" s="114"/>
      <c r="D85" s="125">
        <f>D86+D87</f>
        <v>1098.16</v>
      </c>
      <c r="E85" s="114"/>
      <c r="F85" s="141"/>
      <c r="G85" s="125">
        <f>D85/I85</f>
        <v>0.3</v>
      </c>
      <c r="H85" s="127">
        <f>G85/12</f>
        <v>0.03</v>
      </c>
      <c r="I85" s="15">
        <v>3636.3</v>
      </c>
      <c r="J85" s="42">
        <v>0.1</v>
      </c>
    </row>
    <row r="86" spans="1:10" s="18" customFormat="1" ht="15">
      <c r="A86" s="138" t="s">
        <v>43</v>
      </c>
      <c r="B86" s="139" t="s">
        <v>17</v>
      </c>
      <c r="C86" s="114"/>
      <c r="D86" s="140">
        <v>1098.16</v>
      </c>
      <c r="E86" s="114"/>
      <c r="F86" s="141"/>
      <c r="G86" s="114"/>
      <c r="H86" s="141"/>
      <c r="I86" s="15">
        <v>3636.3</v>
      </c>
      <c r="J86" s="42">
        <v>0.02</v>
      </c>
    </row>
    <row r="87" spans="1:10" s="18" customFormat="1" ht="15" hidden="1">
      <c r="A87" s="138" t="s">
        <v>44</v>
      </c>
      <c r="B87" s="139" t="s">
        <v>17</v>
      </c>
      <c r="C87" s="114"/>
      <c r="D87" s="140"/>
      <c r="E87" s="114"/>
      <c r="F87" s="141"/>
      <c r="G87" s="114"/>
      <c r="H87" s="141"/>
      <c r="I87" s="15">
        <v>3636.3</v>
      </c>
      <c r="J87" s="42">
        <v>0.02</v>
      </c>
    </row>
    <row r="88" spans="1:10" s="15" customFormat="1" ht="15">
      <c r="A88" s="131" t="s">
        <v>60</v>
      </c>
      <c r="B88" s="132"/>
      <c r="C88" s="125"/>
      <c r="D88" s="125">
        <f>D90</f>
        <v>10390.8</v>
      </c>
      <c r="E88" s="125"/>
      <c r="F88" s="133"/>
      <c r="G88" s="125">
        <f>D88/I88</f>
        <v>2.86</v>
      </c>
      <c r="H88" s="127">
        <f>G88/12</f>
        <v>0.24</v>
      </c>
      <c r="I88" s="15">
        <v>3636.3</v>
      </c>
      <c r="J88" s="42">
        <v>0.21</v>
      </c>
    </row>
    <row r="89" spans="1:10" s="15" customFormat="1" ht="15">
      <c r="A89" s="131"/>
      <c r="B89" s="132"/>
      <c r="C89" s="125"/>
      <c r="D89" s="126"/>
      <c r="E89" s="125"/>
      <c r="F89" s="133"/>
      <c r="G89" s="125"/>
      <c r="H89" s="127"/>
      <c r="J89" s="42"/>
    </row>
    <row r="90" spans="1:10" s="18" customFormat="1" ht="15">
      <c r="A90" s="138" t="s">
        <v>73</v>
      </c>
      <c r="B90" s="142" t="s">
        <v>22</v>
      </c>
      <c r="C90" s="114"/>
      <c r="D90" s="140">
        <v>10390.8</v>
      </c>
      <c r="E90" s="114"/>
      <c r="F90" s="141"/>
      <c r="G90" s="114"/>
      <c r="H90" s="141"/>
      <c r="I90" s="15">
        <v>3636.3</v>
      </c>
      <c r="J90" s="42">
        <v>0.03</v>
      </c>
    </row>
    <row r="91" spans="1:10" s="18" customFormat="1" ht="15" hidden="1">
      <c r="A91" s="138"/>
      <c r="B91" s="139"/>
      <c r="C91" s="114"/>
      <c r="D91" s="140"/>
      <c r="E91" s="114"/>
      <c r="F91" s="141"/>
      <c r="G91" s="114"/>
      <c r="H91" s="141"/>
      <c r="I91" s="15">
        <v>3636.3</v>
      </c>
      <c r="J91" s="42"/>
    </row>
    <row r="92" spans="1:10" s="15" customFormat="1" ht="15">
      <c r="A92" s="131" t="s">
        <v>59</v>
      </c>
      <c r="B92" s="132"/>
      <c r="C92" s="125"/>
      <c r="D92" s="125">
        <f>D93+D94</f>
        <v>31846.79</v>
      </c>
      <c r="E92" s="125"/>
      <c r="F92" s="133"/>
      <c r="G92" s="125">
        <f>D92/I92</f>
        <v>8.76</v>
      </c>
      <c r="H92" s="127">
        <f>G92/12</f>
        <v>0.73</v>
      </c>
      <c r="I92" s="15">
        <v>3636.3</v>
      </c>
      <c r="J92" s="42">
        <v>0.58</v>
      </c>
    </row>
    <row r="93" spans="1:10" s="18" customFormat="1" ht="15">
      <c r="A93" s="138" t="s">
        <v>74</v>
      </c>
      <c r="B93" s="142" t="s">
        <v>67</v>
      </c>
      <c r="C93" s="114"/>
      <c r="D93" s="140">
        <v>29210.73</v>
      </c>
      <c r="E93" s="114"/>
      <c r="F93" s="141"/>
      <c r="G93" s="114"/>
      <c r="H93" s="141"/>
      <c r="I93" s="15">
        <v>3636.3</v>
      </c>
      <c r="J93" s="42">
        <v>0.54</v>
      </c>
    </row>
    <row r="94" spans="1:10" s="18" customFormat="1" ht="15">
      <c r="A94" s="138" t="s">
        <v>102</v>
      </c>
      <c r="B94" s="139" t="s">
        <v>67</v>
      </c>
      <c r="C94" s="114"/>
      <c r="D94" s="140">
        <v>2636.06</v>
      </c>
      <c r="E94" s="114"/>
      <c r="F94" s="141"/>
      <c r="G94" s="114"/>
      <c r="H94" s="141"/>
      <c r="I94" s="15">
        <v>3636.3</v>
      </c>
      <c r="J94" s="42">
        <v>0.04</v>
      </c>
    </row>
    <row r="95" spans="1:10" s="18" customFormat="1" ht="25.5" customHeight="1" hidden="1">
      <c r="A95" s="138" t="s">
        <v>75</v>
      </c>
      <c r="B95" s="139" t="s">
        <v>17</v>
      </c>
      <c r="C95" s="114"/>
      <c r="D95" s="140"/>
      <c r="E95" s="114"/>
      <c r="F95" s="141"/>
      <c r="G95" s="114"/>
      <c r="H95" s="141">
        <v>0</v>
      </c>
      <c r="I95" s="15">
        <v>3636.3</v>
      </c>
      <c r="J95" s="42">
        <v>0</v>
      </c>
    </row>
    <row r="96" spans="1:10" s="15" customFormat="1" ht="18.75" hidden="1">
      <c r="A96" s="150"/>
      <c r="B96" s="151"/>
      <c r="C96" s="136"/>
      <c r="D96" s="136"/>
      <c r="E96" s="136"/>
      <c r="F96" s="137"/>
      <c r="G96" s="136"/>
      <c r="H96" s="137"/>
      <c r="I96" s="15">
        <v>3636.3</v>
      </c>
      <c r="J96" s="42"/>
    </row>
    <row r="97" spans="1:10" s="15" customFormat="1" ht="19.5" thickBot="1">
      <c r="A97" s="175" t="s">
        <v>144</v>
      </c>
      <c r="B97" s="176" t="s">
        <v>145</v>
      </c>
      <c r="C97" s="177"/>
      <c r="D97" s="177">
        <f>30*1909</f>
        <v>57270</v>
      </c>
      <c r="E97" s="177"/>
      <c r="F97" s="178"/>
      <c r="G97" s="177">
        <f>D97/I97</f>
        <v>15.75</v>
      </c>
      <c r="H97" s="178">
        <f>G97/12</f>
        <v>1.31</v>
      </c>
      <c r="I97" s="15">
        <v>3636.3</v>
      </c>
      <c r="J97" s="42"/>
    </row>
    <row r="98" spans="1:10" s="15" customFormat="1" ht="38.25" thickBot="1">
      <c r="A98" s="152" t="s">
        <v>146</v>
      </c>
      <c r="B98" s="153" t="s">
        <v>12</v>
      </c>
      <c r="C98" s="154">
        <f>F98*12</f>
        <v>0</v>
      </c>
      <c r="D98" s="154">
        <f>G98*I98</f>
        <v>16581.53</v>
      </c>
      <c r="E98" s="154">
        <f>H98*12</f>
        <v>4.56</v>
      </c>
      <c r="F98" s="155"/>
      <c r="G98" s="154">
        <f>H98*12</f>
        <v>4.56</v>
      </c>
      <c r="H98" s="155">
        <v>0.38</v>
      </c>
      <c r="I98" s="15">
        <v>3636.3</v>
      </c>
      <c r="J98" s="42">
        <v>0.3</v>
      </c>
    </row>
    <row r="99" spans="1:10" s="15" customFormat="1" ht="19.5" hidden="1" thickBot="1">
      <c r="A99" s="156" t="s">
        <v>33</v>
      </c>
      <c r="B99" s="130"/>
      <c r="C99" s="125">
        <f>F99*12</f>
        <v>0</v>
      </c>
      <c r="D99" s="125"/>
      <c r="E99" s="125"/>
      <c r="F99" s="125"/>
      <c r="G99" s="125"/>
      <c r="H99" s="127"/>
      <c r="I99" s="15">
        <v>3636.3</v>
      </c>
      <c r="J99" s="42"/>
    </row>
    <row r="100" spans="1:10" s="18" customFormat="1" ht="15.75" hidden="1" thickBot="1">
      <c r="A100" s="138" t="s">
        <v>81</v>
      </c>
      <c r="B100" s="139"/>
      <c r="C100" s="114"/>
      <c r="D100" s="140"/>
      <c r="E100" s="114"/>
      <c r="F100" s="141"/>
      <c r="G100" s="114"/>
      <c r="H100" s="141"/>
      <c r="I100" s="15">
        <v>3636.3</v>
      </c>
      <c r="J100" s="43"/>
    </row>
    <row r="101" spans="1:10" s="18" customFormat="1" ht="15.75" hidden="1" thickBot="1">
      <c r="A101" s="138" t="s">
        <v>103</v>
      </c>
      <c r="B101" s="139"/>
      <c r="C101" s="114"/>
      <c r="D101" s="140"/>
      <c r="E101" s="114"/>
      <c r="F101" s="141"/>
      <c r="G101" s="114"/>
      <c r="H101" s="141"/>
      <c r="I101" s="15">
        <v>3636.3</v>
      </c>
      <c r="J101" s="43"/>
    </row>
    <row r="102" spans="1:10" s="18" customFormat="1" ht="15.75" hidden="1" thickBot="1">
      <c r="A102" s="138" t="s">
        <v>104</v>
      </c>
      <c r="B102" s="139"/>
      <c r="C102" s="114"/>
      <c r="D102" s="140"/>
      <c r="E102" s="114"/>
      <c r="F102" s="141"/>
      <c r="G102" s="114"/>
      <c r="H102" s="141"/>
      <c r="I102" s="15">
        <v>3636.3</v>
      </c>
      <c r="J102" s="43"/>
    </row>
    <row r="103" spans="1:10" s="18" customFormat="1" ht="15.75" hidden="1" thickBot="1">
      <c r="A103" s="138" t="s">
        <v>82</v>
      </c>
      <c r="B103" s="139"/>
      <c r="C103" s="114"/>
      <c r="D103" s="140"/>
      <c r="E103" s="114"/>
      <c r="F103" s="141"/>
      <c r="G103" s="114"/>
      <c r="H103" s="141"/>
      <c r="I103" s="15">
        <v>3636.3</v>
      </c>
      <c r="J103" s="43"/>
    </row>
    <row r="104" spans="1:10" s="18" customFormat="1" ht="15.75" hidden="1" thickBot="1">
      <c r="A104" s="138" t="s">
        <v>83</v>
      </c>
      <c r="B104" s="139"/>
      <c r="C104" s="114"/>
      <c r="D104" s="140"/>
      <c r="E104" s="114"/>
      <c r="F104" s="141"/>
      <c r="G104" s="114"/>
      <c r="H104" s="141"/>
      <c r="I104" s="15">
        <v>3636.3</v>
      </c>
      <c r="J104" s="43"/>
    </row>
    <row r="105" spans="1:10" s="18" customFormat="1" ht="15.75" hidden="1" thickBot="1">
      <c r="A105" s="157" t="s">
        <v>84</v>
      </c>
      <c r="B105" s="158"/>
      <c r="C105" s="159"/>
      <c r="D105" s="160"/>
      <c r="E105" s="159"/>
      <c r="F105" s="161"/>
      <c r="G105" s="159"/>
      <c r="H105" s="161"/>
      <c r="I105" s="15">
        <v>3636.3</v>
      </c>
      <c r="J105" s="43"/>
    </row>
    <row r="106" spans="1:9" s="62" customFormat="1" ht="26.25" hidden="1" thickBot="1">
      <c r="A106" s="162" t="s">
        <v>108</v>
      </c>
      <c r="B106" s="142" t="s">
        <v>109</v>
      </c>
      <c r="C106" s="154"/>
      <c r="D106" s="163"/>
      <c r="E106" s="154"/>
      <c r="F106" s="164"/>
      <c r="G106" s="154"/>
      <c r="H106" s="165"/>
      <c r="I106" s="15">
        <v>3636.3</v>
      </c>
    </row>
    <row r="107" spans="1:9" s="62" customFormat="1" ht="19.5" thickBot="1">
      <c r="A107" s="152" t="s">
        <v>113</v>
      </c>
      <c r="B107" s="166" t="s">
        <v>11</v>
      </c>
      <c r="C107" s="154"/>
      <c r="D107" s="163">
        <f>G107*I107</f>
        <v>75489.59</v>
      </c>
      <c r="E107" s="154"/>
      <c r="F107" s="163"/>
      <c r="G107" s="154">
        <f>12*H107</f>
        <v>20.76</v>
      </c>
      <c r="H107" s="167">
        <v>1.73</v>
      </c>
      <c r="I107" s="15">
        <v>3636.3</v>
      </c>
    </row>
    <row r="108" spans="1:10" s="15" customFormat="1" ht="19.5" customHeight="1" thickBot="1">
      <c r="A108" s="162" t="s">
        <v>34</v>
      </c>
      <c r="B108" s="153"/>
      <c r="C108" s="154">
        <f>F108*12</f>
        <v>0</v>
      </c>
      <c r="D108" s="154">
        <f>D107+D98+D92+D88+D85+D79+D74+D62+D47+D46+D45+D44+D43+D37+D36+D35+D34+D33+D24+D16+D41+D42+D97</f>
        <v>697800.58</v>
      </c>
      <c r="E108" s="154">
        <f>E107+E98+E92+E88+E85+E79+E74+E62+E47+E46+E45+E44+E43+E37+E36+E35+E34+E33+E24+E16+E41+E42+E97</f>
        <v>119.04</v>
      </c>
      <c r="F108" s="154">
        <f>F107+F98+F92+F88+F85+F79+F74+F62+F47+F46+F45+F44+F43+F37+F36+F35+F34+F33+F24+F16+F41+F42+F97</f>
        <v>0</v>
      </c>
      <c r="G108" s="154">
        <f>G107+G98+G92+G88+G85+G79+G74+G62+G47+G46+G45+G44+G43+G37+G36+G35+G34+G33+G24+G16+G41+G42+G97</f>
        <v>191.9</v>
      </c>
      <c r="H108" s="154">
        <f>H107+H98+H92+H88+H85+H79+H74+H62+H47+H46+H45+H44+H43+H37+H36+H35+H34+H33+H24+H16+H41+H42+H97</f>
        <v>16.01</v>
      </c>
      <c r="J108" s="42"/>
    </row>
    <row r="109" spans="1:10" s="25" customFormat="1" ht="20.25" hidden="1" thickBot="1">
      <c r="A109" s="6" t="s">
        <v>29</v>
      </c>
      <c r="B109" s="24" t="s">
        <v>11</v>
      </c>
      <c r="C109" s="24" t="s">
        <v>30</v>
      </c>
      <c r="D109" s="88"/>
      <c r="E109" s="89" t="s">
        <v>30</v>
      </c>
      <c r="F109" s="90"/>
      <c r="G109" s="89" t="s">
        <v>30</v>
      </c>
      <c r="H109" s="90"/>
      <c r="J109" s="44"/>
    </row>
    <row r="110" spans="1:10" s="3" customFormat="1" ht="12.75">
      <c r="A110" s="26"/>
      <c r="D110" s="91"/>
      <c r="E110" s="91"/>
      <c r="F110" s="91"/>
      <c r="G110" s="91"/>
      <c r="H110" s="91"/>
      <c r="J110" s="45"/>
    </row>
    <row r="111" spans="1:10" s="3" customFormat="1" ht="12.75">
      <c r="A111" s="26"/>
      <c r="D111" s="91"/>
      <c r="E111" s="91"/>
      <c r="F111" s="91"/>
      <c r="G111" s="91"/>
      <c r="H111" s="91"/>
      <c r="J111" s="45"/>
    </row>
    <row r="112" spans="1:10" s="25" customFormat="1" ht="20.25" hidden="1" thickBot="1">
      <c r="A112" s="6"/>
      <c r="B112" s="24"/>
      <c r="C112" s="24"/>
      <c r="D112" s="88"/>
      <c r="E112" s="89"/>
      <c r="F112" s="90"/>
      <c r="G112" s="89"/>
      <c r="H112" s="90"/>
      <c r="I112" s="15"/>
      <c r="J112" s="44"/>
    </row>
    <row r="113" spans="1:10" s="15" customFormat="1" ht="19.5" hidden="1" thickBot="1">
      <c r="A113" s="6" t="s">
        <v>105</v>
      </c>
      <c r="B113" s="14"/>
      <c r="C113" s="36">
        <f>F113*12</f>
        <v>0</v>
      </c>
      <c r="D113" s="61"/>
      <c r="E113" s="61"/>
      <c r="F113" s="61"/>
      <c r="G113" s="61"/>
      <c r="H113" s="92"/>
      <c r="I113" s="15">
        <v>3635</v>
      </c>
      <c r="J113" s="42"/>
    </row>
    <row r="114" spans="1:10" s="18" customFormat="1" ht="15" hidden="1">
      <c r="A114" s="34" t="s">
        <v>81</v>
      </c>
      <c r="B114" s="35"/>
      <c r="C114" s="8"/>
      <c r="D114" s="93"/>
      <c r="E114" s="87"/>
      <c r="F114" s="94"/>
      <c r="G114" s="87"/>
      <c r="H114" s="94"/>
      <c r="I114" s="15">
        <v>3635</v>
      </c>
      <c r="J114" s="43"/>
    </row>
    <row r="115" spans="1:10" s="18" customFormat="1" ht="15" hidden="1">
      <c r="A115" s="7" t="s">
        <v>103</v>
      </c>
      <c r="B115" s="23"/>
      <c r="C115" s="2"/>
      <c r="D115" s="84"/>
      <c r="E115" s="85"/>
      <c r="F115" s="86"/>
      <c r="G115" s="85"/>
      <c r="H115" s="86"/>
      <c r="I115" s="15">
        <v>3635</v>
      </c>
      <c r="J115" s="43"/>
    </row>
    <row r="116" spans="1:10" s="18" customFormat="1" ht="15.75" hidden="1" thickBot="1">
      <c r="A116" s="31" t="s">
        <v>104</v>
      </c>
      <c r="B116" s="32"/>
      <c r="C116" s="33"/>
      <c r="D116" s="95"/>
      <c r="E116" s="96"/>
      <c r="F116" s="97"/>
      <c r="G116" s="96"/>
      <c r="H116" s="97"/>
      <c r="I116" s="15">
        <v>3635</v>
      </c>
      <c r="J116" s="43"/>
    </row>
    <row r="117" spans="1:10" s="3" customFormat="1" ht="12.75" hidden="1">
      <c r="A117" s="26"/>
      <c r="D117" s="91"/>
      <c r="E117" s="91"/>
      <c r="F117" s="91"/>
      <c r="G117" s="91"/>
      <c r="H117" s="91"/>
      <c r="J117" s="45"/>
    </row>
    <row r="118" spans="1:10" s="3" customFormat="1" ht="12.75" hidden="1">
      <c r="A118" s="26"/>
      <c r="D118" s="91"/>
      <c r="E118" s="91"/>
      <c r="F118" s="91"/>
      <c r="G118" s="91"/>
      <c r="H118" s="91"/>
      <c r="J118" s="45"/>
    </row>
    <row r="119" spans="1:10" s="3" customFormat="1" ht="12.75" hidden="1">
      <c r="A119" s="26"/>
      <c r="D119" s="91"/>
      <c r="E119" s="91"/>
      <c r="F119" s="91"/>
      <c r="G119" s="91"/>
      <c r="H119" s="91"/>
      <c r="J119" s="45"/>
    </row>
    <row r="120" spans="1:10" s="39" customFormat="1" ht="15.75" hidden="1" thickBot="1">
      <c r="A120" s="37" t="s">
        <v>106</v>
      </c>
      <c r="B120" s="38"/>
      <c r="C120" s="38"/>
      <c r="D120" s="98">
        <f>D108+D113</f>
        <v>697800.58</v>
      </c>
      <c r="E120" s="99"/>
      <c r="F120" s="99"/>
      <c r="G120" s="98">
        <f>G108+G113</f>
        <v>191.9</v>
      </c>
      <c r="H120" s="100">
        <f>H108+H113</f>
        <v>16.01</v>
      </c>
      <c r="J120" s="46"/>
    </row>
    <row r="121" spans="1:10" s="39" customFormat="1" ht="15">
      <c r="A121" s="47"/>
      <c r="B121" s="48"/>
      <c r="C121" s="48"/>
      <c r="D121" s="101"/>
      <c r="E121" s="102"/>
      <c r="F121" s="102"/>
      <c r="G121" s="101"/>
      <c r="H121" s="101"/>
      <c r="J121" s="46"/>
    </row>
    <row r="122" spans="1:10" s="39" customFormat="1" ht="15.75" thickBot="1">
      <c r="A122" s="47"/>
      <c r="B122" s="48"/>
      <c r="C122" s="48"/>
      <c r="D122" s="101"/>
      <c r="E122" s="102"/>
      <c r="F122" s="102"/>
      <c r="G122" s="101"/>
      <c r="H122" s="101"/>
      <c r="J122" s="46"/>
    </row>
    <row r="123" spans="1:10" s="39" customFormat="1" ht="19.5" thickBot="1">
      <c r="A123" s="49" t="s">
        <v>107</v>
      </c>
      <c r="B123" s="50"/>
      <c r="C123" s="50">
        <f>F123*12</f>
        <v>0</v>
      </c>
      <c r="D123" s="103">
        <f>D130+D131+D132+D133+D134</f>
        <v>70666.93</v>
      </c>
      <c r="E123" s="103">
        <f>E130+E131+E132+E133+E134</f>
        <v>0</v>
      </c>
      <c r="F123" s="103">
        <f>F130+F131+F132+F133+F134</f>
        <v>0</v>
      </c>
      <c r="G123" s="103">
        <f>G130+G131+G132+G133+G134</f>
        <v>19.43</v>
      </c>
      <c r="H123" s="103">
        <f>H130+H131+H132+H133+H134</f>
        <v>1.62</v>
      </c>
      <c r="I123" s="15">
        <v>3636.3</v>
      </c>
      <c r="J123" s="46"/>
    </row>
    <row r="124" spans="1:10" s="39" customFormat="1" ht="15" hidden="1">
      <c r="A124" s="51"/>
      <c r="B124" s="52"/>
      <c r="C124" s="52"/>
      <c r="D124" s="104"/>
      <c r="E124" s="105"/>
      <c r="F124" s="106"/>
      <c r="G124" s="105"/>
      <c r="H124" s="106"/>
      <c r="I124" s="15">
        <v>3636.3</v>
      </c>
      <c r="J124" s="46"/>
    </row>
    <row r="125" spans="1:10" s="39" customFormat="1" ht="15" hidden="1">
      <c r="A125" s="53"/>
      <c r="B125" s="54"/>
      <c r="C125" s="54"/>
      <c r="D125" s="107"/>
      <c r="E125" s="108"/>
      <c r="F125" s="109"/>
      <c r="G125" s="105"/>
      <c r="H125" s="106"/>
      <c r="I125" s="15">
        <v>3636.3</v>
      </c>
      <c r="J125" s="46"/>
    </row>
    <row r="126" spans="1:10" s="39" customFormat="1" ht="15" hidden="1">
      <c r="A126" s="53"/>
      <c r="B126" s="54"/>
      <c r="C126" s="54"/>
      <c r="D126" s="107"/>
      <c r="E126" s="108"/>
      <c r="F126" s="109"/>
      <c r="G126" s="105"/>
      <c r="H126" s="106"/>
      <c r="I126" s="15">
        <v>3636.3</v>
      </c>
      <c r="J126" s="46"/>
    </row>
    <row r="127" spans="1:10" s="39" customFormat="1" ht="15" hidden="1">
      <c r="A127" s="53"/>
      <c r="B127" s="54"/>
      <c r="C127" s="54"/>
      <c r="D127" s="107"/>
      <c r="E127" s="108"/>
      <c r="F127" s="109"/>
      <c r="G127" s="105"/>
      <c r="H127" s="106"/>
      <c r="I127" s="15">
        <v>3636.3</v>
      </c>
      <c r="J127" s="46"/>
    </row>
    <row r="128" spans="1:10" s="39" customFormat="1" ht="15" hidden="1">
      <c r="A128" s="53"/>
      <c r="B128" s="54"/>
      <c r="C128" s="54"/>
      <c r="D128" s="107"/>
      <c r="E128" s="108"/>
      <c r="F128" s="109"/>
      <c r="G128" s="105"/>
      <c r="H128" s="106"/>
      <c r="I128" s="15">
        <v>3636.3</v>
      </c>
      <c r="J128" s="46"/>
    </row>
    <row r="129" spans="1:10" s="39" customFormat="1" ht="15" hidden="1">
      <c r="A129" s="53"/>
      <c r="B129" s="54"/>
      <c r="C129" s="54"/>
      <c r="D129" s="107"/>
      <c r="E129" s="108"/>
      <c r="F129" s="109"/>
      <c r="G129" s="105"/>
      <c r="H129" s="106"/>
      <c r="I129" s="15">
        <v>3636.3</v>
      </c>
      <c r="J129" s="46"/>
    </row>
    <row r="130" spans="1:10" s="122" customFormat="1" ht="15">
      <c r="A130" s="115" t="s">
        <v>127</v>
      </c>
      <c r="B130" s="116"/>
      <c r="C130" s="116"/>
      <c r="D130" s="113">
        <v>45844.01</v>
      </c>
      <c r="E130" s="116"/>
      <c r="F130" s="117"/>
      <c r="G130" s="118">
        <f>D130/I130</f>
        <v>12.61</v>
      </c>
      <c r="H130" s="119">
        <f>G130/12</f>
        <v>1.05</v>
      </c>
      <c r="I130" s="15">
        <v>3636.3</v>
      </c>
      <c r="J130" s="121"/>
    </row>
    <row r="131" spans="1:10" s="122" customFormat="1" ht="15">
      <c r="A131" s="115" t="s">
        <v>149</v>
      </c>
      <c r="B131" s="116"/>
      <c r="C131" s="116"/>
      <c r="D131" s="113">
        <v>2407.56</v>
      </c>
      <c r="E131" s="116"/>
      <c r="F131" s="117"/>
      <c r="G131" s="118">
        <f>D131/I131</f>
        <v>0.66</v>
      </c>
      <c r="H131" s="119">
        <f>G131/12</f>
        <v>0.06</v>
      </c>
      <c r="I131" s="15">
        <v>3636.3</v>
      </c>
      <c r="J131" s="121"/>
    </row>
    <row r="132" spans="1:10" s="122" customFormat="1" ht="15">
      <c r="A132" s="115" t="s">
        <v>130</v>
      </c>
      <c r="B132" s="116"/>
      <c r="C132" s="116"/>
      <c r="D132" s="113">
        <v>6682.84</v>
      </c>
      <c r="E132" s="116"/>
      <c r="F132" s="117"/>
      <c r="G132" s="118">
        <f>D132/I132</f>
        <v>1.84</v>
      </c>
      <c r="H132" s="119">
        <f>G132/12</f>
        <v>0.15</v>
      </c>
      <c r="I132" s="15">
        <v>3636.3</v>
      </c>
      <c r="J132" s="121"/>
    </row>
    <row r="133" spans="1:10" s="122" customFormat="1" ht="15">
      <c r="A133" s="115" t="s">
        <v>131</v>
      </c>
      <c r="B133" s="116"/>
      <c r="C133" s="116"/>
      <c r="D133" s="113">
        <v>7471.41</v>
      </c>
      <c r="E133" s="116"/>
      <c r="F133" s="117"/>
      <c r="G133" s="118">
        <f>D133/I133</f>
        <v>2.05</v>
      </c>
      <c r="H133" s="119">
        <f>G133/12</f>
        <v>0.17</v>
      </c>
      <c r="I133" s="15">
        <v>3636.3</v>
      </c>
      <c r="J133" s="121"/>
    </row>
    <row r="134" spans="1:10" s="122" customFormat="1" ht="15">
      <c r="A134" s="115" t="s">
        <v>150</v>
      </c>
      <c r="B134" s="116"/>
      <c r="C134" s="116"/>
      <c r="D134" s="113">
        <v>8261.11</v>
      </c>
      <c r="E134" s="116"/>
      <c r="F134" s="117"/>
      <c r="G134" s="118">
        <f>D134/I134</f>
        <v>2.27</v>
      </c>
      <c r="H134" s="119">
        <f>G134/12</f>
        <v>0.19</v>
      </c>
      <c r="I134" s="15">
        <v>3636.3</v>
      </c>
      <c r="J134" s="121"/>
    </row>
    <row r="135" spans="1:10" s="39" customFormat="1" ht="15">
      <c r="A135" s="55"/>
      <c r="B135" s="56"/>
      <c r="C135" s="56"/>
      <c r="D135" s="110"/>
      <c r="E135" s="110"/>
      <c r="F135" s="110"/>
      <c r="G135" s="110"/>
      <c r="H135" s="110"/>
      <c r="I135" s="15"/>
      <c r="J135" s="46"/>
    </row>
    <row r="136" spans="1:10" s="39" customFormat="1" ht="15.75" thickBot="1">
      <c r="A136" s="55"/>
      <c r="B136" s="56"/>
      <c r="C136" s="56"/>
      <c r="D136" s="110"/>
      <c r="E136" s="110"/>
      <c r="F136" s="110"/>
      <c r="G136" s="110"/>
      <c r="H136" s="110"/>
      <c r="I136" s="15"/>
      <c r="J136" s="46"/>
    </row>
    <row r="137" spans="1:8" s="60" customFormat="1" ht="19.5" thickBot="1">
      <c r="A137" s="57" t="s">
        <v>106</v>
      </c>
      <c r="B137" s="58"/>
      <c r="C137" s="59"/>
      <c r="D137" s="111">
        <f>D108+D123</f>
        <v>768467.51</v>
      </c>
      <c r="E137" s="111">
        <f>E108+E112+E123</f>
        <v>119.04</v>
      </c>
      <c r="F137" s="111">
        <f>F108+F112+F123</f>
        <v>0</v>
      </c>
      <c r="G137" s="111">
        <f>G108+G112+G123</f>
        <v>211.33</v>
      </c>
      <c r="H137" s="111">
        <f>H108+H112+H123</f>
        <v>17.63</v>
      </c>
    </row>
    <row r="138" spans="1:10" s="3" customFormat="1" ht="12.75">
      <c r="A138" s="55"/>
      <c r="B138" s="56"/>
      <c r="C138" s="56"/>
      <c r="D138" s="110"/>
      <c r="E138" s="110"/>
      <c r="F138" s="110"/>
      <c r="G138" s="110"/>
      <c r="H138" s="110"/>
      <c r="J138" s="45"/>
    </row>
    <row r="139" spans="1:10" s="3" customFormat="1" ht="12.75">
      <c r="A139" s="26"/>
      <c r="D139" s="91"/>
      <c r="E139" s="91"/>
      <c r="F139" s="91"/>
      <c r="G139" s="91"/>
      <c r="H139" s="91"/>
      <c r="J139" s="45"/>
    </row>
    <row r="140" spans="1:10" s="3" customFormat="1" ht="12.75">
      <c r="A140" s="26"/>
      <c r="D140" s="91"/>
      <c r="E140" s="91"/>
      <c r="F140" s="91"/>
      <c r="G140" s="91"/>
      <c r="H140" s="91"/>
      <c r="J140" s="45"/>
    </row>
    <row r="141" spans="1:10" s="25" customFormat="1" ht="19.5">
      <c r="A141" s="27"/>
      <c r="B141" s="28"/>
      <c r="C141" s="4"/>
      <c r="D141" s="112"/>
      <c r="E141" s="112"/>
      <c r="F141" s="112"/>
      <c r="G141" s="112"/>
      <c r="H141" s="112"/>
      <c r="J141" s="44"/>
    </row>
    <row r="142" spans="1:10" s="3" customFormat="1" ht="14.25">
      <c r="A142" s="194" t="s">
        <v>31</v>
      </c>
      <c r="B142" s="194"/>
      <c r="C142" s="194"/>
      <c r="D142" s="194"/>
      <c r="E142" s="194"/>
      <c r="F142" s="194"/>
      <c r="G142" s="91"/>
      <c r="H142" s="91"/>
      <c r="J142" s="45"/>
    </row>
    <row r="143" spans="4:10" s="3" customFormat="1" ht="12.75">
      <c r="D143" s="91"/>
      <c r="E143" s="91"/>
      <c r="F143" s="91"/>
      <c r="G143" s="91"/>
      <c r="H143" s="91"/>
      <c r="J143" s="45"/>
    </row>
    <row r="144" spans="1:10" s="3" customFormat="1" ht="12.75">
      <c r="A144" s="26" t="s">
        <v>32</v>
      </c>
      <c r="D144" s="91"/>
      <c r="E144" s="91"/>
      <c r="F144" s="91"/>
      <c r="G144" s="91"/>
      <c r="H144" s="91"/>
      <c r="J144" s="45"/>
    </row>
    <row r="145" spans="4:10" s="3" customFormat="1" ht="12.75">
      <c r="D145" s="91"/>
      <c r="E145" s="91"/>
      <c r="F145" s="91"/>
      <c r="G145" s="91"/>
      <c r="H145" s="91"/>
      <c r="J145" s="45"/>
    </row>
    <row r="146" spans="4:10" s="3" customFormat="1" ht="12.75">
      <c r="D146" s="91"/>
      <c r="E146" s="91"/>
      <c r="F146" s="91"/>
      <c r="G146" s="91"/>
      <c r="H146" s="91"/>
      <c r="J146" s="45"/>
    </row>
    <row r="147" spans="4:10" s="3" customFormat="1" ht="12.75">
      <c r="D147" s="91"/>
      <c r="E147" s="91"/>
      <c r="F147" s="91"/>
      <c r="G147" s="91"/>
      <c r="H147" s="91"/>
      <c r="J147" s="45"/>
    </row>
    <row r="148" spans="4:10" s="3" customFormat="1" ht="12.75">
      <c r="D148" s="91"/>
      <c r="E148" s="91"/>
      <c r="F148" s="91"/>
      <c r="G148" s="91"/>
      <c r="H148" s="91"/>
      <c r="J148" s="45"/>
    </row>
    <row r="149" spans="4:10" s="3" customFormat="1" ht="12.75">
      <c r="D149" s="91"/>
      <c r="E149" s="91"/>
      <c r="F149" s="91"/>
      <c r="G149" s="91"/>
      <c r="H149" s="91"/>
      <c r="J149" s="45"/>
    </row>
    <row r="150" spans="4:10" s="3" customFormat="1" ht="12.75">
      <c r="D150" s="91"/>
      <c r="E150" s="91"/>
      <c r="F150" s="91"/>
      <c r="G150" s="91"/>
      <c r="H150" s="91"/>
      <c r="J150" s="45"/>
    </row>
    <row r="151" spans="4:10" s="3" customFormat="1" ht="12.75">
      <c r="D151" s="91"/>
      <c r="E151" s="91"/>
      <c r="F151" s="91"/>
      <c r="G151" s="91"/>
      <c r="H151" s="91"/>
      <c r="J151" s="45"/>
    </row>
    <row r="152" spans="4:10" s="3" customFormat="1" ht="12.75">
      <c r="D152" s="91"/>
      <c r="E152" s="91"/>
      <c r="F152" s="91"/>
      <c r="G152" s="91"/>
      <c r="H152" s="91"/>
      <c r="J152" s="45"/>
    </row>
    <row r="153" spans="4:10" s="3" customFormat="1" ht="12.75">
      <c r="D153" s="91"/>
      <c r="E153" s="91"/>
      <c r="F153" s="91"/>
      <c r="G153" s="91"/>
      <c r="H153" s="91"/>
      <c r="J153" s="45"/>
    </row>
    <row r="154" spans="4:10" s="3" customFormat="1" ht="12.75">
      <c r="D154" s="91"/>
      <c r="E154" s="91"/>
      <c r="F154" s="91"/>
      <c r="G154" s="91"/>
      <c r="H154" s="91"/>
      <c r="J154" s="45"/>
    </row>
    <row r="155" spans="4:10" s="3" customFormat="1" ht="12.75">
      <c r="D155" s="91"/>
      <c r="E155" s="91"/>
      <c r="F155" s="91"/>
      <c r="G155" s="91"/>
      <c r="H155" s="91"/>
      <c r="J155" s="45"/>
    </row>
    <row r="156" spans="4:10" s="3" customFormat="1" ht="12.75">
      <c r="D156" s="91"/>
      <c r="E156" s="91"/>
      <c r="F156" s="91"/>
      <c r="G156" s="91"/>
      <c r="H156" s="91"/>
      <c r="J156" s="45"/>
    </row>
    <row r="157" spans="4:10" s="3" customFormat="1" ht="12.75">
      <c r="D157" s="91"/>
      <c r="E157" s="91"/>
      <c r="F157" s="91"/>
      <c r="G157" s="91"/>
      <c r="H157" s="91"/>
      <c r="J157" s="45"/>
    </row>
    <row r="158" spans="4:10" s="3" customFormat="1" ht="12.75">
      <c r="D158" s="91"/>
      <c r="E158" s="91"/>
      <c r="F158" s="91"/>
      <c r="G158" s="91"/>
      <c r="H158" s="91"/>
      <c r="J158" s="45"/>
    </row>
    <row r="159" spans="4:10" s="3" customFormat="1" ht="12.75">
      <c r="D159" s="91"/>
      <c r="E159" s="91"/>
      <c r="F159" s="91"/>
      <c r="G159" s="91"/>
      <c r="H159" s="91"/>
      <c r="J159" s="45"/>
    </row>
    <row r="160" spans="4:10" s="3" customFormat="1" ht="12.75">
      <c r="D160" s="91"/>
      <c r="E160" s="91"/>
      <c r="F160" s="91"/>
      <c r="G160" s="91"/>
      <c r="H160" s="91"/>
      <c r="J160" s="45"/>
    </row>
    <row r="161" spans="4:10" s="3" customFormat="1" ht="12.75">
      <c r="D161" s="91"/>
      <c r="E161" s="91"/>
      <c r="F161" s="91"/>
      <c r="G161" s="91"/>
      <c r="H161" s="91"/>
      <c r="J161" s="45"/>
    </row>
    <row r="162" spans="4:10" s="3" customFormat="1" ht="12.75">
      <c r="D162" s="91"/>
      <c r="E162" s="91"/>
      <c r="F162" s="91"/>
      <c r="G162" s="91"/>
      <c r="H162" s="91"/>
      <c r="J162" s="45"/>
    </row>
  </sheetData>
  <sheetProtection/>
  <mergeCells count="12">
    <mergeCell ref="A9:H9"/>
    <mergeCell ref="A10:H10"/>
    <mergeCell ref="A11:H11"/>
    <mergeCell ref="A12:H12"/>
    <mergeCell ref="A15:H15"/>
    <mergeCell ref="A142:F142"/>
    <mergeCell ref="A1:H1"/>
    <mergeCell ref="B2:H2"/>
    <mergeCell ref="B3:H3"/>
    <mergeCell ref="B4:H4"/>
    <mergeCell ref="A6:H6"/>
    <mergeCell ref="A8:H8"/>
  </mergeCells>
  <printOptions horizontalCentered="1"/>
  <pageMargins left="0.2" right="0.2" top="0.1968503937007874" bottom="0.2" header="0.2" footer="0.2"/>
  <pageSetup horizontalDpi="600" verticalDpi="6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62"/>
  <sheetViews>
    <sheetView tabSelected="1" zoomScale="75" zoomScaleNormal="75" zoomScalePageLayoutView="0" workbookViewId="0" topLeftCell="A50">
      <selection activeCell="D97" sqref="D97"/>
    </sheetView>
  </sheetViews>
  <sheetFormatPr defaultColWidth="9.00390625" defaultRowHeight="12.75"/>
  <cols>
    <col min="1" max="1" width="72.75390625" style="5" customWidth="1"/>
    <col min="2" max="2" width="19.125" style="5" customWidth="1"/>
    <col min="3" max="3" width="13.875" style="5" hidden="1" customWidth="1"/>
    <col min="4" max="4" width="17.125" style="63" customWidth="1"/>
    <col min="5" max="5" width="13.875" style="63" hidden="1" customWidth="1"/>
    <col min="6" max="6" width="20.875" style="63" hidden="1" customWidth="1"/>
    <col min="7" max="7" width="13.875" style="63" customWidth="1"/>
    <col min="8" max="8" width="20.875" style="63" customWidth="1"/>
    <col min="9" max="9" width="15.375" style="5" customWidth="1"/>
    <col min="10" max="10" width="15.375" style="40" hidden="1" customWidth="1"/>
    <col min="11" max="14" width="15.375" style="5" customWidth="1"/>
    <col min="15" max="16384" width="9.125" style="5" customWidth="1"/>
  </cols>
  <sheetData>
    <row r="1" spans="1:8" ht="16.5" customHeight="1">
      <c r="A1" s="181" t="s">
        <v>0</v>
      </c>
      <c r="B1" s="182"/>
      <c r="C1" s="182"/>
      <c r="D1" s="182"/>
      <c r="E1" s="182"/>
      <c r="F1" s="182"/>
      <c r="G1" s="182"/>
      <c r="H1" s="182"/>
    </row>
    <row r="2" spans="2:8" ht="12.75" customHeight="1">
      <c r="B2" s="183" t="s">
        <v>1</v>
      </c>
      <c r="C2" s="183"/>
      <c r="D2" s="183"/>
      <c r="E2" s="183"/>
      <c r="F2" s="183"/>
      <c r="G2" s="182"/>
      <c r="H2" s="182"/>
    </row>
    <row r="3" spans="2:8" ht="14.25" customHeight="1">
      <c r="B3" s="183" t="s">
        <v>2</v>
      </c>
      <c r="C3" s="183"/>
      <c r="D3" s="183"/>
      <c r="E3" s="183"/>
      <c r="F3" s="183"/>
      <c r="G3" s="182"/>
      <c r="H3" s="182"/>
    </row>
    <row r="4" spans="1:8" ht="19.5" customHeight="1">
      <c r="A4" s="64" t="s">
        <v>136</v>
      </c>
      <c r="B4" s="183" t="s">
        <v>35</v>
      </c>
      <c r="C4" s="183"/>
      <c r="D4" s="183"/>
      <c r="E4" s="183"/>
      <c r="F4" s="183"/>
      <c r="G4" s="182"/>
      <c r="H4" s="182"/>
    </row>
    <row r="5" spans="1:8" ht="19.5" customHeight="1">
      <c r="A5" s="67"/>
      <c r="B5" s="180"/>
      <c r="C5" s="180"/>
      <c r="D5" s="71"/>
      <c r="E5" s="71"/>
      <c r="F5" s="71"/>
      <c r="G5" s="72"/>
      <c r="H5" s="72"/>
    </row>
    <row r="6" spans="1:8" ht="19.5" customHeight="1">
      <c r="A6" s="195"/>
      <c r="B6" s="195"/>
      <c r="C6" s="195"/>
      <c r="D6" s="195"/>
      <c r="E6" s="195"/>
      <c r="F6" s="195"/>
      <c r="G6" s="195"/>
      <c r="H6" s="195"/>
    </row>
    <row r="7" spans="2:9" ht="35.25" customHeight="1" hidden="1">
      <c r="B7" s="1"/>
      <c r="C7" s="1"/>
      <c r="D7" s="73"/>
      <c r="E7" s="73"/>
      <c r="F7" s="73"/>
      <c r="G7" s="73"/>
      <c r="H7" s="73"/>
      <c r="I7" s="1"/>
    </row>
    <row r="8" spans="1:9" ht="25.5" customHeight="1">
      <c r="A8" s="196" t="s">
        <v>137</v>
      </c>
      <c r="B8" s="196"/>
      <c r="C8" s="196"/>
      <c r="D8" s="196"/>
      <c r="E8" s="196"/>
      <c r="F8" s="196"/>
      <c r="G8" s="196"/>
      <c r="H8" s="196"/>
      <c r="I8" s="1"/>
    </row>
    <row r="9" spans="1:10" s="9" customFormat="1" ht="22.5" customHeight="1">
      <c r="A9" s="184" t="s">
        <v>3</v>
      </c>
      <c r="B9" s="184"/>
      <c r="C9" s="184"/>
      <c r="D9" s="184"/>
      <c r="E9" s="185"/>
      <c r="F9" s="185"/>
      <c r="G9" s="185"/>
      <c r="H9" s="185"/>
      <c r="J9" s="41"/>
    </row>
    <row r="10" spans="1:8" s="10" customFormat="1" ht="18.75" customHeight="1">
      <c r="A10" s="184" t="s">
        <v>147</v>
      </c>
      <c r="B10" s="184"/>
      <c r="C10" s="184"/>
      <c r="D10" s="184"/>
      <c r="E10" s="185"/>
      <c r="F10" s="185"/>
      <c r="G10" s="185"/>
      <c r="H10" s="185"/>
    </row>
    <row r="11" spans="1:8" s="11" customFormat="1" ht="17.25" customHeight="1">
      <c r="A11" s="186" t="s">
        <v>79</v>
      </c>
      <c r="B11" s="186"/>
      <c r="C11" s="186"/>
      <c r="D11" s="186"/>
      <c r="E11" s="187"/>
      <c r="F11" s="187"/>
      <c r="G11" s="187"/>
      <c r="H11" s="187"/>
    </row>
    <row r="12" spans="1:8" s="10" customFormat="1" ht="30" customHeight="1" thickBot="1">
      <c r="A12" s="188" t="s">
        <v>90</v>
      </c>
      <c r="B12" s="188"/>
      <c r="C12" s="188"/>
      <c r="D12" s="188"/>
      <c r="E12" s="189"/>
      <c r="F12" s="189"/>
      <c r="G12" s="189"/>
      <c r="H12" s="189"/>
    </row>
    <row r="13" spans="1:10" s="15" customFormat="1" ht="139.5" customHeight="1" thickBot="1">
      <c r="A13" s="12" t="s">
        <v>4</v>
      </c>
      <c r="B13" s="13" t="s">
        <v>5</v>
      </c>
      <c r="C13" s="14" t="s">
        <v>6</v>
      </c>
      <c r="D13" s="74" t="s">
        <v>36</v>
      </c>
      <c r="E13" s="74" t="s">
        <v>6</v>
      </c>
      <c r="F13" s="75" t="s">
        <v>7</v>
      </c>
      <c r="G13" s="74" t="s">
        <v>6</v>
      </c>
      <c r="H13" s="75" t="s">
        <v>7</v>
      </c>
      <c r="J13" s="42"/>
    </row>
    <row r="14" spans="1:10" s="18" customFormat="1" ht="12.75">
      <c r="A14" s="16">
        <v>1</v>
      </c>
      <c r="B14" s="17">
        <v>2</v>
      </c>
      <c r="C14" s="17">
        <v>3</v>
      </c>
      <c r="D14" s="76"/>
      <c r="E14" s="77">
        <v>3</v>
      </c>
      <c r="F14" s="78">
        <v>4</v>
      </c>
      <c r="G14" s="79">
        <v>3</v>
      </c>
      <c r="H14" s="80">
        <v>4</v>
      </c>
      <c r="J14" s="43"/>
    </row>
    <row r="15" spans="1:10" s="18" customFormat="1" ht="49.5" customHeight="1">
      <c r="A15" s="190" t="s">
        <v>8</v>
      </c>
      <c r="B15" s="191"/>
      <c r="C15" s="191"/>
      <c r="D15" s="191"/>
      <c r="E15" s="191"/>
      <c r="F15" s="191"/>
      <c r="G15" s="192"/>
      <c r="H15" s="193"/>
      <c r="J15" s="43"/>
    </row>
    <row r="16" spans="1:10" s="15" customFormat="1" ht="15">
      <c r="A16" s="19" t="s">
        <v>126</v>
      </c>
      <c r="B16" s="20"/>
      <c r="C16" s="21">
        <f>F16*12</f>
        <v>0</v>
      </c>
      <c r="D16" s="81">
        <f>G16*I16</f>
        <v>128725.02</v>
      </c>
      <c r="E16" s="82">
        <f>H16*12</f>
        <v>35.4</v>
      </c>
      <c r="F16" s="83"/>
      <c r="G16" s="82">
        <f>H16*12</f>
        <v>35.4</v>
      </c>
      <c r="H16" s="83">
        <f>H21+H23</f>
        <v>2.95</v>
      </c>
      <c r="I16" s="15">
        <v>3636.3</v>
      </c>
      <c r="J16" s="42">
        <v>2.24</v>
      </c>
    </row>
    <row r="17" spans="1:10" s="15" customFormat="1" ht="31.5" customHeight="1">
      <c r="A17" s="29" t="s">
        <v>92</v>
      </c>
      <c r="B17" s="30" t="s">
        <v>93</v>
      </c>
      <c r="C17" s="21"/>
      <c r="D17" s="81"/>
      <c r="E17" s="82"/>
      <c r="F17" s="83"/>
      <c r="G17" s="82"/>
      <c r="H17" s="83"/>
      <c r="J17" s="42"/>
    </row>
    <row r="18" spans="1:10" s="15" customFormat="1" ht="15">
      <c r="A18" s="123" t="s">
        <v>94</v>
      </c>
      <c r="B18" s="124" t="s">
        <v>93</v>
      </c>
      <c r="C18" s="125"/>
      <c r="D18" s="126"/>
      <c r="E18" s="125"/>
      <c r="F18" s="127"/>
      <c r="G18" s="125"/>
      <c r="H18" s="127"/>
      <c r="J18" s="42"/>
    </row>
    <row r="19" spans="1:10" s="15" customFormat="1" ht="15">
      <c r="A19" s="123" t="s">
        <v>95</v>
      </c>
      <c r="B19" s="124" t="s">
        <v>96</v>
      </c>
      <c r="C19" s="125"/>
      <c r="D19" s="126"/>
      <c r="E19" s="125"/>
      <c r="F19" s="127"/>
      <c r="G19" s="125"/>
      <c r="H19" s="127"/>
      <c r="J19" s="42"/>
    </row>
    <row r="20" spans="1:10" s="15" customFormat="1" ht="15">
      <c r="A20" s="123" t="s">
        <v>97</v>
      </c>
      <c r="B20" s="124" t="s">
        <v>93</v>
      </c>
      <c r="C20" s="125"/>
      <c r="D20" s="126"/>
      <c r="E20" s="125"/>
      <c r="F20" s="127"/>
      <c r="G20" s="125"/>
      <c r="H20" s="127"/>
      <c r="J20" s="42"/>
    </row>
    <row r="21" spans="1:10" s="15" customFormat="1" ht="15">
      <c r="A21" s="68" t="s">
        <v>124</v>
      </c>
      <c r="B21" s="69"/>
      <c r="C21" s="65"/>
      <c r="D21" s="128"/>
      <c r="E21" s="65"/>
      <c r="F21" s="129"/>
      <c r="G21" s="65"/>
      <c r="H21" s="127">
        <v>2.83</v>
      </c>
      <c r="J21" s="42"/>
    </row>
    <row r="22" spans="1:10" s="15" customFormat="1" ht="15">
      <c r="A22" s="70" t="s">
        <v>120</v>
      </c>
      <c r="B22" s="69" t="s">
        <v>93</v>
      </c>
      <c r="C22" s="65"/>
      <c r="D22" s="128"/>
      <c r="E22" s="65"/>
      <c r="F22" s="129"/>
      <c r="G22" s="65"/>
      <c r="H22" s="129">
        <v>0.12</v>
      </c>
      <c r="J22" s="42"/>
    </row>
    <row r="23" spans="1:10" s="15" customFormat="1" ht="15">
      <c r="A23" s="68" t="s">
        <v>124</v>
      </c>
      <c r="B23" s="69"/>
      <c r="C23" s="65"/>
      <c r="D23" s="128"/>
      <c r="E23" s="65"/>
      <c r="F23" s="129"/>
      <c r="G23" s="65"/>
      <c r="H23" s="127">
        <f>H22</f>
        <v>0.12</v>
      </c>
      <c r="J23" s="42"/>
    </row>
    <row r="24" spans="1:10" s="15" customFormat="1" ht="30">
      <c r="A24" s="68" t="s">
        <v>10</v>
      </c>
      <c r="B24" s="130"/>
      <c r="C24" s="125">
        <f>F24*12</f>
        <v>0</v>
      </c>
      <c r="D24" s="126">
        <f>G24*I24</f>
        <v>132215.87</v>
      </c>
      <c r="E24" s="125">
        <f>H24*12</f>
        <v>36.36</v>
      </c>
      <c r="F24" s="127"/>
      <c r="G24" s="125">
        <f>H24*12</f>
        <v>36.36</v>
      </c>
      <c r="H24" s="127">
        <v>3.03</v>
      </c>
      <c r="I24" s="15">
        <v>3636.3</v>
      </c>
      <c r="J24" s="42">
        <v>2.4</v>
      </c>
    </row>
    <row r="25" spans="1:10" s="15" customFormat="1" ht="15">
      <c r="A25" s="123" t="s">
        <v>85</v>
      </c>
      <c r="B25" s="124" t="s">
        <v>11</v>
      </c>
      <c r="C25" s="125"/>
      <c r="D25" s="126"/>
      <c r="E25" s="125"/>
      <c r="F25" s="127"/>
      <c r="G25" s="125"/>
      <c r="H25" s="127"/>
      <c r="J25" s="42"/>
    </row>
    <row r="26" spans="1:10" s="15" customFormat="1" ht="15">
      <c r="A26" s="123" t="s">
        <v>86</v>
      </c>
      <c r="B26" s="124" t="s">
        <v>11</v>
      </c>
      <c r="C26" s="125"/>
      <c r="D26" s="126"/>
      <c r="E26" s="125"/>
      <c r="F26" s="127"/>
      <c r="G26" s="125"/>
      <c r="H26" s="127"/>
      <c r="J26" s="42"/>
    </row>
    <row r="27" spans="1:10" s="15" customFormat="1" ht="15">
      <c r="A27" s="123" t="s">
        <v>110</v>
      </c>
      <c r="B27" s="124" t="s">
        <v>111</v>
      </c>
      <c r="C27" s="125"/>
      <c r="D27" s="126"/>
      <c r="E27" s="125"/>
      <c r="F27" s="127"/>
      <c r="G27" s="125"/>
      <c r="H27" s="127"/>
      <c r="J27" s="42"/>
    </row>
    <row r="28" spans="1:10" s="15" customFormat="1" ht="15">
      <c r="A28" s="123" t="s">
        <v>87</v>
      </c>
      <c r="B28" s="124" t="s">
        <v>11</v>
      </c>
      <c r="C28" s="125"/>
      <c r="D28" s="126"/>
      <c r="E28" s="125"/>
      <c r="F28" s="127"/>
      <c r="G28" s="125"/>
      <c r="H28" s="127"/>
      <c r="J28" s="42"/>
    </row>
    <row r="29" spans="1:10" s="15" customFormat="1" ht="25.5">
      <c r="A29" s="123" t="s">
        <v>88</v>
      </c>
      <c r="B29" s="124" t="s">
        <v>12</v>
      </c>
      <c r="C29" s="125"/>
      <c r="D29" s="126"/>
      <c r="E29" s="125"/>
      <c r="F29" s="127"/>
      <c r="G29" s="125"/>
      <c r="H29" s="127"/>
      <c r="J29" s="42"/>
    </row>
    <row r="30" spans="1:10" s="15" customFormat="1" ht="15">
      <c r="A30" s="123" t="s">
        <v>98</v>
      </c>
      <c r="B30" s="124" t="s">
        <v>11</v>
      </c>
      <c r="C30" s="125"/>
      <c r="D30" s="126"/>
      <c r="E30" s="125"/>
      <c r="F30" s="127"/>
      <c r="G30" s="125"/>
      <c r="H30" s="127"/>
      <c r="J30" s="42"/>
    </row>
    <row r="31" spans="1:10" s="15" customFormat="1" ht="15">
      <c r="A31" s="123" t="s">
        <v>99</v>
      </c>
      <c r="B31" s="124" t="s">
        <v>11</v>
      </c>
      <c r="C31" s="125"/>
      <c r="D31" s="126"/>
      <c r="E31" s="125"/>
      <c r="F31" s="127"/>
      <c r="G31" s="125"/>
      <c r="H31" s="127"/>
      <c r="J31" s="42"/>
    </row>
    <row r="32" spans="1:10" s="15" customFormat="1" ht="25.5">
      <c r="A32" s="123" t="s">
        <v>100</v>
      </c>
      <c r="B32" s="124" t="s">
        <v>89</v>
      </c>
      <c r="C32" s="125"/>
      <c r="D32" s="126"/>
      <c r="E32" s="125"/>
      <c r="F32" s="127"/>
      <c r="G32" s="125"/>
      <c r="H32" s="127"/>
      <c r="J32" s="42"/>
    </row>
    <row r="33" spans="1:10" s="22" customFormat="1" ht="15">
      <c r="A33" s="131" t="s">
        <v>13</v>
      </c>
      <c r="B33" s="132" t="s">
        <v>14</v>
      </c>
      <c r="C33" s="125">
        <f>F33*12</f>
        <v>0</v>
      </c>
      <c r="D33" s="126">
        <f aca="true" t="shared" si="0" ref="D33:D43">G33*I33</f>
        <v>32726.7</v>
      </c>
      <c r="E33" s="125">
        <f>H33*12</f>
        <v>9</v>
      </c>
      <c r="F33" s="133"/>
      <c r="G33" s="125">
        <f>H33*12</f>
        <v>9</v>
      </c>
      <c r="H33" s="127">
        <v>0.75</v>
      </c>
      <c r="I33" s="15">
        <v>3636.3</v>
      </c>
      <c r="J33" s="42">
        <v>0.6</v>
      </c>
    </row>
    <row r="34" spans="1:10" s="15" customFormat="1" ht="15">
      <c r="A34" s="131" t="s">
        <v>15</v>
      </c>
      <c r="B34" s="132" t="s">
        <v>16</v>
      </c>
      <c r="C34" s="125">
        <f>F34*12</f>
        <v>0</v>
      </c>
      <c r="D34" s="126">
        <f t="shared" si="0"/>
        <v>106907.22</v>
      </c>
      <c r="E34" s="125">
        <f>H34*12</f>
        <v>29.4</v>
      </c>
      <c r="F34" s="133"/>
      <c r="G34" s="125">
        <f>H34*12</f>
        <v>29.4</v>
      </c>
      <c r="H34" s="127">
        <v>2.45</v>
      </c>
      <c r="I34" s="15">
        <v>3636.3</v>
      </c>
      <c r="J34" s="42">
        <v>1.94</v>
      </c>
    </row>
    <row r="35" spans="1:10" s="18" customFormat="1" ht="30">
      <c r="A35" s="131" t="s">
        <v>54</v>
      </c>
      <c r="B35" s="132" t="s">
        <v>9</v>
      </c>
      <c r="C35" s="134"/>
      <c r="D35" s="126">
        <v>2042.21</v>
      </c>
      <c r="E35" s="134"/>
      <c r="F35" s="133"/>
      <c r="G35" s="125">
        <f aca="true" t="shared" si="1" ref="G35:G42">D35/I35</f>
        <v>0.56</v>
      </c>
      <c r="H35" s="127">
        <f aca="true" t="shared" si="2" ref="H35:H42">G35/12</f>
        <v>0.05</v>
      </c>
      <c r="I35" s="15">
        <v>3636.3</v>
      </c>
      <c r="J35" s="42">
        <v>0.03</v>
      </c>
    </row>
    <row r="36" spans="1:10" s="18" customFormat="1" ht="33" customHeight="1">
      <c r="A36" s="131" t="s">
        <v>78</v>
      </c>
      <c r="B36" s="132" t="s">
        <v>9</v>
      </c>
      <c r="C36" s="134"/>
      <c r="D36" s="126">
        <v>4084.42</v>
      </c>
      <c r="E36" s="134"/>
      <c r="F36" s="133"/>
      <c r="G36" s="125">
        <f t="shared" si="1"/>
        <v>1.12</v>
      </c>
      <c r="H36" s="127">
        <f t="shared" si="2"/>
        <v>0.09</v>
      </c>
      <c r="I36" s="15">
        <v>3636.3</v>
      </c>
      <c r="J36" s="42">
        <v>0.07</v>
      </c>
    </row>
    <row r="37" spans="1:10" s="18" customFormat="1" ht="21" customHeight="1">
      <c r="A37" s="131" t="s">
        <v>55</v>
      </c>
      <c r="B37" s="132" t="s">
        <v>9</v>
      </c>
      <c r="C37" s="134"/>
      <c r="D37" s="126">
        <v>12896.1</v>
      </c>
      <c r="E37" s="134"/>
      <c r="F37" s="133"/>
      <c r="G37" s="125">
        <f t="shared" si="1"/>
        <v>3.55</v>
      </c>
      <c r="H37" s="127">
        <f t="shared" si="2"/>
        <v>0.3</v>
      </c>
      <c r="I37" s="15">
        <v>3636.3</v>
      </c>
      <c r="J37" s="42">
        <v>0.24</v>
      </c>
    </row>
    <row r="38" spans="1:10" s="18" customFormat="1" ht="30" hidden="1">
      <c r="A38" s="131" t="s">
        <v>56</v>
      </c>
      <c r="B38" s="132" t="s">
        <v>12</v>
      </c>
      <c r="C38" s="134"/>
      <c r="D38" s="126">
        <f t="shared" si="0"/>
        <v>0</v>
      </c>
      <c r="E38" s="134"/>
      <c r="F38" s="133"/>
      <c r="G38" s="125">
        <f t="shared" si="1"/>
        <v>3.55</v>
      </c>
      <c r="H38" s="127">
        <f t="shared" si="2"/>
        <v>0.3</v>
      </c>
      <c r="I38" s="15">
        <v>3636.3</v>
      </c>
      <c r="J38" s="42">
        <v>0</v>
      </c>
    </row>
    <row r="39" spans="1:10" s="18" customFormat="1" ht="30" hidden="1">
      <c r="A39" s="131" t="s">
        <v>57</v>
      </c>
      <c r="B39" s="132" t="s">
        <v>12</v>
      </c>
      <c r="C39" s="134"/>
      <c r="D39" s="126">
        <f t="shared" si="0"/>
        <v>0</v>
      </c>
      <c r="E39" s="134"/>
      <c r="F39" s="133"/>
      <c r="G39" s="125">
        <f t="shared" si="1"/>
        <v>3.55</v>
      </c>
      <c r="H39" s="127">
        <f t="shared" si="2"/>
        <v>0.3</v>
      </c>
      <c r="I39" s="15">
        <v>3636.3</v>
      </c>
      <c r="J39" s="42">
        <v>0</v>
      </c>
    </row>
    <row r="40" spans="1:10" s="18" customFormat="1" ht="30" hidden="1">
      <c r="A40" s="131" t="s">
        <v>58</v>
      </c>
      <c r="B40" s="132" t="s">
        <v>12</v>
      </c>
      <c r="C40" s="134"/>
      <c r="D40" s="126">
        <f t="shared" si="0"/>
        <v>0</v>
      </c>
      <c r="E40" s="134"/>
      <c r="F40" s="133"/>
      <c r="G40" s="125">
        <f t="shared" si="1"/>
        <v>3.55</v>
      </c>
      <c r="H40" s="127">
        <f t="shared" si="2"/>
        <v>0.3</v>
      </c>
      <c r="I40" s="15">
        <v>3636.3</v>
      </c>
      <c r="J40" s="42">
        <v>0</v>
      </c>
    </row>
    <row r="41" spans="1:10" s="18" customFormat="1" ht="30">
      <c r="A41" s="131" t="s">
        <v>140</v>
      </c>
      <c r="B41" s="132" t="s">
        <v>12</v>
      </c>
      <c r="C41" s="134"/>
      <c r="D41" s="126">
        <v>3652.28</v>
      </c>
      <c r="E41" s="134"/>
      <c r="F41" s="133"/>
      <c r="G41" s="125">
        <f t="shared" si="1"/>
        <v>1</v>
      </c>
      <c r="H41" s="127">
        <f t="shared" si="2"/>
        <v>0.08</v>
      </c>
      <c r="I41" s="15">
        <v>3636.3</v>
      </c>
      <c r="J41" s="42"/>
    </row>
    <row r="42" spans="1:10" s="18" customFormat="1" ht="30">
      <c r="A42" s="131" t="s">
        <v>139</v>
      </c>
      <c r="B42" s="132" t="s">
        <v>12</v>
      </c>
      <c r="C42" s="134"/>
      <c r="D42" s="126">
        <v>12896.11</v>
      </c>
      <c r="E42" s="134"/>
      <c r="F42" s="133"/>
      <c r="G42" s="125">
        <f t="shared" si="1"/>
        <v>3.55</v>
      </c>
      <c r="H42" s="127">
        <f t="shared" si="2"/>
        <v>0.3</v>
      </c>
      <c r="I42" s="15">
        <v>3636.3</v>
      </c>
      <c r="J42" s="42"/>
    </row>
    <row r="43" spans="1:10" s="18" customFormat="1" ht="30">
      <c r="A43" s="131" t="s">
        <v>23</v>
      </c>
      <c r="B43" s="132"/>
      <c r="C43" s="134">
        <f>F43*12</f>
        <v>0</v>
      </c>
      <c r="D43" s="126">
        <f t="shared" si="0"/>
        <v>9163.48</v>
      </c>
      <c r="E43" s="134">
        <f>H43*12</f>
        <v>2.52</v>
      </c>
      <c r="F43" s="133"/>
      <c r="G43" s="125">
        <f>H43*12</f>
        <v>2.52</v>
      </c>
      <c r="H43" s="127">
        <v>0.21</v>
      </c>
      <c r="I43" s="15">
        <v>3636.3</v>
      </c>
      <c r="J43" s="42">
        <v>0.14</v>
      </c>
    </row>
    <row r="44" spans="1:10" s="15" customFormat="1" ht="15">
      <c r="A44" s="131" t="s">
        <v>25</v>
      </c>
      <c r="B44" s="132" t="s">
        <v>26</v>
      </c>
      <c r="C44" s="134">
        <f>F44*12</f>
        <v>0</v>
      </c>
      <c r="D44" s="126">
        <f>G44*I44</f>
        <v>2618.14</v>
      </c>
      <c r="E44" s="134">
        <f>H44*12</f>
        <v>0.72</v>
      </c>
      <c r="F44" s="133"/>
      <c r="G44" s="125">
        <f>12*H44</f>
        <v>0.72</v>
      </c>
      <c r="H44" s="127">
        <v>0.06</v>
      </c>
      <c r="I44" s="15">
        <v>3636.3</v>
      </c>
      <c r="J44" s="42">
        <v>0.03</v>
      </c>
    </row>
    <row r="45" spans="1:10" s="15" customFormat="1" ht="15">
      <c r="A45" s="131" t="s">
        <v>27</v>
      </c>
      <c r="B45" s="135" t="s">
        <v>28</v>
      </c>
      <c r="C45" s="136">
        <f>F45*12</f>
        <v>0</v>
      </c>
      <c r="D45" s="126">
        <f>G45*I45</f>
        <v>1745.42</v>
      </c>
      <c r="E45" s="136">
        <f>H45*12</f>
        <v>0.48</v>
      </c>
      <c r="F45" s="137"/>
      <c r="G45" s="125">
        <f>12*H45</f>
        <v>0.48</v>
      </c>
      <c r="H45" s="127">
        <v>0.04</v>
      </c>
      <c r="I45" s="15">
        <v>3636.3</v>
      </c>
      <c r="J45" s="42">
        <v>0.02</v>
      </c>
    </row>
    <row r="46" spans="1:10" s="22" customFormat="1" ht="30">
      <c r="A46" s="131" t="s">
        <v>24</v>
      </c>
      <c r="B46" s="132" t="s">
        <v>101</v>
      </c>
      <c r="C46" s="134">
        <f>F46*12</f>
        <v>0</v>
      </c>
      <c r="D46" s="126">
        <f>G46*I46</f>
        <v>2181.78</v>
      </c>
      <c r="E46" s="134">
        <f>H46*12</f>
        <v>0.6</v>
      </c>
      <c r="F46" s="133"/>
      <c r="G46" s="125">
        <f>12*H46</f>
        <v>0.6</v>
      </c>
      <c r="H46" s="127">
        <v>0.05</v>
      </c>
      <c r="I46" s="15">
        <v>3636.3</v>
      </c>
      <c r="J46" s="42">
        <v>0.03</v>
      </c>
    </row>
    <row r="47" spans="1:10" s="22" customFormat="1" ht="15">
      <c r="A47" s="131" t="s">
        <v>37</v>
      </c>
      <c r="B47" s="132"/>
      <c r="C47" s="125"/>
      <c r="D47" s="125">
        <f>D49+D50+D51+D52+D53+D54+D55+D56+D57+D58+D59+D77+D78</f>
        <v>25969.94</v>
      </c>
      <c r="E47" s="125"/>
      <c r="F47" s="133"/>
      <c r="G47" s="125">
        <f>D47/I47</f>
        <v>7.14</v>
      </c>
      <c r="H47" s="127">
        <f>G47/12</f>
        <v>0.6</v>
      </c>
      <c r="I47" s="15">
        <v>3636.3</v>
      </c>
      <c r="J47" s="42">
        <v>0.46</v>
      </c>
    </row>
    <row r="48" spans="1:10" s="18" customFormat="1" ht="15" hidden="1">
      <c r="A48" s="138"/>
      <c r="B48" s="139"/>
      <c r="C48" s="114"/>
      <c r="D48" s="140"/>
      <c r="E48" s="114"/>
      <c r="F48" s="141"/>
      <c r="G48" s="114"/>
      <c r="H48" s="141"/>
      <c r="I48" s="15">
        <v>3636.3</v>
      </c>
      <c r="J48" s="42"/>
    </row>
    <row r="49" spans="1:10" s="18" customFormat="1" ht="15">
      <c r="A49" s="138" t="s">
        <v>49</v>
      </c>
      <c r="B49" s="139" t="s">
        <v>17</v>
      </c>
      <c r="C49" s="114"/>
      <c r="D49" s="140">
        <v>217.13</v>
      </c>
      <c r="E49" s="114"/>
      <c r="F49" s="141"/>
      <c r="G49" s="114"/>
      <c r="H49" s="141"/>
      <c r="I49" s="15">
        <v>3636.3</v>
      </c>
      <c r="J49" s="42">
        <v>0.01</v>
      </c>
    </row>
    <row r="50" spans="1:10" s="18" customFormat="1" ht="15">
      <c r="A50" s="138" t="s">
        <v>18</v>
      </c>
      <c r="B50" s="139" t="s">
        <v>22</v>
      </c>
      <c r="C50" s="114">
        <f>F50*12</f>
        <v>0</v>
      </c>
      <c r="D50" s="140">
        <v>459.48</v>
      </c>
      <c r="E50" s="114">
        <f>H50*12</f>
        <v>0</v>
      </c>
      <c r="F50" s="141"/>
      <c r="G50" s="114"/>
      <c r="H50" s="141"/>
      <c r="I50" s="15">
        <v>3636.3</v>
      </c>
      <c r="J50" s="42">
        <v>0.01</v>
      </c>
    </row>
    <row r="51" spans="1:10" s="18" customFormat="1" ht="15">
      <c r="A51" s="138" t="s">
        <v>125</v>
      </c>
      <c r="B51" s="142" t="s">
        <v>17</v>
      </c>
      <c r="C51" s="114"/>
      <c r="D51" s="140">
        <v>818.74</v>
      </c>
      <c r="E51" s="114"/>
      <c r="F51" s="141"/>
      <c r="G51" s="114"/>
      <c r="H51" s="141"/>
      <c r="I51" s="15">
        <v>3636.3</v>
      </c>
      <c r="J51" s="42"/>
    </row>
    <row r="52" spans="1:10" s="18" customFormat="1" ht="15">
      <c r="A52" s="115" t="s">
        <v>148</v>
      </c>
      <c r="B52" s="143" t="s">
        <v>17</v>
      </c>
      <c r="C52" s="116"/>
      <c r="D52" s="113">
        <v>2491.32</v>
      </c>
      <c r="E52" s="114">
        <f>H52*12</f>
        <v>0</v>
      </c>
      <c r="F52" s="141"/>
      <c r="G52" s="114"/>
      <c r="H52" s="141"/>
      <c r="I52" s="15">
        <v>3636.3</v>
      </c>
      <c r="J52" s="42">
        <v>0.09</v>
      </c>
    </row>
    <row r="53" spans="1:10" s="18" customFormat="1" ht="15">
      <c r="A53" s="138" t="s">
        <v>66</v>
      </c>
      <c r="B53" s="139" t="s">
        <v>17</v>
      </c>
      <c r="C53" s="114">
        <f>F53*12</f>
        <v>0</v>
      </c>
      <c r="D53" s="140">
        <v>875.61</v>
      </c>
      <c r="E53" s="114">
        <f>H53*12</f>
        <v>0</v>
      </c>
      <c r="F53" s="141"/>
      <c r="G53" s="114"/>
      <c r="H53" s="141"/>
      <c r="I53" s="15">
        <v>3636.3</v>
      </c>
      <c r="J53" s="42">
        <v>0.01</v>
      </c>
    </row>
    <row r="54" spans="1:10" s="18" customFormat="1" ht="15">
      <c r="A54" s="138" t="s">
        <v>19</v>
      </c>
      <c r="B54" s="139" t="s">
        <v>17</v>
      </c>
      <c r="C54" s="114">
        <f>F54*12</f>
        <v>0</v>
      </c>
      <c r="D54" s="140">
        <v>3903.72</v>
      </c>
      <c r="E54" s="114">
        <f>H54*12</f>
        <v>0</v>
      </c>
      <c r="F54" s="141"/>
      <c r="G54" s="114"/>
      <c r="H54" s="141"/>
      <c r="I54" s="15">
        <v>3636.3</v>
      </c>
      <c r="J54" s="42">
        <v>0.07</v>
      </c>
    </row>
    <row r="55" spans="1:10" s="18" customFormat="1" ht="15">
      <c r="A55" s="138" t="s">
        <v>20</v>
      </c>
      <c r="B55" s="139" t="s">
        <v>17</v>
      </c>
      <c r="C55" s="114">
        <f>F55*12</f>
        <v>0</v>
      </c>
      <c r="D55" s="140">
        <v>918.95</v>
      </c>
      <c r="E55" s="114">
        <f>H55*12</f>
        <v>0</v>
      </c>
      <c r="F55" s="141"/>
      <c r="G55" s="114"/>
      <c r="H55" s="141"/>
      <c r="I55" s="15">
        <v>3636.3</v>
      </c>
      <c r="J55" s="42">
        <v>0.02</v>
      </c>
    </row>
    <row r="56" spans="1:10" s="18" customFormat="1" ht="15">
      <c r="A56" s="138" t="s">
        <v>61</v>
      </c>
      <c r="B56" s="139" t="s">
        <v>17</v>
      </c>
      <c r="C56" s="114"/>
      <c r="D56" s="140">
        <v>437.79</v>
      </c>
      <c r="E56" s="114"/>
      <c r="F56" s="141"/>
      <c r="G56" s="114"/>
      <c r="H56" s="141"/>
      <c r="I56" s="15">
        <v>3636.3</v>
      </c>
      <c r="J56" s="42">
        <v>0.01</v>
      </c>
    </row>
    <row r="57" spans="1:10" s="18" customFormat="1" ht="15">
      <c r="A57" s="138" t="s">
        <v>62</v>
      </c>
      <c r="B57" s="139" t="s">
        <v>22</v>
      </c>
      <c r="C57" s="114"/>
      <c r="D57" s="140">
        <v>1751.23</v>
      </c>
      <c r="E57" s="114"/>
      <c r="F57" s="141"/>
      <c r="G57" s="114"/>
      <c r="H57" s="141"/>
      <c r="I57" s="15">
        <v>3636.3</v>
      </c>
      <c r="J57" s="42">
        <v>0.03</v>
      </c>
    </row>
    <row r="58" spans="1:10" s="18" customFormat="1" ht="25.5">
      <c r="A58" s="138" t="s">
        <v>21</v>
      </c>
      <c r="B58" s="139" t="s">
        <v>17</v>
      </c>
      <c r="C58" s="114">
        <f>F58*12</f>
        <v>0</v>
      </c>
      <c r="D58" s="140">
        <v>3391.09</v>
      </c>
      <c r="E58" s="114">
        <f>H58*12</f>
        <v>0</v>
      </c>
      <c r="F58" s="141"/>
      <c r="G58" s="114"/>
      <c r="H58" s="141"/>
      <c r="I58" s="15">
        <v>3636.3</v>
      </c>
      <c r="J58" s="42">
        <v>0.06</v>
      </c>
    </row>
    <row r="59" spans="1:10" s="18" customFormat="1" ht="15">
      <c r="A59" s="138" t="s">
        <v>112</v>
      </c>
      <c r="B59" s="139" t="s">
        <v>17</v>
      </c>
      <c r="C59" s="114"/>
      <c r="D59" s="140">
        <v>3083</v>
      </c>
      <c r="E59" s="114"/>
      <c r="F59" s="141"/>
      <c r="G59" s="114"/>
      <c r="H59" s="141"/>
      <c r="I59" s="15">
        <v>3636.3</v>
      </c>
      <c r="J59" s="42">
        <v>0.01</v>
      </c>
    </row>
    <row r="60" spans="1:10" s="18" customFormat="1" ht="15" hidden="1">
      <c r="A60" s="138"/>
      <c r="B60" s="139"/>
      <c r="C60" s="144"/>
      <c r="D60" s="140"/>
      <c r="E60" s="144"/>
      <c r="F60" s="141"/>
      <c r="G60" s="114"/>
      <c r="H60" s="141"/>
      <c r="I60" s="15">
        <v>3636.3</v>
      </c>
      <c r="J60" s="42"/>
    </row>
    <row r="61" spans="1:10" s="18" customFormat="1" ht="15" hidden="1">
      <c r="A61" s="138"/>
      <c r="B61" s="139"/>
      <c r="C61" s="114"/>
      <c r="D61" s="140"/>
      <c r="E61" s="114"/>
      <c r="F61" s="141"/>
      <c r="G61" s="114"/>
      <c r="H61" s="141"/>
      <c r="I61" s="15">
        <v>3636.3</v>
      </c>
      <c r="J61" s="42"/>
    </row>
    <row r="62" spans="1:10" s="22" customFormat="1" ht="30" hidden="1">
      <c r="A62" s="131" t="s">
        <v>45</v>
      </c>
      <c r="B62" s="132"/>
      <c r="C62" s="125"/>
      <c r="D62" s="125">
        <f>SUM(D63:D73)</f>
        <v>0</v>
      </c>
      <c r="E62" s="125"/>
      <c r="F62" s="133"/>
      <c r="G62" s="125">
        <f>D62/I62</f>
        <v>0</v>
      </c>
      <c r="H62" s="127">
        <f>G62/12</f>
        <v>0</v>
      </c>
      <c r="I62" s="15">
        <v>3636.3</v>
      </c>
      <c r="J62" s="42">
        <v>0.04</v>
      </c>
    </row>
    <row r="63" spans="1:10" s="18" customFormat="1" ht="15" hidden="1">
      <c r="A63" s="138" t="s">
        <v>38</v>
      </c>
      <c r="B63" s="139" t="s">
        <v>67</v>
      </c>
      <c r="C63" s="114"/>
      <c r="D63" s="140">
        <f aca="true" t="shared" si="3" ref="D63:D73">G63*I63</f>
        <v>0</v>
      </c>
      <c r="E63" s="114"/>
      <c r="F63" s="141"/>
      <c r="G63" s="114">
        <f aca="true" t="shared" si="4" ref="G63:G73">H63*12</f>
        <v>0</v>
      </c>
      <c r="H63" s="141">
        <v>0</v>
      </c>
      <c r="I63" s="15">
        <v>3636.3</v>
      </c>
      <c r="J63" s="42">
        <v>0</v>
      </c>
    </row>
    <row r="64" spans="1:10" s="18" customFormat="1" ht="25.5" hidden="1">
      <c r="A64" s="138" t="s">
        <v>39</v>
      </c>
      <c r="B64" s="139" t="s">
        <v>50</v>
      </c>
      <c r="C64" s="114"/>
      <c r="D64" s="140">
        <f t="shared" si="3"/>
        <v>0</v>
      </c>
      <c r="E64" s="114"/>
      <c r="F64" s="141"/>
      <c r="G64" s="114">
        <f t="shared" si="4"/>
        <v>0</v>
      </c>
      <c r="H64" s="141">
        <v>0</v>
      </c>
      <c r="I64" s="15">
        <v>3636.3</v>
      </c>
      <c r="J64" s="42">
        <v>0</v>
      </c>
    </row>
    <row r="65" spans="1:10" s="18" customFormat="1" ht="15" hidden="1">
      <c r="A65" s="138" t="s">
        <v>72</v>
      </c>
      <c r="B65" s="139" t="s">
        <v>71</v>
      </c>
      <c r="C65" s="114"/>
      <c r="D65" s="140">
        <f t="shared" si="3"/>
        <v>0</v>
      </c>
      <c r="E65" s="114"/>
      <c r="F65" s="141"/>
      <c r="G65" s="114">
        <f t="shared" si="4"/>
        <v>0</v>
      </c>
      <c r="H65" s="141">
        <v>0</v>
      </c>
      <c r="I65" s="15">
        <v>3636.3</v>
      </c>
      <c r="J65" s="42">
        <v>0</v>
      </c>
    </row>
    <row r="66" spans="1:10" s="18" customFormat="1" ht="25.5" hidden="1">
      <c r="A66" s="138" t="s">
        <v>68</v>
      </c>
      <c r="B66" s="139" t="s">
        <v>69</v>
      </c>
      <c r="C66" s="114"/>
      <c r="D66" s="140">
        <f t="shared" si="3"/>
        <v>0</v>
      </c>
      <c r="E66" s="114"/>
      <c r="F66" s="141"/>
      <c r="G66" s="114">
        <f t="shared" si="4"/>
        <v>0</v>
      </c>
      <c r="H66" s="141">
        <v>0</v>
      </c>
      <c r="I66" s="15">
        <v>3636.3</v>
      </c>
      <c r="J66" s="42">
        <v>0</v>
      </c>
    </row>
    <row r="67" spans="1:10" s="18" customFormat="1" ht="15" hidden="1">
      <c r="A67" s="138" t="s">
        <v>40</v>
      </c>
      <c r="B67" s="139" t="s">
        <v>70</v>
      </c>
      <c r="C67" s="114"/>
      <c r="D67" s="140">
        <f t="shared" si="3"/>
        <v>0</v>
      </c>
      <c r="E67" s="114"/>
      <c r="F67" s="141"/>
      <c r="G67" s="114">
        <f t="shared" si="4"/>
        <v>0</v>
      </c>
      <c r="H67" s="141">
        <v>0</v>
      </c>
      <c r="I67" s="15">
        <v>3636.3</v>
      </c>
      <c r="J67" s="42">
        <v>0</v>
      </c>
    </row>
    <row r="68" spans="1:10" s="18" customFormat="1" ht="15" hidden="1">
      <c r="A68" s="138" t="s">
        <v>52</v>
      </c>
      <c r="B68" s="139" t="s">
        <v>71</v>
      </c>
      <c r="C68" s="114"/>
      <c r="D68" s="140">
        <f t="shared" si="3"/>
        <v>0</v>
      </c>
      <c r="E68" s="114"/>
      <c r="F68" s="141"/>
      <c r="G68" s="114">
        <f t="shared" si="4"/>
        <v>0</v>
      </c>
      <c r="H68" s="141">
        <v>0</v>
      </c>
      <c r="I68" s="15">
        <v>3636.3</v>
      </c>
      <c r="J68" s="42">
        <v>0</v>
      </c>
    </row>
    <row r="69" spans="1:10" s="18" customFormat="1" ht="15" hidden="1">
      <c r="A69" s="138" t="s">
        <v>53</v>
      </c>
      <c r="B69" s="139" t="s">
        <v>17</v>
      </c>
      <c r="C69" s="114"/>
      <c r="D69" s="140">
        <f t="shared" si="3"/>
        <v>0</v>
      </c>
      <c r="E69" s="114"/>
      <c r="F69" s="141"/>
      <c r="G69" s="114">
        <f t="shared" si="4"/>
        <v>0</v>
      </c>
      <c r="H69" s="141">
        <v>0</v>
      </c>
      <c r="I69" s="15">
        <v>3636.3</v>
      </c>
      <c r="J69" s="42">
        <v>0</v>
      </c>
    </row>
    <row r="70" spans="1:10" s="18" customFormat="1" ht="25.5" hidden="1">
      <c r="A70" s="138" t="s">
        <v>51</v>
      </c>
      <c r="B70" s="139" t="s">
        <v>17</v>
      </c>
      <c r="C70" s="114"/>
      <c r="D70" s="140">
        <f t="shared" si="3"/>
        <v>0</v>
      </c>
      <c r="E70" s="114"/>
      <c r="F70" s="141"/>
      <c r="G70" s="114">
        <f t="shared" si="4"/>
        <v>0</v>
      </c>
      <c r="H70" s="141">
        <v>0</v>
      </c>
      <c r="I70" s="15">
        <v>3636.3</v>
      </c>
      <c r="J70" s="42">
        <v>0</v>
      </c>
    </row>
    <row r="71" spans="1:10" s="18" customFormat="1" ht="18" customHeight="1" hidden="1">
      <c r="A71" s="138" t="s">
        <v>64</v>
      </c>
      <c r="B71" s="139" t="s">
        <v>9</v>
      </c>
      <c r="C71" s="114"/>
      <c r="D71" s="140">
        <f t="shared" si="3"/>
        <v>0</v>
      </c>
      <c r="E71" s="114"/>
      <c r="F71" s="141"/>
      <c r="G71" s="114">
        <f t="shared" si="4"/>
        <v>0</v>
      </c>
      <c r="H71" s="141">
        <v>0</v>
      </c>
      <c r="I71" s="15">
        <v>3636.3</v>
      </c>
      <c r="J71" s="42">
        <v>0</v>
      </c>
    </row>
    <row r="72" spans="1:10" s="18" customFormat="1" ht="21.75" customHeight="1" hidden="1">
      <c r="A72" s="138" t="s">
        <v>63</v>
      </c>
      <c r="B72" s="139" t="s">
        <v>9</v>
      </c>
      <c r="C72" s="144"/>
      <c r="D72" s="140">
        <f t="shared" si="3"/>
        <v>0</v>
      </c>
      <c r="E72" s="144"/>
      <c r="F72" s="141"/>
      <c r="G72" s="114">
        <f t="shared" si="4"/>
        <v>0</v>
      </c>
      <c r="H72" s="141">
        <v>0</v>
      </c>
      <c r="I72" s="15">
        <v>3636.3</v>
      </c>
      <c r="J72" s="42">
        <v>0</v>
      </c>
    </row>
    <row r="73" spans="1:10" s="18" customFormat="1" ht="15" customHeight="1" hidden="1">
      <c r="A73" s="138" t="s">
        <v>77</v>
      </c>
      <c r="B73" s="139" t="s">
        <v>17</v>
      </c>
      <c r="C73" s="114"/>
      <c r="D73" s="140">
        <f t="shared" si="3"/>
        <v>0</v>
      </c>
      <c r="E73" s="114"/>
      <c r="F73" s="141"/>
      <c r="G73" s="114">
        <f t="shared" si="4"/>
        <v>0</v>
      </c>
      <c r="H73" s="141">
        <v>0</v>
      </c>
      <c r="I73" s="15">
        <v>3636.3</v>
      </c>
      <c r="J73" s="42">
        <v>0</v>
      </c>
    </row>
    <row r="74" spans="1:10" s="18" customFormat="1" ht="30" hidden="1">
      <c r="A74" s="131" t="s">
        <v>46</v>
      </c>
      <c r="B74" s="139"/>
      <c r="C74" s="114"/>
      <c r="D74" s="125">
        <v>0</v>
      </c>
      <c r="E74" s="114"/>
      <c r="F74" s="141"/>
      <c r="G74" s="125">
        <f>D74/I74</f>
        <v>0</v>
      </c>
      <c r="H74" s="127">
        <f>G74/12</f>
        <v>0</v>
      </c>
      <c r="I74" s="15">
        <v>3636.3</v>
      </c>
      <c r="J74" s="42">
        <v>0.05</v>
      </c>
    </row>
    <row r="75" spans="1:10" s="18" customFormat="1" ht="15" hidden="1">
      <c r="A75" s="138"/>
      <c r="B75" s="139"/>
      <c r="C75" s="114"/>
      <c r="D75" s="140"/>
      <c r="E75" s="114"/>
      <c r="F75" s="141"/>
      <c r="G75" s="114"/>
      <c r="H75" s="141"/>
      <c r="I75" s="15">
        <v>3636.3</v>
      </c>
      <c r="J75" s="42"/>
    </row>
    <row r="76" spans="1:10" s="18" customFormat="1" ht="15" hidden="1">
      <c r="A76" s="138" t="s">
        <v>65</v>
      </c>
      <c r="B76" s="139" t="s">
        <v>9</v>
      </c>
      <c r="C76" s="114"/>
      <c r="D76" s="140">
        <f>G76*I76</f>
        <v>0</v>
      </c>
      <c r="E76" s="114"/>
      <c r="F76" s="141"/>
      <c r="G76" s="114">
        <f>H76*12</f>
        <v>0</v>
      </c>
      <c r="H76" s="141">
        <v>0</v>
      </c>
      <c r="I76" s="15">
        <v>3636.3</v>
      </c>
      <c r="J76" s="42">
        <v>0</v>
      </c>
    </row>
    <row r="77" spans="1:10" s="18" customFormat="1" ht="15">
      <c r="A77" s="115" t="s">
        <v>115</v>
      </c>
      <c r="B77" s="143" t="s">
        <v>71</v>
      </c>
      <c r="C77" s="116"/>
      <c r="D77" s="113">
        <v>3628.6</v>
      </c>
      <c r="E77" s="114"/>
      <c r="F77" s="141"/>
      <c r="G77" s="144"/>
      <c r="H77" s="145"/>
      <c r="I77" s="15">
        <v>3636.3</v>
      </c>
      <c r="J77" s="42"/>
    </row>
    <row r="78" spans="1:10" s="18" customFormat="1" ht="25.5">
      <c r="A78" s="115" t="s">
        <v>116</v>
      </c>
      <c r="B78" s="143" t="s">
        <v>71</v>
      </c>
      <c r="C78" s="116"/>
      <c r="D78" s="113">
        <v>3993.28</v>
      </c>
      <c r="E78" s="114"/>
      <c r="F78" s="141"/>
      <c r="G78" s="144"/>
      <c r="H78" s="145"/>
      <c r="I78" s="15">
        <v>3636.3</v>
      </c>
      <c r="J78" s="42"/>
    </row>
    <row r="79" spans="1:10" s="18" customFormat="1" ht="15">
      <c r="A79" s="131" t="s">
        <v>47</v>
      </c>
      <c r="B79" s="139"/>
      <c r="C79" s="114"/>
      <c r="D79" s="125">
        <f>D80+D81+D82+D83+D84</f>
        <v>27299.02</v>
      </c>
      <c r="E79" s="114"/>
      <c r="F79" s="141"/>
      <c r="G79" s="125">
        <f>D79/I79</f>
        <v>7.51</v>
      </c>
      <c r="H79" s="127">
        <f>G79/12</f>
        <v>0.63</v>
      </c>
      <c r="I79" s="15">
        <v>3636.3</v>
      </c>
      <c r="J79" s="42">
        <v>0.15</v>
      </c>
    </row>
    <row r="80" spans="1:10" s="18" customFormat="1" ht="15">
      <c r="A80" s="138" t="s">
        <v>41</v>
      </c>
      <c r="B80" s="139" t="s">
        <v>9</v>
      </c>
      <c r="C80" s="114"/>
      <c r="D80" s="140">
        <v>1220.4</v>
      </c>
      <c r="E80" s="114"/>
      <c r="F80" s="141"/>
      <c r="G80" s="114"/>
      <c r="H80" s="141"/>
      <c r="I80" s="15">
        <v>3636.3</v>
      </c>
      <c r="J80" s="42">
        <v>0.02</v>
      </c>
    </row>
    <row r="81" spans="1:10" s="18" customFormat="1" ht="15">
      <c r="A81" s="138" t="s">
        <v>80</v>
      </c>
      <c r="B81" s="139" t="s">
        <v>17</v>
      </c>
      <c r="C81" s="114"/>
      <c r="D81" s="140">
        <v>6000.11</v>
      </c>
      <c r="E81" s="114"/>
      <c r="F81" s="141"/>
      <c r="G81" s="114"/>
      <c r="H81" s="141"/>
      <c r="I81" s="15">
        <v>3636.3</v>
      </c>
      <c r="J81" s="42">
        <v>0.11</v>
      </c>
    </row>
    <row r="82" spans="1:10" s="18" customFormat="1" ht="15">
      <c r="A82" s="138" t="s">
        <v>42</v>
      </c>
      <c r="B82" s="139" t="s">
        <v>17</v>
      </c>
      <c r="C82" s="114"/>
      <c r="D82" s="140">
        <v>915.28</v>
      </c>
      <c r="E82" s="114"/>
      <c r="F82" s="141"/>
      <c r="G82" s="114"/>
      <c r="H82" s="141"/>
      <c r="I82" s="15">
        <v>3636.3</v>
      </c>
      <c r="J82" s="42">
        <v>0.02</v>
      </c>
    </row>
    <row r="83" spans="1:10" s="18" customFormat="1" ht="26.25" customHeight="1">
      <c r="A83" s="138" t="s">
        <v>76</v>
      </c>
      <c r="B83" s="139" t="s">
        <v>12</v>
      </c>
      <c r="C83" s="114"/>
      <c r="D83" s="140">
        <v>4607.25</v>
      </c>
      <c r="E83" s="114"/>
      <c r="F83" s="141"/>
      <c r="G83" s="114"/>
      <c r="H83" s="141"/>
      <c r="I83" s="15">
        <v>3636.3</v>
      </c>
      <c r="J83" s="42">
        <v>0</v>
      </c>
    </row>
    <row r="84" spans="1:10" s="18" customFormat="1" ht="19.5" customHeight="1">
      <c r="A84" s="138" t="s">
        <v>141</v>
      </c>
      <c r="B84" s="142" t="s">
        <v>123</v>
      </c>
      <c r="C84" s="114"/>
      <c r="D84" s="146">
        <v>14555.98</v>
      </c>
      <c r="E84" s="114"/>
      <c r="F84" s="141"/>
      <c r="G84" s="144"/>
      <c r="H84" s="145"/>
      <c r="I84" s="15">
        <v>3636.3</v>
      </c>
      <c r="J84" s="42"/>
    </row>
    <row r="85" spans="1:10" s="18" customFormat="1" ht="15">
      <c r="A85" s="131" t="s">
        <v>48</v>
      </c>
      <c r="B85" s="139"/>
      <c r="C85" s="114"/>
      <c r="D85" s="125">
        <f>D86+D87</f>
        <v>1098.16</v>
      </c>
      <c r="E85" s="114"/>
      <c r="F85" s="141"/>
      <c r="G85" s="125">
        <f>D85/I85</f>
        <v>0.3</v>
      </c>
      <c r="H85" s="127">
        <f>G85/12</f>
        <v>0.03</v>
      </c>
      <c r="I85" s="15">
        <v>3636.3</v>
      </c>
      <c r="J85" s="42">
        <v>0.1</v>
      </c>
    </row>
    <row r="86" spans="1:10" s="18" customFormat="1" ht="15">
      <c r="A86" s="138" t="s">
        <v>43</v>
      </c>
      <c r="B86" s="139" t="s">
        <v>17</v>
      </c>
      <c r="C86" s="114"/>
      <c r="D86" s="140">
        <v>1098.16</v>
      </c>
      <c r="E86" s="114"/>
      <c r="F86" s="141"/>
      <c r="G86" s="114"/>
      <c r="H86" s="141"/>
      <c r="I86" s="15">
        <v>3636.3</v>
      </c>
      <c r="J86" s="42">
        <v>0.02</v>
      </c>
    </row>
    <row r="87" spans="1:10" s="18" customFormat="1" ht="15" hidden="1">
      <c r="A87" s="138" t="s">
        <v>44</v>
      </c>
      <c r="B87" s="139" t="s">
        <v>17</v>
      </c>
      <c r="C87" s="114"/>
      <c r="D87" s="140"/>
      <c r="E87" s="114"/>
      <c r="F87" s="141"/>
      <c r="G87" s="114"/>
      <c r="H87" s="141"/>
      <c r="I87" s="15">
        <v>3636.3</v>
      </c>
      <c r="J87" s="42">
        <v>0.02</v>
      </c>
    </row>
    <row r="88" spans="1:10" s="15" customFormat="1" ht="15">
      <c r="A88" s="131" t="s">
        <v>60</v>
      </c>
      <c r="B88" s="132"/>
      <c r="C88" s="125"/>
      <c r="D88" s="125">
        <f>D90</f>
        <v>10390.8</v>
      </c>
      <c r="E88" s="125"/>
      <c r="F88" s="133"/>
      <c r="G88" s="125">
        <f>D88/I88</f>
        <v>2.86</v>
      </c>
      <c r="H88" s="127">
        <f>G88/12</f>
        <v>0.24</v>
      </c>
      <c r="I88" s="15">
        <v>3636.3</v>
      </c>
      <c r="J88" s="42">
        <v>0.21</v>
      </c>
    </row>
    <row r="89" spans="1:10" s="15" customFormat="1" ht="15">
      <c r="A89" s="131"/>
      <c r="B89" s="132"/>
      <c r="C89" s="125"/>
      <c r="D89" s="126"/>
      <c r="E89" s="125"/>
      <c r="F89" s="133"/>
      <c r="G89" s="125"/>
      <c r="H89" s="127"/>
      <c r="J89" s="42"/>
    </row>
    <row r="90" spans="1:10" s="18" customFormat="1" ht="15">
      <c r="A90" s="138" t="s">
        <v>73</v>
      </c>
      <c r="B90" s="142" t="s">
        <v>22</v>
      </c>
      <c r="C90" s="114"/>
      <c r="D90" s="140">
        <v>10390.8</v>
      </c>
      <c r="E90" s="114"/>
      <c r="F90" s="141"/>
      <c r="G90" s="114"/>
      <c r="H90" s="141"/>
      <c r="I90" s="15">
        <v>3636.3</v>
      </c>
      <c r="J90" s="42">
        <v>0.03</v>
      </c>
    </row>
    <row r="91" spans="1:10" s="18" customFormat="1" ht="15" hidden="1">
      <c r="A91" s="138"/>
      <c r="B91" s="139"/>
      <c r="C91" s="114"/>
      <c r="D91" s="140"/>
      <c r="E91" s="114"/>
      <c r="F91" s="141"/>
      <c r="G91" s="114"/>
      <c r="H91" s="141"/>
      <c r="I91" s="15">
        <v>3636.3</v>
      </c>
      <c r="J91" s="42"/>
    </row>
    <row r="92" spans="1:10" s="15" customFormat="1" ht="15">
      <c r="A92" s="131" t="s">
        <v>59</v>
      </c>
      <c r="B92" s="132"/>
      <c r="C92" s="125"/>
      <c r="D92" s="125">
        <f>D93+D94</f>
        <v>31846.79</v>
      </c>
      <c r="E92" s="125"/>
      <c r="F92" s="133"/>
      <c r="G92" s="125">
        <f>D92/I92</f>
        <v>8.76</v>
      </c>
      <c r="H92" s="127">
        <f>G92/12</f>
        <v>0.73</v>
      </c>
      <c r="I92" s="15">
        <v>3636.3</v>
      </c>
      <c r="J92" s="42">
        <v>0.58</v>
      </c>
    </row>
    <row r="93" spans="1:10" s="18" customFormat="1" ht="15">
      <c r="A93" s="138" t="s">
        <v>74</v>
      </c>
      <c r="B93" s="142" t="s">
        <v>67</v>
      </c>
      <c r="C93" s="114"/>
      <c r="D93" s="140">
        <v>29210.73</v>
      </c>
      <c r="E93" s="114"/>
      <c r="F93" s="141"/>
      <c r="G93" s="114"/>
      <c r="H93" s="141"/>
      <c r="I93" s="15">
        <v>3636.3</v>
      </c>
      <c r="J93" s="42">
        <v>0.54</v>
      </c>
    </row>
    <row r="94" spans="1:10" s="18" customFormat="1" ht="15">
      <c r="A94" s="138" t="s">
        <v>102</v>
      </c>
      <c r="B94" s="139" t="s">
        <v>67</v>
      </c>
      <c r="C94" s="114"/>
      <c r="D94" s="140">
        <v>2636.06</v>
      </c>
      <c r="E94" s="114"/>
      <c r="F94" s="141"/>
      <c r="G94" s="114"/>
      <c r="H94" s="141"/>
      <c r="I94" s="15">
        <v>3636.3</v>
      </c>
      <c r="J94" s="42">
        <v>0.04</v>
      </c>
    </row>
    <row r="95" spans="1:10" s="18" customFormat="1" ht="25.5" customHeight="1" hidden="1">
      <c r="A95" s="138" t="s">
        <v>75</v>
      </c>
      <c r="B95" s="139" t="s">
        <v>17</v>
      </c>
      <c r="C95" s="114"/>
      <c r="D95" s="140"/>
      <c r="E95" s="114"/>
      <c r="F95" s="141"/>
      <c r="G95" s="114"/>
      <c r="H95" s="141">
        <v>0</v>
      </c>
      <c r="I95" s="15">
        <v>3636.3</v>
      </c>
      <c r="J95" s="42">
        <v>0</v>
      </c>
    </row>
    <row r="96" spans="1:10" s="15" customFormat="1" ht="18.75" hidden="1">
      <c r="A96" s="150"/>
      <c r="B96" s="151"/>
      <c r="C96" s="136"/>
      <c r="D96" s="136"/>
      <c r="E96" s="136"/>
      <c r="F96" s="137"/>
      <c r="G96" s="136"/>
      <c r="H96" s="137"/>
      <c r="I96" s="15">
        <v>3636.3</v>
      </c>
      <c r="J96" s="42"/>
    </row>
    <row r="97" spans="1:10" s="15" customFormat="1" ht="19.5" thickBot="1">
      <c r="A97" s="175" t="s">
        <v>144</v>
      </c>
      <c r="B97" s="176" t="s">
        <v>145</v>
      </c>
      <c r="C97" s="177"/>
      <c r="D97" s="177">
        <f>30*1909</f>
        <v>57270</v>
      </c>
      <c r="E97" s="177"/>
      <c r="F97" s="178"/>
      <c r="G97" s="177">
        <f>D97/I97</f>
        <v>15.75</v>
      </c>
      <c r="H97" s="178">
        <f>G97/12</f>
        <v>1.31</v>
      </c>
      <c r="I97" s="15">
        <v>3636.3</v>
      </c>
      <c r="J97" s="42"/>
    </row>
    <row r="98" spans="1:10" s="15" customFormat="1" ht="38.25" thickBot="1">
      <c r="A98" s="152" t="s">
        <v>146</v>
      </c>
      <c r="B98" s="153" t="s">
        <v>12</v>
      </c>
      <c r="C98" s="154">
        <f>F98*12</f>
        <v>0</v>
      </c>
      <c r="D98" s="154">
        <f>G98*I98</f>
        <v>16581.53</v>
      </c>
      <c r="E98" s="154">
        <f>H98*12</f>
        <v>4.56</v>
      </c>
      <c r="F98" s="155"/>
      <c r="G98" s="154">
        <f>H98*12</f>
        <v>4.56</v>
      </c>
      <c r="H98" s="155">
        <v>0.38</v>
      </c>
      <c r="I98" s="15">
        <v>3636.3</v>
      </c>
      <c r="J98" s="42">
        <v>0.3</v>
      </c>
    </row>
    <row r="99" spans="1:10" s="15" customFormat="1" ht="19.5" hidden="1" thickBot="1">
      <c r="A99" s="156" t="s">
        <v>33</v>
      </c>
      <c r="B99" s="130"/>
      <c r="C99" s="125">
        <f>F99*12</f>
        <v>0</v>
      </c>
      <c r="D99" s="125"/>
      <c r="E99" s="125"/>
      <c r="F99" s="125"/>
      <c r="G99" s="125"/>
      <c r="H99" s="127"/>
      <c r="I99" s="15">
        <v>3636.3</v>
      </c>
      <c r="J99" s="42"/>
    </row>
    <row r="100" spans="1:10" s="18" customFormat="1" ht="15.75" hidden="1" thickBot="1">
      <c r="A100" s="138" t="s">
        <v>81</v>
      </c>
      <c r="B100" s="139"/>
      <c r="C100" s="114"/>
      <c r="D100" s="140"/>
      <c r="E100" s="114"/>
      <c r="F100" s="141"/>
      <c r="G100" s="114"/>
      <c r="H100" s="141"/>
      <c r="I100" s="15">
        <v>3636.3</v>
      </c>
      <c r="J100" s="43"/>
    </row>
    <row r="101" spans="1:10" s="18" customFormat="1" ht="15.75" hidden="1" thickBot="1">
      <c r="A101" s="138" t="s">
        <v>103</v>
      </c>
      <c r="B101" s="139"/>
      <c r="C101" s="114"/>
      <c r="D101" s="140"/>
      <c r="E101" s="114"/>
      <c r="F101" s="141"/>
      <c r="G101" s="114"/>
      <c r="H101" s="141"/>
      <c r="I101" s="15">
        <v>3636.3</v>
      </c>
      <c r="J101" s="43"/>
    </row>
    <row r="102" spans="1:10" s="18" customFormat="1" ht="15.75" hidden="1" thickBot="1">
      <c r="A102" s="138" t="s">
        <v>104</v>
      </c>
      <c r="B102" s="139"/>
      <c r="C102" s="114"/>
      <c r="D102" s="140"/>
      <c r="E102" s="114"/>
      <c r="F102" s="141"/>
      <c r="G102" s="114"/>
      <c r="H102" s="141"/>
      <c r="I102" s="15">
        <v>3636.3</v>
      </c>
      <c r="J102" s="43"/>
    </row>
    <row r="103" spans="1:10" s="18" customFormat="1" ht="15.75" hidden="1" thickBot="1">
      <c r="A103" s="138" t="s">
        <v>82</v>
      </c>
      <c r="B103" s="139"/>
      <c r="C103" s="114"/>
      <c r="D103" s="140"/>
      <c r="E103" s="114"/>
      <c r="F103" s="141"/>
      <c r="G103" s="114"/>
      <c r="H103" s="141"/>
      <c r="I103" s="15">
        <v>3636.3</v>
      </c>
      <c r="J103" s="43"/>
    </row>
    <row r="104" spans="1:10" s="18" customFormat="1" ht="15.75" hidden="1" thickBot="1">
      <c r="A104" s="138" t="s">
        <v>83</v>
      </c>
      <c r="B104" s="139"/>
      <c r="C104" s="114"/>
      <c r="D104" s="140"/>
      <c r="E104" s="114"/>
      <c r="F104" s="141"/>
      <c r="G104" s="114"/>
      <c r="H104" s="141"/>
      <c r="I104" s="15">
        <v>3636.3</v>
      </c>
      <c r="J104" s="43"/>
    </row>
    <row r="105" spans="1:10" s="18" customFormat="1" ht="15.75" hidden="1" thickBot="1">
      <c r="A105" s="157" t="s">
        <v>84</v>
      </c>
      <c r="B105" s="158"/>
      <c r="C105" s="159"/>
      <c r="D105" s="160"/>
      <c r="E105" s="159"/>
      <c r="F105" s="161"/>
      <c r="G105" s="159"/>
      <c r="H105" s="161"/>
      <c r="I105" s="15">
        <v>3636.3</v>
      </c>
      <c r="J105" s="43"/>
    </row>
    <row r="106" spans="1:9" s="62" customFormat="1" ht="26.25" hidden="1" thickBot="1">
      <c r="A106" s="162" t="s">
        <v>108</v>
      </c>
      <c r="B106" s="142" t="s">
        <v>109</v>
      </c>
      <c r="C106" s="154"/>
      <c r="D106" s="163"/>
      <c r="E106" s="154"/>
      <c r="F106" s="164"/>
      <c r="G106" s="154"/>
      <c r="H106" s="165"/>
      <c r="I106" s="15">
        <v>3636.3</v>
      </c>
    </row>
    <row r="107" spans="1:9" s="62" customFormat="1" ht="19.5" thickBot="1">
      <c r="A107" s="152" t="s">
        <v>113</v>
      </c>
      <c r="B107" s="166" t="s">
        <v>11</v>
      </c>
      <c r="C107" s="154"/>
      <c r="D107" s="163">
        <f>G107*I107</f>
        <v>75489.59</v>
      </c>
      <c r="E107" s="154"/>
      <c r="F107" s="163"/>
      <c r="G107" s="154">
        <f>12*H107</f>
        <v>20.76</v>
      </c>
      <c r="H107" s="167">
        <v>1.73</v>
      </c>
      <c r="I107" s="15">
        <v>3636.3</v>
      </c>
    </row>
    <row r="108" spans="1:10" s="15" customFormat="1" ht="19.5" customHeight="1" thickBot="1">
      <c r="A108" s="162" t="s">
        <v>34</v>
      </c>
      <c r="B108" s="153"/>
      <c r="C108" s="154">
        <f>F108*12</f>
        <v>0</v>
      </c>
      <c r="D108" s="154">
        <f>D107+D98+D92+D88+D85+D79+D74+D62+D47+D46+D45+D44+D43+D37+D36+D35+D34+D33+D24+D16+D41+D42+D97</f>
        <v>697800.58</v>
      </c>
      <c r="E108" s="154">
        <f>E107+E98+E92+E88+E85+E79+E74+E62+E47+E46+E45+E44+E43+E37+E36+E35+E34+E33+E24+E16+E41+E42+E97</f>
        <v>119.04</v>
      </c>
      <c r="F108" s="154">
        <f>F107+F98+F92+F88+F85+F79+F74+F62+F47+F46+F45+F44+F43+F37+F36+F35+F34+F33+F24+F16+F41+F42+F97</f>
        <v>0</v>
      </c>
      <c r="G108" s="154">
        <f>G107+G98+G92+G88+G85+G79+G74+G62+G47+G46+G45+G44+G43+G37+G36+G35+G34+G33+G24+G16+G41+G42+G97</f>
        <v>191.9</v>
      </c>
      <c r="H108" s="154">
        <f>H107+H98+H92+H88+H85+H79+H74+H62+H47+H46+H45+H44+H43+H37+H36+H35+H34+H33+H24+H16+H41+H42+H97</f>
        <v>16.01</v>
      </c>
      <c r="J108" s="42"/>
    </row>
    <row r="109" spans="1:10" s="25" customFormat="1" ht="20.25" hidden="1" thickBot="1">
      <c r="A109" s="6" t="s">
        <v>29</v>
      </c>
      <c r="B109" s="24" t="s">
        <v>11</v>
      </c>
      <c r="C109" s="24" t="s">
        <v>30</v>
      </c>
      <c r="D109" s="88"/>
      <c r="E109" s="89" t="s">
        <v>30</v>
      </c>
      <c r="F109" s="90"/>
      <c r="G109" s="89" t="s">
        <v>30</v>
      </c>
      <c r="H109" s="90"/>
      <c r="J109" s="44"/>
    </row>
    <row r="110" spans="1:10" s="3" customFormat="1" ht="12.75">
      <c r="A110" s="26"/>
      <c r="D110" s="91"/>
      <c r="E110" s="91"/>
      <c r="F110" s="91"/>
      <c r="G110" s="91"/>
      <c r="H110" s="91"/>
      <c r="J110" s="45"/>
    </row>
    <row r="111" spans="1:10" s="3" customFormat="1" ht="12.75">
      <c r="A111" s="26"/>
      <c r="D111" s="91"/>
      <c r="E111" s="91"/>
      <c r="F111" s="91"/>
      <c r="G111" s="91"/>
      <c r="H111" s="91"/>
      <c r="J111" s="45"/>
    </row>
    <row r="112" spans="1:10" s="25" customFormat="1" ht="20.25" hidden="1" thickBot="1">
      <c r="A112" s="6"/>
      <c r="B112" s="24"/>
      <c r="C112" s="24"/>
      <c r="D112" s="88"/>
      <c r="E112" s="89"/>
      <c r="F112" s="90"/>
      <c r="G112" s="89"/>
      <c r="H112" s="90"/>
      <c r="I112" s="15"/>
      <c r="J112" s="44"/>
    </row>
    <row r="113" spans="1:10" s="15" customFormat="1" ht="19.5" hidden="1" thickBot="1">
      <c r="A113" s="6" t="s">
        <v>105</v>
      </c>
      <c r="B113" s="14"/>
      <c r="C113" s="36">
        <f>F113*12</f>
        <v>0</v>
      </c>
      <c r="D113" s="61"/>
      <c r="E113" s="61"/>
      <c r="F113" s="61"/>
      <c r="G113" s="61"/>
      <c r="H113" s="92"/>
      <c r="I113" s="15">
        <v>3635</v>
      </c>
      <c r="J113" s="42"/>
    </row>
    <row r="114" spans="1:10" s="18" customFormat="1" ht="15" hidden="1">
      <c r="A114" s="34" t="s">
        <v>81</v>
      </c>
      <c r="B114" s="35"/>
      <c r="C114" s="8"/>
      <c r="D114" s="93"/>
      <c r="E114" s="87"/>
      <c r="F114" s="94"/>
      <c r="G114" s="87"/>
      <c r="H114" s="94"/>
      <c r="I114" s="15">
        <v>3635</v>
      </c>
      <c r="J114" s="43"/>
    </row>
    <row r="115" spans="1:10" s="18" customFormat="1" ht="15" hidden="1">
      <c r="A115" s="7" t="s">
        <v>103</v>
      </c>
      <c r="B115" s="23"/>
      <c r="C115" s="2"/>
      <c r="D115" s="84"/>
      <c r="E115" s="85"/>
      <c r="F115" s="86"/>
      <c r="G115" s="85"/>
      <c r="H115" s="86"/>
      <c r="I115" s="15">
        <v>3635</v>
      </c>
      <c r="J115" s="43"/>
    </row>
    <row r="116" spans="1:10" s="18" customFormat="1" ht="15.75" hidden="1" thickBot="1">
      <c r="A116" s="31" t="s">
        <v>104</v>
      </c>
      <c r="B116" s="32"/>
      <c r="C116" s="33"/>
      <c r="D116" s="95"/>
      <c r="E116" s="96"/>
      <c r="F116" s="97"/>
      <c r="G116" s="96"/>
      <c r="H116" s="97"/>
      <c r="I116" s="15">
        <v>3635</v>
      </c>
      <c r="J116" s="43"/>
    </row>
    <row r="117" spans="1:10" s="3" customFormat="1" ht="12.75" hidden="1">
      <c r="A117" s="26"/>
      <c r="D117" s="91"/>
      <c r="E117" s="91"/>
      <c r="F117" s="91"/>
      <c r="G117" s="91"/>
      <c r="H117" s="91"/>
      <c r="J117" s="45"/>
    </row>
    <row r="118" spans="1:10" s="3" customFormat="1" ht="12.75" hidden="1">
      <c r="A118" s="26"/>
      <c r="D118" s="91"/>
      <c r="E118" s="91"/>
      <c r="F118" s="91"/>
      <c r="G118" s="91"/>
      <c r="H118" s="91"/>
      <c r="J118" s="45"/>
    </row>
    <row r="119" spans="1:10" s="3" customFormat="1" ht="12.75" hidden="1">
      <c r="A119" s="26"/>
      <c r="D119" s="91"/>
      <c r="E119" s="91"/>
      <c r="F119" s="91"/>
      <c r="G119" s="91"/>
      <c r="H119" s="91"/>
      <c r="J119" s="45"/>
    </row>
    <row r="120" spans="1:10" s="39" customFormat="1" ht="15.75" hidden="1" thickBot="1">
      <c r="A120" s="37" t="s">
        <v>106</v>
      </c>
      <c r="B120" s="38"/>
      <c r="C120" s="38"/>
      <c r="D120" s="98">
        <f>D108+D113</f>
        <v>697800.58</v>
      </c>
      <c r="E120" s="99"/>
      <c r="F120" s="99"/>
      <c r="G120" s="98">
        <f>G108+G113</f>
        <v>191.9</v>
      </c>
      <c r="H120" s="100">
        <f>H108+H113</f>
        <v>16.01</v>
      </c>
      <c r="J120" s="46"/>
    </row>
    <row r="121" spans="1:10" s="39" customFormat="1" ht="15">
      <c r="A121" s="47"/>
      <c r="B121" s="48"/>
      <c r="C121" s="48"/>
      <c r="D121" s="101"/>
      <c r="E121" s="102"/>
      <c r="F121" s="102"/>
      <c r="G121" s="101"/>
      <c r="H121" s="101"/>
      <c r="J121" s="46"/>
    </row>
    <row r="122" spans="1:10" s="39" customFormat="1" ht="15.75" thickBot="1">
      <c r="A122" s="47"/>
      <c r="B122" s="48"/>
      <c r="C122" s="48"/>
      <c r="D122" s="101"/>
      <c r="E122" s="102"/>
      <c r="F122" s="102"/>
      <c r="G122" s="101"/>
      <c r="H122" s="101"/>
      <c r="J122" s="46"/>
    </row>
    <row r="123" spans="1:10" s="39" customFormat="1" ht="19.5" thickBot="1">
      <c r="A123" s="49" t="s">
        <v>107</v>
      </c>
      <c r="B123" s="50"/>
      <c r="C123" s="50">
        <f>F123*12</f>
        <v>0</v>
      </c>
      <c r="D123" s="103">
        <f>D130+D131+D132+D133+D134</f>
        <v>70666.93</v>
      </c>
      <c r="E123" s="103">
        <f>E130+E131+E132+E133+E134</f>
        <v>0</v>
      </c>
      <c r="F123" s="103">
        <f>F130+F131+F132+F133+F134</f>
        <v>0</v>
      </c>
      <c r="G123" s="103">
        <f>G130+G131+G132+G133+G134</f>
        <v>19.43</v>
      </c>
      <c r="H123" s="103">
        <f>H130+H131+H132+H133+H134</f>
        <v>1.62</v>
      </c>
      <c r="I123" s="15">
        <v>3636.3</v>
      </c>
      <c r="J123" s="46"/>
    </row>
    <row r="124" spans="1:10" s="39" customFormat="1" ht="15" hidden="1">
      <c r="A124" s="51"/>
      <c r="B124" s="52"/>
      <c r="C124" s="52"/>
      <c r="D124" s="104"/>
      <c r="E124" s="105"/>
      <c r="F124" s="106"/>
      <c r="G124" s="105"/>
      <c r="H124" s="106"/>
      <c r="I124" s="15">
        <v>3636.3</v>
      </c>
      <c r="J124" s="46"/>
    </row>
    <row r="125" spans="1:10" s="39" customFormat="1" ht="15" hidden="1">
      <c r="A125" s="53"/>
      <c r="B125" s="54"/>
      <c r="C125" s="54"/>
      <c r="D125" s="107"/>
      <c r="E125" s="108"/>
      <c r="F125" s="109"/>
      <c r="G125" s="105"/>
      <c r="H125" s="106"/>
      <c r="I125" s="15">
        <v>3636.3</v>
      </c>
      <c r="J125" s="46"/>
    </row>
    <row r="126" spans="1:10" s="39" customFormat="1" ht="15" hidden="1">
      <c r="A126" s="53"/>
      <c r="B126" s="54"/>
      <c r="C126" s="54"/>
      <c r="D126" s="107"/>
      <c r="E126" s="108"/>
      <c r="F126" s="109"/>
      <c r="G126" s="105"/>
      <c r="H126" s="106"/>
      <c r="I126" s="15">
        <v>3636.3</v>
      </c>
      <c r="J126" s="46"/>
    </row>
    <row r="127" spans="1:10" s="39" customFormat="1" ht="15" hidden="1">
      <c r="A127" s="53"/>
      <c r="B127" s="54"/>
      <c r="C127" s="54"/>
      <c r="D127" s="107"/>
      <c r="E127" s="108"/>
      <c r="F127" s="109"/>
      <c r="G127" s="105"/>
      <c r="H127" s="106"/>
      <c r="I127" s="15">
        <v>3636.3</v>
      </c>
      <c r="J127" s="46"/>
    </row>
    <row r="128" spans="1:10" s="39" customFormat="1" ht="15" hidden="1">
      <c r="A128" s="53"/>
      <c r="B128" s="54"/>
      <c r="C128" s="54"/>
      <c r="D128" s="107"/>
      <c r="E128" s="108"/>
      <c r="F128" s="109"/>
      <c r="G128" s="105"/>
      <c r="H128" s="106"/>
      <c r="I128" s="15">
        <v>3636.3</v>
      </c>
      <c r="J128" s="46"/>
    </row>
    <row r="129" spans="1:10" s="39" customFormat="1" ht="15" hidden="1">
      <c r="A129" s="53"/>
      <c r="B129" s="54"/>
      <c r="C129" s="54"/>
      <c r="D129" s="107"/>
      <c r="E129" s="108"/>
      <c r="F129" s="109"/>
      <c r="G129" s="105"/>
      <c r="H129" s="106"/>
      <c r="I129" s="15">
        <v>3636.3</v>
      </c>
      <c r="J129" s="46"/>
    </row>
    <row r="130" spans="1:10" s="122" customFormat="1" ht="15">
      <c r="A130" s="115" t="s">
        <v>127</v>
      </c>
      <c r="B130" s="116"/>
      <c r="C130" s="116"/>
      <c r="D130" s="113">
        <v>45844.01</v>
      </c>
      <c r="E130" s="116"/>
      <c r="F130" s="117"/>
      <c r="G130" s="118">
        <f>D130/I130</f>
        <v>12.61</v>
      </c>
      <c r="H130" s="119">
        <f>G130/12</f>
        <v>1.05</v>
      </c>
      <c r="I130" s="15">
        <v>3636.3</v>
      </c>
      <c r="J130" s="121"/>
    </row>
    <row r="131" spans="1:10" s="122" customFormat="1" ht="15">
      <c r="A131" s="115" t="s">
        <v>149</v>
      </c>
      <c r="B131" s="116"/>
      <c r="C131" s="116"/>
      <c r="D131" s="113">
        <v>2407.56</v>
      </c>
      <c r="E131" s="116"/>
      <c r="F131" s="117"/>
      <c r="G131" s="118">
        <f>D131/I131</f>
        <v>0.66</v>
      </c>
      <c r="H131" s="119">
        <f>G131/12</f>
        <v>0.06</v>
      </c>
      <c r="I131" s="15">
        <v>3636.3</v>
      </c>
      <c r="J131" s="121"/>
    </row>
    <row r="132" spans="1:10" s="122" customFormat="1" ht="15">
      <c r="A132" s="115" t="s">
        <v>130</v>
      </c>
      <c r="B132" s="116"/>
      <c r="C132" s="116"/>
      <c r="D132" s="113">
        <v>6682.84</v>
      </c>
      <c r="E132" s="116"/>
      <c r="F132" s="117"/>
      <c r="G132" s="118">
        <f>D132/I132</f>
        <v>1.84</v>
      </c>
      <c r="H132" s="119">
        <f>G132/12</f>
        <v>0.15</v>
      </c>
      <c r="I132" s="15">
        <v>3636.3</v>
      </c>
      <c r="J132" s="121"/>
    </row>
    <row r="133" spans="1:10" s="122" customFormat="1" ht="15">
      <c r="A133" s="115" t="s">
        <v>131</v>
      </c>
      <c r="B133" s="116"/>
      <c r="C133" s="116"/>
      <c r="D133" s="113">
        <v>7471.41</v>
      </c>
      <c r="E133" s="116"/>
      <c r="F133" s="117"/>
      <c r="G133" s="118">
        <f>D133/I133</f>
        <v>2.05</v>
      </c>
      <c r="H133" s="119">
        <f>G133/12</f>
        <v>0.17</v>
      </c>
      <c r="I133" s="15">
        <v>3636.3</v>
      </c>
      <c r="J133" s="121"/>
    </row>
    <row r="134" spans="1:10" s="122" customFormat="1" ht="15">
      <c r="A134" s="115" t="s">
        <v>150</v>
      </c>
      <c r="B134" s="116"/>
      <c r="C134" s="116"/>
      <c r="D134" s="113">
        <v>8261.11</v>
      </c>
      <c r="E134" s="116"/>
      <c r="F134" s="117"/>
      <c r="G134" s="118">
        <f>D134/I134</f>
        <v>2.27</v>
      </c>
      <c r="H134" s="119">
        <f>G134/12</f>
        <v>0.19</v>
      </c>
      <c r="I134" s="15">
        <v>3636.3</v>
      </c>
      <c r="J134" s="121"/>
    </row>
    <row r="135" spans="1:10" s="39" customFormat="1" ht="15">
      <c r="A135" s="55"/>
      <c r="B135" s="56"/>
      <c r="C135" s="56"/>
      <c r="D135" s="110"/>
      <c r="E135" s="110"/>
      <c r="F135" s="110"/>
      <c r="G135" s="110"/>
      <c r="H135" s="110"/>
      <c r="I135" s="15"/>
      <c r="J135" s="46"/>
    </row>
    <row r="136" spans="1:10" s="39" customFormat="1" ht="15.75" thickBot="1">
      <c r="A136" s="55"/>
      <c r="B136" s="56"/>
      <c r="C136" s="56"/>
      <c r="D136" s="110"/>
      <c r="E136" s="110"/>
      <c r="F136" s="110"/>
      <c r="G136" s="110"/>
      <c r="H136" s="110"/>
      <c r="I136" s="15"/>
      <c r="J136" s="46"/>
    </row>
    <row r="137" spans="1:8" s="60" customFormat="1" ht="19.5" thickBot="1">
      <c r="A137" s="57" t="s">
        <v>106</v>
      </c>
      <c r="B137" s="58"/>
      <c r="C137" s="59"/>
      <c r="D137" s="111">
        <f>D108+D123</f>
        <v>768467.51</v>
      </c>
      <c r="E137" s="111">
        <f>E108+E112+E123</f>
        <v>119.04</v>
      </c>
      <c r="F137" s="111">
        <f>F108+F112+F123</f>
        <v>0</v>
      </c>
      <c r="G137" s="111">
        <f>G108+G112+G123</f>
        <v>211.33</v>
      </c>
      <c r="H137" s="111">
        <f>H108+H112+H123</f>
        <v>17.63</v>
      </c>
    </row>
    <row r="138" spans="1:10" s="3" customFormat="1" ht="12.75">
      <c r="A138" s="55"/>
      <c r="B138" s="56"/>
      <c r="C138" s="56"/>
      <c r="D138" s="110"/>
      <c r="E138" s="110"/>
      <c r="F138" s="110"/>
      <c r="G138" s="110"/>
      <c r="H138" s="110"/>
      <c r="J138" s="45"/>
    </row>
    <row r="139" spans="1:10" s="3" customFormat="1" ht="12.75">
      <c r="A139" s="26"/>
      <c r="D139" s="91"/>
      <c r="E139" s="91"/>
      <c r="F139" s="91"/>
      <c r="G139" s="91"/>
      <c r="H139" s="91"/>
      <c r="J139" s="45"/>
    </row>
    <row r="140" spans="1:10" s="3" customFormat="1" ht="12.75">
      <c r="A140" s="26"/>
      <c r="D140" s="91"/>
      <c r="E140" s="91"/>
      <c r="F140" s="91"/>
      <c r="G140" s="91"/>
      <c r="H140" s="91"/>
      <c r="J140" s="45"/>
    </row>
    <row r="141" spans="1:10" s="25" customFormat="1" ht="19.5">
      <c r="A141" s="27"/>
      <c r="B141" s="28"/>
      <c r="C141" s="4"/>
      <c r="D141" s="112"/>
      <c r="E141" s="112"/>
      <c r="F141" s="112"/>
      <c r="G141" s="112"/>
      <c r="H141" s="112"/>
      <c r="J141" s="44"/>
    </row>
    <row r="142" spans="1:10" s="3" customFormat="1" ht="14.25">
      <c r="A142" s="194" t="s">
        <v>31</v>
      </c>
      <c r="B142" s="194"/>
      <c r="C142" s="194"/>
      <c r="D142" s="194"/>
      <c r="E142" s="194"/>
      <c r="F142" s="194"/>
      <c r="G142" s="91"/>
      <c r="H142" s="91"/>
      <c r="J142" s="45"/>
    </row>
    <row r="143" spans="4:10" s="3" customFormat="1" ht="12.75">
      <c r="D143" s="91"/>
      <c r="E143" s="91"/>
      <c r="F143" s="91"/>
      <c r="G143" s="91"/>
      <c r="H143" s="91"/>
      <c r="J143" s="45"/>
    </row>
    <row r="144" spans="1:10" s="3" customFormat="1" ht="12.75">
      <c r="A144" s="26" t="s">
        <v>32</v>
      </c>
      <c r="D144" s="91"/>
      <c r="E144" s="91"/>
      <c r="F144" s="91"/>
      <c r="G144" s="91"/>
      <c r="H144" s="91"/>
      <c r="J144" s="45"/>
    </row>
    <row r="145" spans="4:10" s="3" customFormat="1" ht="12.75">
      <c r="D145" s="91"/>
      <c r="E145" s="91"/>
      <c r="F145" s="91"/>
      <c r="G145" s="91"/>
      <c r="H145" s="91"/>
      <c r="J145" s="45"/>
    </row>
    <row r="146" spans="4:10" s="3" customFormat="1" ht="12.75">
      <c r="D146" s="91"/>
      <c r="E146" s="91"/>
      <c r="F146" s="91"/>
      <c r="G146" s="91"/>
      <c r="H146" s="91"/>
      <c r="J146" s="45"/>
    </row>
    <row r="147" spans="4:10" s="3" customFormat="1" ht="12.75">
      <c r="D147" s="91"/>
      <c r="E147" s="91"/>
      <c r="F147" s="91"/>
      <c r="G147" s="91"/>
      <c r="H147" s="91"/>
      <c r="J147" s="45"/>
    </row>
    <row r="148" spans="4:10" s="3" customFormat="1" ht="12.75">
      <c r="D148" s="91"/>
      <c r="E148" s="91"/>
      <c r="F148" s="91"/>
      <c r="G148" s="91"/>
      <c r="H148" s="91"/>
      <c r="J148" s="45"/>
    </row>
    <row r="149" spans="4:10" s="3" customFormat="1" ht="12.75">
      <c r="D149" s="91"/>
      <c r="E149" s="91"/>
      <c r="F149" s="91"/>
      <c r="G149" s="91"/>
      <c r="H149" s="91"/>
      <c r="J149" s="45"/>
    </row>
    <row r="150" spans="4:10" s="3" customFormat="1" ht="12.75">
      <c r="D150" s="91"/>
      <c r="E150" s="91"/>
      <c r="F150" s="91"/>
      <c r="G150" s="91"/>
      <c r="H150" s="91"/>
      <c r="J150" s="45"/>
    </row>
    <row r="151" spans="4:10" s="3" customFormat="1" ht="12.75">
      <c r="D151" s="91"/>
      <c r="E151" s="91"/>
      <c r="F151" s="91"/>
      <c r="G151" s="91"/>
      <c r="H151" s="91"/>
      <c r="J151" s="45"/>
    </row>
    <row r="152" spans="4:10" s="3" customFormat="1" ht="12.75">
      <c r="D152" s="91"/>
      <c r="E152" s="91"/>
      <c r="F152" s="91"/>
      <c r="G152" s="91"/>
      <c r="H152" s="91"/>
      <c r="J152" s="45"/>
    </row>
    <row r="153" spans="4:10" s="3" customFormat="1" ht="12.75">
      <c r="D153" s="91"/>
      <c r="E153" s="91"/>
      <c r="F153" s="91"/>
      <c r="G153" s="91"/>
      <c r="H153" s="91"/>
      <c r="J153" s="45"/>
    </row>
    <row r="154" spans="4:10" s="3" customFormat="1" ht="12.75">
      <c r="D154" s="91"/>
      <c r="E154" s="91"/>
      <c r="F154" s="91"/>
      <c r="G154" s="91"/>
      <c r="H154" s="91"/>
      <c r="J154" s="45"/>
    </row>
    <row r="155" spans="4:10" s="3" customFormat="1" ht="12.75">
      <c r="D155" s="91"/>
      <c r="E155" s="91"/>
      <c r="F155" s="91"/>
      <c r="G155" s="91"/>
      <c r="H155" s="91"/>
      <c r="J155" s="45"/>
    </row>
    <row r="156" spans="4:10" s="3" customFormat="1" ht="12.75">
      <c r="D156" s="91"/>
      <c r="E156" s="91"/>
      <c r="F156" s="91"/>
      <c r="G156" s="91"/>
      <c r="H156" s="91"/>
      <c r="J156" s="45"/>
    </row>
    <row r="157" spans="4:10" s="3" customFormat="1" ht="12.75">
      <c r="D157" s="91"/>
      <c r="E157" s="91"/>
      <c r="F157" s="91"/>
      <c r="G157" s="91"/>
      <c r="H157" s="91"/>
      <c r="J157" s="45"/>
    </row>
    <row r="158" spans="4:10" s="3" customFormat="1" ht="12.75">
      <c r="D158" s="91"/>
      <c r="E158" s="91"/>
      <c r="F158" s="91"/>
      <c r="G158" s="91"/>
      <c r="H158" s="91"/>
      <c r="J158" s="45"/>
    </row>
    <row r="159" spans="4:10" s="3" customFormat="1" ht="12.75">
      <c r="D159" s="91"/>
      <c r="E159" s="91"/>
      <c r="F159" s="91"/>
      <c r="G159" s="91"/>
      <c r="H159" s="91"/>
      <c r="J159" s="45"/>
    </row>
    <row r="160" spans="4:10" s="3" customFormat="1" ht="12.75">
      <c r="D160" s="91"/>
      <c r="E160" s="91"/>
      <c r="F160" s="91"/>
      <c r="G160" s="91"/>
      <c r="H160" s="91"/>
      <c r="J160" s="45"/>
    </row>
    <row r="161" spans="4:10" s="3" customFormat="1" ht="12.75">
      <c r="D161" s="91"/>
      <c r="E161" s="91"/>
      <c r="F161" s="91"/>
      <c r="G161" s="91"/>
      <c r="H161" s="91"/>
      <c r="J161" s="45"/>
    </row>
    <row r="162" spans="4:10" s="3" customFormat="1" ht="12.75">
      <c r="D162" s="91"/>
      <c r="E162" s="91"/>
      <c r="F162" s="91"/>
      <c r="G162" s="91"/>
      <c r="H162" s="91"/>
      <c r="J162" s="45"/>
    </row>
  </sheetData>
  <sheetProtection/>
  <mergeCells count="12">
    <mergeCell ref="A9:H9"/>
    <mergeCell ref="A10:H10"/>
    <mergeCell ref="A11:H11"/>
    <mergeCell ref="A12:H12"/>
    <mergeCell ref="A15:H15"/>
    <mergeCell ref="A142:F142"/>
    <mergeCell ref="A1:H1"/>
    <mergeCell ref="B2:H2"/>
    <mergeCell ref="B3:H3"/>
    <mergeCell ref="B4:H4"/>
    <mergeCell ref="A6:H6"/>
    <mergeCell ref="A8:H8"/>
  </mergeCells>
  <printOptions horizontalCentered="1"/>
  <pageMargins left="0.2" right="0.2" top="0.1968503937007874" bottom="0.2" header="0.2" footer="0.2"/>
  <pageSetup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Цалко</dc:creator>
  <cp:keywords/>
  <dc:description/>
  <cp:lastModifiedBy>user</cp:lastModifiedBy>
  <cp:lastPrinted>2015-06-01T12:45:50Z</cp:lastPrinted>
  <dcterms:created xsi:type="dcterms:W3CDTF">2010-04-02T14:46:04Z</dcterms:created>
  <dcterms:modified xsi:type="dcterms:W3CDTF">2015-06-02T10:01:15Z</dcterms:modified>
  <cp:category/>
  <cp:version/>
  <cp:contentType/>
  <cp:contentStatus/>
</cp:coreProperties>
</file>