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голосованию'!$A$1:$H$160</definedName>
  </definedNames>
  <calcPr fullCalcOnLoad="1"/>
</workbook>
</file>

<file path=xl/sharedStrings.xml><?xml version="1.0" encoding="utf-8"?>
<sst xmlns="http://schemas.openxmlformats.org/spreadsheetml/2006/main" count="187" uniqueCount="138">
  <si>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</si>
  <si>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</si>
  <si>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</si>
  <si>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</si>
  <si>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</si>
  <si>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</si>
  <si>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</si>
  <si>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</si>
  <si>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</si>
  <si>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</si>
  <si>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</si>
  <si>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</si>
  <si>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</si>
  <si>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</si>
  <si>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</si>
  <si>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</si>
  <si>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</si>
  <si>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</si>
  <si>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</si>
  <si>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</si>
  <si>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</si>
  <si>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</si>
  <si>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</si>
  <si>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</si>
  <si>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</si>
  <si>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</si>
  <si>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</si>
  <si>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</si>
  <si>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</si>
  <si>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</si>
  <si>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</si>
  <si>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</si>
  <si>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</si>
  <si>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</si>
  <si>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</si>
  <si>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</si>
  <si>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</si>
  <si>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</si>
  <si>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</si>
  <si>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</si>
  <si>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</si>
  <si>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</si>
  <si>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</si>
  <si>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</si>
  <si>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</si>
  <si>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</si>
  <si>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</si>
  <si>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</si>
  <si>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</si>
  <si>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</si>
  <si>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</si>
  <si>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</si>
  <si>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</si>
  <si>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</si>
  <si>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</si>
  <si>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</si>
  <si>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</si>
  <si>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</si>
  <si>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</si>
  <si>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</si>
  <si>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</si>
  <si>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</si>
  <si>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</si>
  <si>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</si>
  <si>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</si>
  <si>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</si>
  <si>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</si>
  <si>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</si>
  <si>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</si>
  <si>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</si>
  <si>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</si>
  <si>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</si>
  <si>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</si>
  <si>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</si>
  <si>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</si>
  <si>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</si>
  <si>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</si>
  <si>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</si>
  <si>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</si>
  <si>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</si>
  <si>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</si>
  <si>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</si>
  <si>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</si>
  <si>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ремонт отмостки</t>
  </si>
  <si>
    <t>ремонт входов в подвал</t>
  </si>
  <si>
    <t>ремонт канализационных вытяжек</t>
  </si>
  <si>
    <t>очистка кровли от снега и наледи в районе водоприемных воронок</t>
  </si>
  <si>
    <t>очистка от снега и наледи козырьков подъездов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</si>
  <si>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</si>
  <si>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</si>
  <si>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</si>
  <si>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</si>
  <si>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</si>
  <si>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</si>
  <si>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</si>
  <si>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 адресу: ул.Ленинского Комсомола, д.9(S общ.=3858,7 м2;S зем.уч.=3153,3 м2)</t>
  </si>
  <si>
    <t>Расчет размера платы за содержание и ремонт общего имущества в многоквартирном доме</t>
  </si>
  <si>
    <t>ревизия заадвижек ГВС (диам.50мм-1шт., диам.80мм -1 шт)</t>
  </si>
  <si>
    <t>ревизия задвижек  ХВС (диам.80мм- 3 шт.)</t>
  </si>
  <si>
    <t>Итого:</t>
  </si>
  <si>
    <t>Всего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</si>
  <si>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</si>
  <si>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</si>
  <si>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</si>
  <si>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</si>
  <si>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работа с обращениями граждан</t>
  </si>
  <si>
    <t>1 раз в квартал</t>
  </si>
  <si>
    <t>посточнно</t>
  </si>
  <si>
    <t>очистка урн от мусора</t>
  </si>
  <si>
    <t>1 раз в 4 месяца</t>
  </si>
  <si>
    <t>2012-2013 гг.</t>
  </si>
  <si>
    <t>Предлагаемый перечень работ по текущему ремонту                                       ( на выбор собственников)</t>
  </si>
  <si>
    <t>ремонт ливневой канализации</t>
  </si>
  <si>
    <t>ремонт подвальных продухов</t>
  </si>
  <si>
    <t>ремонт двери / вход в подвал /</t>
  </si>
  <si>
    <t>ремонт крыльца</t>
  </si>
  <si>
    <t>косметический ремонт подвала</t>
  </si>
  <si>
    <t>смена запорной арматуры / отпление /</t>
  </si>
  <si>
    <t>смена задвижек чугунных на стальные / хвс /</t>
  </si>
  <si>
    <t>изоляционные работы / отопление /</t>
  </si>
  <si>
    <t>окраска тепловых узлов составом " Корунд"</t>
  </si>
  <si>
    <t>монтаж установки "Термит"</t>
  </si>
  <si>
    <t>установка задвижки гвс / модуль /</t>
  </si>
  <si>
    <t>электротехнические работы</t>
  </si>
  <si>
    <t>окраска газопровода</t>
  </si>
  <si>
    <t>электроизмерения</t>
  </si>
  <si>
    <t>смена секций водоподогревателя диам. 133,168 мм на диамю168 мм</t>
  </si>
  <si>
    <t>Страхование общедомового имущества</t>
  </si>
  <si>
    <t>Погашение задолженности прошлых периодов</t>
  </si>
  <si>
    <t>по состоянию на 1.05.2012г.</t>
  </si>
  <si>
    <t>замена ( поверка ) КИП манометр 4 шт., термометр 4 шт.</t>
  </si>
  <si>
    <t>замена ( поверка ) КИП  на ВВП манометр 5 шт.</t>
  </si>
  <si>
    <t>замена ( поверка ) КИП  манометр 1 шт.</t>
  </si>
  <si>
    <t>регулятор температуры</t>
  </si>
  <si>
    <t>Установка автоматизированного теплового пункта                        (погодное регулирование)</t>
  </si>
  <si>
    <t>1 РАЗ</t>
  </si>
  <si>
    <t>замена насоса гвс / резерв /</t>
  </si>
  <si>
    <t>ревизия задвижек отопления(диам.50мм -1 шт; диам. 80мм-8 шт.)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</si>
</sst>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19" fillId="24" borderId="21" xfId="0" applyNumberFormat="1" applyFont="1" applyFill="1" applyBorder="1" applyAlignment="1">
      <alignment horizontal="center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textRotation="90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3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2" fontId="18" fillId="24" borderId="17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37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2" fontId="18" fillId="24" borderId="22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0" xfId="0" applyNumberFormat="1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75" zoomScaleNormal="75" zoomScalePageLayoutView="0" workbookViewId="0" topLeftCell="A1">
      <selection activeCell="H101" sqref="H101"/>
    </sheetView>
  </sheetViews>
  <sheetFormatPr defaultColWidth="9.00390625" defaultRowHeight="12.75"/>
  <cols>
    <col min="1" max="1" width="72.75390625" style="16" customWidth="1"/>
    <col min="2" max="2" width="19.125" style="16" customWidth="1"/>
    <col min="3" max="3" width="13.875" style="16" hidden="1" customWidth="1"/>
    <col min="4" max="4" width="14.875" style="16" customWidth="1"/>
    <col min="5" max="5" width="13.875" style="16" hidden="1" customWidth="1"/>
    <col min="6" max="6" width="20.875" style="16" hidden="1" customWidth="1"/>
    <col min="7" max="7" width="13.875" style="16" customWidth="1"/>
    <col min="8" max="8" width="20.875" style="16" customWidth="1"/>
    <col min="9" max="9" width="15.375" style="16" customWidth="1"/>
    <col min="10" max="10" width="15.375" style="16" hidden="1" customWidth="1"/>
    <col min="11" max="11" width="15.375" style="89" hidden="1" customWidth="1"/>
    <col min="12" max="14" width="15.375" style="16" customWidth="1"/>
    <col min="15" max="16384" width="9.125" style="16" customWidth="1"/>
  </cols>
  <sheetData>
    <row r="1" spans="1:8" ht="16.5" customHeight="1">
      <c r="A1" s="115" t="s">
        <v>0</v>
      </c>
      <c r="B1" s="116"/>
      <c r="C1" s="116"/>
      <c r="D1" s="116"/>
      <c r="E1" s="116"/>
      <c r="F1" s="116"/>
      <c r="G1" s="116"/>
      <c r="H1" s="116"/>
    </row>
    <row r="2" spans="2:8" ht="12.75" customHeight="1">
      <c r="B2" s="117" t="s">
        <v>1</v>
      </c>
      <c r="C2" s="117"/>
      <c r="D2" s="117"/>
      <c r="E2" s="117"/>
      <c r="F2" s="117"/>
      <c r="G2" s="116"/>
      <c r="H2" s="116"/>
    </row>
    <row r="3" spans="1:8" ht="14.25" customHeight="1">
      <c r="A3" s="96" t="s">
        <v>110</v>
      </c>
      <c r="B3" s="117" t="s">
        <v>2</v>
      </c>
      <c r="C3" s="117"/>
      <c r="D3" s="117"/>
      <c r="E3" s="117"/>
      <c r="F3" s="117"/>
      <c r="G3" s="116"/>
      <c r="H3" s="116"/>
    </row>
    <row r="4" spans="2:8" ht="14.25" customHeight="1">
      <c r="B4" s="117" t="s">
        <v>34</v>
      </c>
      <c r="C4" s="117"/>
      <c r="D4" s="117"/>
      <c r="E4" s="117"/>
      <c r="F4" s="117"/>
      <c r="G4" s="116"/>
      <c r="H4" s="116"/>
    </row>
    <row r="5" spans="1:8" s="1" customFormat="1" ht="33" customHeight="1">
      <c r="A5" s="118"/>
      <c r="B5" s="119"/>
      <c r="C5" s="119"/>
      <c r="D5" s="119"/>
      <c r="E5" s="119"/>
      <c r="F5" s="119"/>
      <c r="G5" s="119"/>
      <c r="H5" s="119"/>
    </row>
    <row r="6" spans="1:11" s="36" customFormat="1" ht="22.5" customHeight="1">
      <c r="A6" s="104" t="s">
        <v>3</v>
      </c>
      <c r="B6" s="104"/>
      <c r="C6" s="104"/>
      <c r="D6" s="104"/>
      <c r="E6" s="105"/>
      <c r="F6" s="105"/>
      <c r="G6" s="105"/>
      <c r="H6" s="105"/>
      <c r="K6" s="90"/>
    </row>
    <row r="7" spans="1:8" s="37" customFormat="1" ht="18.75" customHeight="1">
      <c r="A7" s="104" t="s">
        <v>95</v>
      </c>
      <c r="B7" s="104"/>
      <c r="C7" s="104"/>
      <c r="D7" s="104"/>
      <c r="E7" s="105"/>
      <c r="F7" s="105"/>
      <c r="G7" s="105"/>
      <c r="H7" s="105"/>
    </row>
    <row r="8" spans="1:8" s="38" customFormat="1" ht="17.25" customHeight="1">
      <c r="A8" s="106" t="s">
        <v>79</v>
      </c>
      <c r="B8" s="106"/>
      <c r="C8" s="106"/>
      <c r="D8" s="106"/>
      <c r="E8" s="107"/>
      <c r="F8" s="107"/>
      <c r="G8" s="107"/>
      <c r="H8" s="107"/>
    </row>
    <row r="9" spans="1:8" s="37" customFormat="1" ht="30" customHeight="1" thickBot="1">
      <c r="A9" s="108" t="s">
        <v>96</v>
      </c>
      <c r="B9" s="108"/>
      <c r="C9" s="108"/>
      <c r="D9" s="108"/>
      <c r="E9" s="109"/>
      <c r="F9" s="109"/>
      <c r="G9" s="109"/>
      <c r="H9" s="109"/>
    </row>
    <row r="10" spans="1:11" s="42" customFormat="1" ht="139.5" customHeight="1" thickBot="1">
      <c r="A10" s="39" t="s">
        <v>4</v>
      </c>
      <c r="B10" s="40" t="s">
        <v>5</v>
      </c>
      <c r="C10" s="41" t="s">
        <v>6</v>
      </c>
      <c r="D10" s="41" t="s">
        <v>35</v>
      </c>
      <c r="E10" s="41" t="s">
        <v>6</v>
      </c>
      <c r="F10" s="2" t="s">
        <v>7</v>
      </c>
      <c r="G10" s="41" t="s">
        <v>6</v>
      </c>
      <c r="H10" s="2" t="s">
        <v>7</v>
      </c>
      <c r="K10" s="63"/>
    </row>
    <row r="11" spans="1:11" s="48" customFormat="1" ht="12.75">
      <c r="A11" s="43">
        <v>1</v>
      </c>
      <c r="B11" s="44">
        <v>2</v>
      </c>
      <c r="C11" s="44">
        <v>3</v>
      </c>
      <c r="D11" s="45"/>
      <c r="E11" s="44">
        <v>3</v>
      </c>
      <c r="F11" s="4">
        <v>4</v>
      </c>
      <c r="G11" s="46">
        <v>3</v>
      </c>
      <c r="H11" s="47">
        <v>4</v>
      </c>
      <c r="K11" s="91"/>
    </row>
    <row r="12" spans="1:11" s="48" customFormat="1" ht="49.5" customHeight="1">
      <c r="A12" s="110" t="s">
        <v>8</v>
      </c>
      <c r="B12" s="111"/>
      <c r="C12" s="111"/>
      <c r="D12" s="111"/>
      <c r="E12" s="111"/>
      <c r="F12" s="111"/>
      <c r="G12" s="112"/>
      <c r="H12" s="113"/>
      <c r="K12" s="91"/>
    </row>
    <row r="13" spans="1:11" s="42" customFormat="1" ht="15">
      <c r="A13" s="49" t="s">
        <v>9</v>
      </c>
      <c r="B13" s="50"/>
      <c r="C13" s="51">
        <f>F13*12</f>
        <v>0</v>
      </c>
      <c r="D13" s="52">
        <f aca="true" t="shared" si="0" ref="D13:D37">G13*I13</f>
        <v>103721.856</v>
      </c>
      <c r="E13" s="51">
        <f>H13*12</f>
        <v>26.880000000000003</v>
      </c>
      <c r="F13" s="7"/>
      <c r="G13" s="51">
        <f aca="true" t="shared" si="1" ref="G13:G37">H13*12</f>
        <v>26.880000000000003</v>
      </c>
      <c r="H13" s="51">
        <v>2.24</v>
      </c>
      <c r="I13" s="42">
        <v>3858.7</v>
      </c>
      <c r="J13" s="42">
        <v>1.07</v>
      </c>
      <c r="K13" s="63">
        <v>2.2363</v>
      </c>
    </row>
    <row r="14" spans="1:11" s="42" customFormat="1" ht="27" customHeight="1">
      <c r="A14" s="28" t="s">
        <v>101</v>
      </c>
      <c r="B14" s="29" t="s">
        <v>102</v>
      </c>
      <c r="C14" s="51"/>
      <c r="D14" s="52"/>
      <c r="E14" s="51"/>
      <c r="F14" s="7"/>
      <c r="G14" s="51"/>
      <c r="H14" s="51"/>
      <c r="K14" s="63"/>
    </row>
    <row r="15" spans="1:11" s="42" customFormat="1" ht="27" customHeight="1">
      <c r="A15" s="28" t="s">
        <v>103</v>
      </c>
      <c r="B15" s="29" t="s">
        <v>102</v>
      </c>
      <c r="C15" s="51"/>
      <c r="D15" s="52"/>
      <c r="E15" s="51"/>
      <c r="F15" s="7"/>
      <c r="G15" s="51"/>
      <c r="H15" s="51"/>
      <c r="K15" s="63"/>
    </row>
    <row r="16" spans="1:11" s="42" customFormat="1" ht="27" customHeight="1">
      <c r="A16" s="28" t="s">
        <v>104</v>
      </c>
      <c r="B16" s="29" t="s">
        <v>106</v>
      </c>
      <c r="C16" s="51"/>
      <c r="D16" s="52"/>
      <c r="E16" s="51"/>
      <c r="F16" s="7"/>
      <c r="G16" s="51"/>
      <c r="H16" s="51"/>
      <c r="K16" s="63"/>
    </row>
    <row r="17" spans="1:11" s="42" customFormat="1" ht="27" customHeight="1">
      <c r="A17" s="28" t="s">
        <v>105</v>
      </c>
      <c r="B17" s="29" t="s">
        <v>107</v>
      </c>
      <c r="C17" s="51"/>
      <c r="D17" s="52"/>
      <c r="E17" s="51"/>
      <c r="F17" s="7"/>
      <c r="G17" s="51"/>
      <c r="H17" s="51"/>
      <c r="K17" s="63"/>
    </row>
    <row r="18" spans="1:11" s="42" customFormat="1" ht="30">
      <c r="A18" s="49" t="s">
        <v>11</v>
      </c>
      <c r="B18" s="53"/>
      <c r="C18" s="51">
        <f>F18*12</f>
        <v>0</v>
      </c>
      <c r="D18" s="52">
        <f t="shared" si="0"/>
        <v>109278.38399999999</v>
      </c>
      <c r="E18" s="51">
        <f>H18*12</f>
        <v>28.32</v>
      </c>
      <c r="F18" s="7"/>
      <c r="G18" s="51">
        <f t="shared" si="1"/>
        <v>28.32</v>
      </c>
      <c r="H18" s="51">
        <v>2.36</v>
      </c>
      <c r="I18" s="42">
        <v>3858.7</v>
      </c>
      <c r="J18" s="42">
        <v>1.07</v>
      </c>
      <c r="K18" s="63">
        <v>2.3647</v>
      </c>
    </row>
    <row r="19" spans="1:11" s="42" customFormat="1" ht="15">
      <c r="A19" s="28" t="s">
        <v>88</v>
      </c>
      <c r="B19" s="29" t="s">
        <v>12</v>
      </c>
      <c r="C19" s="51"/>
      <c r="D19" s="52"/>
      <c r="E19" s="51"/>
      <c r="F19" s="7"/>
      <c r="G19" s="51"/>
      <c r="H19" s="51"/>
      <c r="K19" s="63"/>
    </row>
    <row r="20" spans="1:11" s="42" customFormat="1" ht="15">
      <c r="A20" s="28" t="s">
        <v>89</v>
      </c>
      <c r="B20" s="29" t="s">
        <v>12</v>
      </c>
      <c r="C20" s="51"/>
      <c r="D20" s="52"/>
      <c r="E20" s="51"/>
      <c r="F20" s="7"/>
      <c r="G20" s="51"/>
      <c r="H20" s="51"/>
      <c r="K20" s="63"/>
    </row>
    <row r="21" spans="1:11" s="42" customFormat="1" ht="15">
      <c r="A21" s="28" t="s">
        <v>90</v>
      </c>
      <c r="B21" s="29" t="s">
        <v>12</v>
      </c>
      <c r="C21" s="51"/>
      <c r="D21" s="52"/>
      <c r="E21" s="51"/>
      <c r="F21" s="7"/>
      <c r="G21" s="51"/>
      <c r="H21" s="51"/>
      <c r="K21" s="63"/>
    </row>
    <row r="22" spans="1:11" s="42" customFormat="1" ht="25.5">
      <c r="A22" s="28" t="s">
        <v>91</v>
      </c>
      <c r="B22" s="29" t="s">
        <v>13</v>
      </c>
      <c r="C22" s="51"/>
      <c r="D22" s="52"/>
      <c r="E22" s="51"/>
      <c r="F22" s="7"/>
      <c r="G22" s="51"/>
      <c r="H22" s="51"/>
      <c r="K22" s="63"/>
    </row>
    <row r="23" spans="1:11" s="42" customFormat="1" ht="15">
      <c r="A23" s="28" t="s">
        <v>92</v>
      </c>
      <c r="B23" s="29" t="s">
        <v>12</v>
      </c>
      <c r="C23" s="51"/>
      <c r="D23" s="52"/>
      <c r="E23" s="51"/>
      <c r="F23" s="7"/>
      <c r="G23" s="51"/>
      <c r="H23" s="51"/>
      <c r="K23" s="63"/>
    </row>
    <row r="24" spans="1:11" s="42" customFormat="1" ht="15">
      <c r="A24" s="85" t="s">
        <v>108</v>
      </c>
      <c r="B24" s="86" t="s">
        <v>12</v>
      </c>
      <c r="C24" s="51"/>
      <c r="D24" s="52"/>
      <c r="E24" s="51"/>
      <c r="F24" s="7"/>
      <c r="G24" s="51"/>
      <c r="H24" s="51"/>
      <c r="K24" s="63"/>
    </row>
    <row r="25" spans="1:11" s="42" customFormat="1" ht="26.25" thickBot="1">
      <c r="A25" s="30" t="s">
        <v>93</v>
      </c>
      <c r="B25" s="31" t="s">
        <v>94</v>
      </c>
      <c r="C25" s="51"/>
      <c r="D25" s="52"/>
      <c r="E25" s="51"/>
      <c r="F25" s="7"/>
      <c r="G25" s="51"/>
      <c r="H25" s="51"/>
      <c r="K25" s="63"/>
    </row>
    <row r="26" spans="1:11" s="55" customFormat="1" ht="15">
      <c r="A26" s="54" t="s">
        <v>14</v>
      </c>
      <c r="B26" s="50" t="s">
        <v>10</v>
      </c>
      <c r="C26" s="51">
        <f>F26*12</f>
        <v>0</v>
      </c>
      <c r="D26" s="52">
        <f t="shared" si="0"/>
        <v>27782.639999999996</v>
      </c>
      <c r="E26" s="51">
        <f>H26*12</f>
        <v>7.199999999999999</v>
      </c>
      <c r="F26" s="5"/>
      <c r="G26" s="51">
        <f t="shared" si="1"/>
        <v>7.199999999999999</v>
      </c>
      <c r="H26" s="51">
        <v>0.6</v>
      </c>
      <c r="I26" s="42">
        <v>3858.7</v>
      </c>
      <c r="J26" s="42">
        <v>1.07</v>
      </c>
      <c r="K26" s="63">
        <v>0.5992000000000001</v>
      </c>
    </row>
    <row r="27" spans="1:11" s="42" customFormat="1" ht="15">
      <c r="A27" s="54" t="s">
        <v>15</v>
      </c>
      <c r="B27" s="50" t="s">
        <v>16</v>
      </c>
      <c r="C27" s="51">
        <f>F27*12</f>
        <v>0</v>
      </c>
      <c r="D27" s="52">
        <f t="shared" si="0"/>
        <v>89830.53600000001</v>
      </c>
      <c r="E27" s="51">
        <f>H27*12</f>
        <v>23.28</v>
      </c>
      <c r="F27" s="5"/>
      <c r="G27" s="51">
        <f t="shared" si="1"/>
        <v>23.28</v>
      </c>
      <c r="H27" s="51">
        <v>1.94</v>
      </c>
      <c r="I27" s="42">
        <v>3858.7</v>
      </c>
      <c r="J27" s="42">
        <v>1.07</v>
      </c>
      <c r="K27" s="63">
        <v>1.9367</v>
      </c>
    </row>
    <row r="28" spans="1:11" s="48" customFormat="1" ht="30">
      <c r="A28" s="54" t="s">
        <v>52</v>
      </c>
      <c r="B28" s="50" t="s">
        <v>10</v>
      </c>
      <c r="C28" s="56"/>
      <c r="D28" s="52">
        <f t="shared" si="0"/>
        <v>1389.1319999999998</v>
      </c>
      <c r="E28" s="56">
        <f>H28*12</f>
        <v>0.36</v>
      </c>
      <c r="F28" s="5"/>
      <c r="G28" s="51">
        <f t="shared" si="1"/>
        <v>0.36</v>
      </c>
      <c r="H28" s="51">
        <v>0.03</v>
      </c>
      <c r="I28" s="42">
        <v>3858.7</v>
      </c>
      <c r="J28" s="42">
        <v>1.07</v>
      </c>
      <c r="K28" s="63">
        <v>0.032100000000000004</v>
      </c>
    </row>
    <row r="29" spans="1:11" s="48" customFormat="1" ht="30">
      <c r="A29" s="54" t="s">
        <v>78</v>
      </c>
      <c r="B29" s="50" t="s">
        <v>10</v>
      </c>
      <c r="C29" s="56"/>
      <c r="D29" s="52">
        <f t="shared" si="0"/>
        <v>1389.1319999999998</v>
      </c>
      <c r="E29" s="56">
        <f>H29*12</f>
        <v>0.36</v>
      </c>
      <c r="F29" s="5"/>
      <c r="G29" s="51">
        <f t="shared" si="1"/>
        <v>0.36</v>
      </c>
      <c r="H29" s="51">
        <v>0.03</v>
      </c>
      <c r="I29" s="42">
        <v>3858.7</v>
      </c>
      <c r="J29" s="42">
        <v>1.07</v>
      </c>
      <c r="K29" s="63">
        <v>0.032100000000000004</v>
      </c>
    </row>
    <row r="30" spans="1:11" s="48" customFormat="1" ht="15">
      <c r="A30" s="54" t="s">
        <v>53</v>
      </c>
      <c r="B30" s="50" t="s">
        <v>10</v>
      </c>
      <c r="C30" s="56"/>
      <c r="D30" s="52">
        <f t="shared" si="0"/>
        <v>10186.968</v>
      </c>
      <c r="E30" s="56"/>
      <c r="F30" s="5"/>
      <c r="G30" s="51">
        <f t="shared" si="1"/>
        <v>2.64</v>
      </c>
      <c r="H30" s="51">
        <v>0.22</v>
      </c>
      <c r="I30" s="42">
        <v>3858.7</v>
      </c>
      <c r="J30" s="42">
        <v>1.07</v>
      </c>
      <c r="K30" s="63">
        <v>0.2247</v>
      </c>
    </row>
    <row r="31" spans="1:11" s="48" customFormat="1" ht="30" hidden="1">
      <c r="A31" s="54" t="s">
        <v>54</v>
      </c>
      <c r="B31" s="50" t="s">
        <v>13</v>
      </c>
      <c r="C31" s="56"/>
      <c r="D31" s="52">
        <f t="shared" si="0"/>
        <v>0</v>
      </c>
      <c r="E31" s="56"/>
      <c r="F31" s="5"/>
      <c r="G31" s="51">
        <f t="shared" si="1"/>
        <v>0</v>
      </c>
      <c r="H31" s="51">
        <v>0</v>
      </c>
      <c r="I31" s="42">
        <v>3858.7</v>
      </c>
      <c r="J31" s="42">
        <v>1.07</v>
      </c>
      <c r="K31" s="63">
        <v>0</v>
      </c>
    </row>
    <row r="32" spans="1:11" s="48" customFormat="1" ht="30" hidden="1">
      <c r="A32" s="54" t="s">
        <v>55</v>
      </c>
      <c r="B32" s="50" t="s">
        <v>13</v>
      </c>
      <c r="C32" s="56"/>
      <c r="D32" s="52">
        <f t="shared" si="0"/>
        <v>0</v>
      </c>
      <c r="E32" s="56"/>
      <c r="F32" s="5"/>
      <c r="G32" s="51">
        <f t="shared" si="1"/>
        <v>0</v>
      </c>
      <c r="H32" s="51">
        <v>0</v>
      </c>
      <c r="I32" s="42">
        <v>3858.7</v>
      </c>
      <c r="J32" s="42">
        <v>1.07</v>
      </c>
      <c r="K32" s="63">
        <v>0</v>
      </c>
    </row>
    <row r="33" spans="1:11" s="48" customFormat="1" ht="30">
      <c r="A33" s="54" t="s">
        <v>56</v>
      </c>
      <c r="B33" s="50" t="s">
        <v>13</v>
      </c>
      <c r="C33" s="56"/>
      <c r="D33" s="52">
        <f t="shared" si="0"/>
        <v>10186.968</v>
      </c>
      <c r="E33" s="56"/>
      <c r="F33" s="5"/>
      <c r="G33" s="51">
        <f t="shared" si="1"/>
        <v>2.64</v>
      </c>
      <c r="H33" s="51">
        <v>0.22</v>
      </c>
      <c r="I33" s="42">
        <v>3858.7</v>
      </c>
      <c r="J33" s="42">
        <v>1.07</v>
      </c>
      <c r="K33" s="63">
        <v>0</v>
      </c>
    </row>
    <row r="34" spans="1:11" s="48" customFormat="1" ht="30">
      <c r="A34" s="54" t="s">
        <v>23</v>
      </c>
      <c r="B34" s="50"/>
      <c r="C34" s="56">
        <f>F34*12</f>
        <v>0</v>
      </c>
      <c r="D34" s="52">
        <f t="shared" si="0"/>
        <v>6482.616</v>
      </c>
      <c r="E34" s="56">
        <f>H34*12</f>
        <v>1.6800000000000002</v>
      </c>
      <c r="F34" s="5"/>
      <c r="G34" s="51">
        <f t="shared" si="1"/>
        <v>1.6800000000000002</v>
      </c>
      <c r="H34" s="51">
        <v>0.14</v>
      </c>
      <c r="I34" s="42">
        <v>3858.7</v>
      </c>
      <c r="J34" s="42">
        <v>1.07</v>
      </c>
      <c r="K34" s="63">
        <v>0.1391</v>
      </c>
    </row>
    <row r="35" spans="1:11" s="42" customFormat="1" ht="15">
      <c r="A35" s="54" t="s">
        <v>25</v>
      </c>
      <c r="B35" s="50" t="s">
        <v>26</v>
      </c>
      <c r="C35" s="56">
        <f>F35*12</f>
        <v>0</v>
      </c>
      <c r="D35" s="52">
        <f t="shared" si="0"/>
        <v>1389.1319999999998</v>
      </c>
      <c r="E35" s="56">
        <f>H35*12</f>
        <v>0.36</v>
      </c>
      <c r="F35" s="5"/>
      <c r="G35" s="51">
        <f t="shared" si="1"/>
        <v>0.36</v>
      </c>
      <c r="H35" s="51">
        <v>0.03</v>
      </c>
      <c r="I35" s="42">
        <v>3858.7</v>
      </c>
      <c r="J35" s="42">
        <v>1.07</v>
      </c>
      <c r="K35" s="63">
        <v>0.032100000000000004</v>
      </c>
    </row>
    <row r="36" spans="1:11" s="42" customFormat="1" ht="15">
      <c r="A36" s="54" t="s">
        <v>27</v>
      </c>
      <c r="B36" s="57" t="s">
        <v>28</v>
      </c>
      <c r="C36" s="58">
        <f>F36*12</f>
        <v>0</v>
      </c>
      <c r="D36" s="52">
        <f t="shared" si="0"/>
        <v>926.088</v>
      </c>
      <c r="E36" s="58">
        <f>H36*12</f>
        <v>0.24</v>
      </c>
      <c r="F36" s="11"/>
      <c r="G36" s="51">
        <f t="shared" si="1"/>
        <v>0.24</v>
      </c>
      <c r="H36" s="51">
        <v>0.02</v>
      </c>
      <c r="I36" s="42">
        <v>3858.7</v>
      </c>
      <c r="J36" s="42">
        <v>1.07</v>
      </c>
      <c r="K36" s="63">
        <v>0.021400000000000002</v>
      </c>
    </row>
    <row r="37" spans="1:11" s="55" customFormat="1" ht="30">
      <c r="A37" s="54" t="s">
        <v>24</v>
      </c>
      <c r="B37" s="50" t="s">
        <v>109</v>
      </c>
      <c r="C37" s="56">
        <f>F37*12</f>
        <v>0</v>
      </c>
      <c r="D37" s="52">
        <f t="shared" si="0"/>
        <v>1389.1319999999998</v>
      </c>
      <c r="E37" s="56">
        <f>H37*12</f>
        <v>0.36</v>
      </c>
      <c r="F37" s="5"/>
      <c r="G37" s="51">
        <f t="shared" si="1"/>
        <v>0.36</v>
      </c>
      <c r="H37" s="51">
        <v>0.03</v>
      </c>
      <c r="I37" s="42">
        <v>3858.7</v>
      </c>
      <c r="J37" s="42">
        <v>1.07</v>
      </c>
      <c r="K37" s="63">
        <v>0.032100000000000004</v>
      </c>
    </row>
    <row r="38" spans="1:11" s="55" customFormat="1" ht="15">
      <c r="A38" s="54" t="s">
        <v>36</v>
      </c>
      <c r="B38" s="50"/>
      <c r="C38" s="51"/>
      <c r="D38" s="51">
        <f>SUM(D39:D53)</f>
        <v>20399.661999999997</v>
      </c>
      <c r="E38" s="51"/>
      <c r="F38" s="5"/>
      <c r="G38" s="51">
        <f>SUM(G39:G53)</f>
        <v>5.28</v>
      </c>
      <c r="H38" s="51">
        <f>SUM(H39:H53)</f>
        <v>0.44</v>
      </c>
      <c r="I38" s="42">
        <v>3858.7</v>
      </c>
      <c r="J38" s="42">
        <v>1.07</v>
      </c>
      <c r="K38" s="63">
        <v>0.5305015281485129</v>
      </c>
    </row>
    <row r="39" spans="1:11" s="48" customFormat="1" ht="15" hidden="1">
      <c r="A39" s="21"/>
      <c r="B39" s="29"/>
      <c r="C39" s="9"/>
      <c r="D39" s="20"/>
      <c r="E39" s="9"/>
      <c r="F39" s="6"/>
      <c r="G39" s="9"/>
      <c r="H39" s="9"/>
      <c r="I39" s="42"/>
      <c r="J39" s="42"/>
      <c r="K39" s="63"/>
    </row>
    <row r="40" spans="1:11" s="48" customFormat="1" ht="15">
      <c r="A40" s="21" t="s">
        <v>47</v>
      </c>
      <c r="B40" s="29" t="s">
        <v>17</v>
      </c>
      <c r="C40" s="9"/>
      <c r="D40" s="20">
        <f aca="true" t="shared" si="2" ref="D40:D51">G40*I40</f>
        <v>463.044</v>
      </c>
      <c r="E40" s="9"/>
      <c r="F40" s="6"/>
      <c r="G40" s="9">
        <f aca="true" t="shared" si="3" ref="G40:G53">H40*12</f>
        <v>0.12</v>
      </c>
      <c r="H40" s="9">
        <v>0.01</v>
      </c>
      <c r="I40" s="42">
        <v>3858.7</v>
      </c>
      <c r="J40" s="42">
        <v>1.07</v>
      </c>
      <c r="K40" s="63">
        <v>0.010700000000000001</v>
      </c>
    </row>
    <row r="41" spans="1:11" s="48" customFormat="1" ht="15">
      <c r="A41" s="21" t="s">
        <v>18</v>
      </c>
      <c r="B41" s="29" t="s">
        <v>22</v>
      </c>
      <c r="C41" s="9">
        <f>F41*12</f>
        <v>0</v>
      </c>
      <c r="D41" s="20">
        <f t="shared" si="2"/>
        <v>463.044</v>
      </c>
      <c r="E41" s="9">
        <f>H41*12</f>
        <v>0.12</v>
      </c>
      <c r="F41" s="6"/>
      <c r="G41" s="9">
        <f t="shared" si="3"/>
        <v>0.12</v>
      </c>
      <c r="H41" s="9">
        <v>0.01</v>
      </c>
      <c r="I41" s="42">
        <v>3858.7</v>
      </c>
      <c r="J41" s="42">
        <v>1.07</v>
      </c>
      <c r="K41" s="63">
        <v>0.010700000000000001</v>
      </c>
    </row>
    <row r="42" spans="1:11" s="48" customFormat="1" ht="15">
      <c r="A42" s="21" t="s">
        <v>137</v>
      </c>
      <c r="B42" s="29" t="s">
        <v>17</v>
      </c>
      <c r="C42" s="9">
        <f>F42*12</f>
        <v>0</v>
      </c>
      <c r="D42" s="20">
        <f t="shared" si="2"/>
        <v>6019.572</v>
      </c>
      <c r="E42" s="9">
        <f>H42*12</f>
        <v>1.56</v>
      </c>
      <c r="F42" s="6"/>
      <c r="G42" s="9">
        <f t="shared" si="3"/>
        <v>1.56</v>
      </c>
      <c r="H42" s="9">
        <v>0.13</v>
      </c>
      <c r="I42" s="42">
        <v>3858.7</v>
      </c>
      <c r="J42" s="42">
        <v>1.07</v>
      </c>
      <c r="K42" s="63">
        <v>0.12840000000000001</v>
      </c>
    </row>
    <row r="43" spans="1:11" s="48" customFormat="1" ht="15">
      <c r="A43" s="21" t="s">
        <v>64</v>
      </c>
      <c r="B43" s="29" t="s">
        <v>17</v>
      </c>
      <c r="C43" s="9">
        <f>F43*12</f>
        <v>0</v>
      </c>
      <c r="D43" s="20">
        <f t="shared" si="2"/>
        <v>463.044</v>
      </c>
      <c r="E43" s="9">
        <f>H43*12</f>
        <v>0.12</v>
      </c>
      <c r="F43" s="6"/>
      <c r="G43" s="9">
        <f t="shared" si="3"/>
        <v>0.12</v>
      </c>
      <c r="H43" s="9">
        <v>0.01</v>
      </c>
      <c r="I43" s="42">
        <v>3858.7</v>
      </c>
      <c r="J43" s="42">
        <v>1.07</v>
      </c>
      <c r="K43" s="63">
        <v>0.010700000000000001</v>
      </c>
    </row>
    <row r="44" spans="1:11" s="48" customFormat="1" ht="15">
      <c r="A44" s="21" t="s">
        <v>19</v>
      </c>
      <c r="B44" s="29" t="s">
        <v>17</v>
      </c>
      <c r="C44" s="9">
        <f>F44*12</f>
        <v>0</v>
      </c>
      <c r="D44" s="20">
        <f t="shared" si="2"/>
        <v>2778.2639999999997</v>
      </c>
      <c r="E44" s="9">
        <f>H44*12</f>
        <v>0.72</v>
      </c>
      <c r="F44" s="6"/>
      <c r="G44" s="9">
        <f t="shared" si="3"/>
        <v>0.72</v>
      </c>
      <c r="H44" s="9">
        <v>0.06</v>
      </c>
      <c r="I44" s="42">
        <v>3858.7</v>
      </c>
      <c r="J44" s="42">
        <v>1.07</v>
      </c>
      <c r="K44" s="63">
        <v>0.06420000000000001</v>
      </c>
    </row>
    <row r="45" spans="1:11" s="48" customFormat="1" ht="15">
      <c r="A45" s="21" t="s">
        <v>20</v>
      </c>
      <c r="B45" s="29" t="s">
        <v>17</v>
      </c>
      <c r="C45" s="9">
        <f>F45*12</f>
        <v>0</v>
      </c>
      <c r="D45" s="20">
        <f t="shared" si="2"/>
        <v>463.044</v>
      </c>
      <c r="E45" s="9">
        <f>H45*12</f>
        <v>0.12</v>
      </c>
      <c r="F45" s="6"/>
      <c r="G45" s="9">
        <f t="shared" si="3"/>
        <v>0.12</v>
      </c>
      <c r="H45" s="9">
        <v>0.01</v>
      </c>
      <c r="I45" s="42">
        <v>3858.7</v>
      </c>
      <c r="J45" s="42">
        <v>1.07</v>
      </c>
      <c r="K45" s="63">
        <v>0.010700000000000001</v>
      </c>
    </row>
    <row r="46" spans="1:11" s="48" customFormat="1" ht="15">
      <c r="A46" s="21" t="s">
        <v>59</v>
      </c>
      <c r="B46" s="29" t="s">
        <v>17</v>
      </c>
      <c r="C46" s="9"/>
      <c r="D46" s="20">
        <f t="shared" si="2"/>
        <v>463.044</v>
      </c>
      <c r="E46" s="9"/>
      <c r="F46" s="6"/>
      <c r="G46" s="9">
        <f t="shared" si="3"/>
        <v>0.12</v>
      </c>
      <c r="H46" s="9">
        <v>0.01</v>
      </c>
      <c r="I46" s="42">
        <v>3858.7</v>
      </c>
      <c r="J46" s="42">
        <v>1.07</v>
      </c>
      <c r="K46" s="63">
        <v>0.010700000000000001</v>
      </c>
    </row>
    <row r="47" spans="1:11" s="48" customFormat="1" ht="15">
      <c r="A47" s="21" t="s">
        <v>60</v>
      </c>
      <c r="B47" s="29" t="s">
        <v>22</v>
      </c>
      <c r="C47" s="9"/>
      <c r="D47" s="20">
        <f t="shared" si="2"/>
        <v>1389.1319999999998</v>
      </c>
      <c r="E47" s="9"/>
      <c r="F47" s="6"/>
      <c r="G47" s="9">
        <f t="shared" si="3"/>
        <v>0.36</v>
      </c>
      <c r="H47" s="9">
        <v>0.03</v>
      </c>
      <c r="I47" s="42">
        <v>3858.7</v>
      </c>
      <c r="J47" s="42">
        <v>1.07</v>
      </c>
      <c r="K47" s="63">
        <v>0.032100000000000004</v>
      </c>
    </row>
    <row r="48" spans="1:11" s="48" customFormat="1" ht="25.5">
      <c r="A48" s="21" t="s">
        <v>21</v>
      </c>
      <c r="B48" s="29" t="s">
        <v>17</v>
      </c>
      <c r="C48" s="9">
        <f>F48*12</f>
        <v>0</v>
      </c>
      <c r="D48" s="20">
        <f t="shared" si="2"/>
        <v>2315.2200000000003</v>
      </c>
      <c r="E48" s="9">
        <f>H48*12</f>
        <v>0.6000000000000001</v>
      </c>
      <c r="F48" s="6"/>
      <c r="G48" s="9">
        <f t="shared" si="3"/>
        <v>0.6000000000000001</v>
      </c>
      <c r="H48" s="9">
        <v>0.05</v>
      </c>
      <c r="I48" s="42">
        <v>3858.7</v>
      </c>
      <c r="J48" s="42">
        <v>1.07</v>
      </c>
      <c r="K48" s="63">
        <v>0.053500000000000006</v>
      </c>
    </row>
    <row r="49" spans="1:11" s="48" customFormat="1" ht="15">
      <c r="A49" s="21" t="s">
        <v>37</v>
      </c>
      <c r="B49" s="29" t="s">
        <v>17</v>
      </c>
      <c r="C49" s="9"/>
      <c r="D49" s="20">
        <f t="shared" si="2"/>
        <v>463.044</v>
      </c>
      <c r="E49" s="9"/>
      <c r="F49" s="6"/>
      <c r="G49" s="9">
        <f t="shared" si="3"/>
        <v>0.12</v>
      </c>
      <c r="H49" s="9">
        <v>0.01</v>
      </c>
      <c r="I49" s="42">
        <v>3858.7</v>
      </c>
      <c r="J49" s="42">
        <v>1.07</v>
      </c>
      <c r="K49" s="63">
        <v>0.010700000000000001</v>
      </c>
    </row>
    <row r="50" spans="1:11" s="48" customFormat="1" ht="15" hidden="1">
      <c r="A50" s="21"/>
      <c r="B50" s="29"/>
      <c r="C50" s="22"/>
      <c r="D50" s="20"/>
      <c r="E50" s="22"/>
      <c r="F50" s="6"/>
      <c r="G50" s="9"/>
      <c r="H50" s="9"/>
      <c r="I50" s="42"/>
      <c r="J50" s="42"/>
      <c r="K50" s="63"/>
    </row>
    <row r="51" spans="1:11" s="48" customFormat="1" ht="15">
      <c r="A51" s="21" t="s">
        <v>63</v>
      </c>
      <c r="B51" s="29" t="s">
        <v>17</v>
      </c>
      <c r="C51" s="22">
        <f>F51*12</f>
        <v>0</v>
      </c>
      <c r="D51" s="20">
        <f t="shared" si="2"/>
        <v>2315.2200000000003</v>
      </c>
      <c r="E51" s="22">
        <f>H51*12</f>
        <v>0.6000000000000001</v>
      </c>
      <c r="F51" s="6"/>
      <c r="G51" s="9">
        <f t="shared" si="3"/>
        <v>0.6000000000000001</v>
      </c>
      <c r="H51" s="9">
        <v>0.05</v>
      </c>
      <c r="I51" s="42">
        <v>3858.7</v>
      </c>
      <c r="J51" s="42">
        <v>1.07</v>
      </c>
      <c r="K51" s="63">
        <v>0.053500000000000006</v>
      </c>
    </row>
    <row r="52" spans="1:11" s="48" customFormat="1" ht="15" hidden="1">
      <c r="A52" s="21"/>
      <c r="B52" s="29"/>
      <c r="C52" s="9"/>
      <c r="D52" s="20"/>
      <c r="E52" s="9"/>
      <c r="F52" s="6"/>
      <c r="G52" s="9"/>
      <c r="H52" s="9"/>
      <c r="I52" s="42"/>
      <c r="J52" s="42"/>
      <c r="K52" s="63"/>
    </row>
    <row r="53" spans="1:11" s="48" customFormat="1" ht="15">
      <c r="A53" s="21" t="s">
        <v>130</v>
      </c>
      <c r="B53" s="29" t="s">
        <v>17</v>
      </c>
      <c r="C53" s="9"/>
      <c r="D53" s="20">
        <v>2803.99</v>
      </c>
      <c r="E53" s="9"/>
      <c r="F53" s="6"/>
      <c r="G53" s="9">
        <f t="shared" si="3"/>
        <v>0.72</v>
      </c>
      <c r="H53" s="9">
        <v>0.06</v>
      </c>
      <c r="I53" s="42">
        <v>3858.7</v>
      </c>
      <c r="J53" s="42">
        <v>1.07</v>
      </c>
      <c r="K53" s="63">
        <v>0.02760152814851289</v>
      </c>
    </row>
    <row r="54" spans="1:11" s="55" customFormat="1" ht="30">
      <c r="A54" s="54" t="s">
        <v>43</v>
      </c>
      <c r="B54" s="50"/>
      <c r="C54" s="51"/>
      <c r="D54" s="51">
        <f>SUM(D55:D66)</f>
        <v>23748.111999999997</v>
      </c>
      <c r="E54" s="51"/>
      <c r="F54" s="5"/>
      <c r="G54" s="51">
        <f>SUM(G55:G66)</f>
        <v>6.12</v>
      </c>
      <c r="H54" s="51">
        <f>SUM(H55:H66)</f>
        <v>0.51</v>
      </c>
      <c r="I54" s="42">
        <v>3858.7</v>
      </c>
      <c r="J54" s="42">
        <v>1.07</v>
      </c>
      <c r="K54" s="63">
        <v>0.7663891984347061</v>
      </c>
    </row>
    <row r="55" spans="1:11" s="48" customFormat="1" ht="15">
      <c r="A55" s="21" t="s">
        <v>38</v>
      </c>
      <c r="B55" s="29" t="s">
        <v>65</v>
      </c>
      <c r="C55" s="9"/>
      <c r="D55" s="20">
        <f aca="true" t="shared" si="4" ref="D55:D66">G55*I55</f>
        <v>1852.176</v>
      </c>
      <c r="E55" s="9"/>
      <c r="F55" s="6"/>
      <c r="G55" s="9">
        <f aca="true" t="shared" si="5" ref="G55:G66">H55*12</f>
        <v>0.48</v>
      </c>
      <c r="H55" s="9">
        <v>0.04</v>
      </c>
      <c r="I55" s="42">
        <v>3858.7</v>
      </c>
      <c r="J55" s="42">
        <v>1.07</v>
      </c>
      <c r="K55" s="63">
        <v>0.042800000000000005</v>
      </c>
    </row>
    <row r="56" spans="1:11" s="48" customFormat="1" ht="25.5">
      <c r="A56" s="21" t="s">
        <v>39</v>
      </c>
      <c r="B56" s="29" t="s">
        <v>48</v>
      </c>
      <c r="C56" s="9"/>
      <c r="D56" s="20">
        <f t="shared" si="4"/>
        <v>1389.1319999999998</v>
      </c>
      <c r="E56" s="9"/>
      <c r="F56" s="6"/>
      <c r="G56" s="9">
        <f t="shared" si="5"/>
        <v>0.36</v>
      </c>
      <c r="H56" s="9">
        <v>0.03</v>
      </c>
      <c r="I56" s="42">
        <v>3858.7</v>
      </c>
      <c r="J56" s="42">
        <v>1.07</v>
      </c>
      <c r="K56" s="63">
        <v>0.032100000000000004</v>
      </c>
    </row>
    <row r="57" spans="1:11" s="48" customFormat="1" ht="15">
      <c r="A57" s="21" t="s">
        <v>70</v>
      </c>
      <c r="B57" s="29" t="s">
        <v>69</v>
      </c>
      <c r="C57" s="9"/>
      <c r="D57" s="20">
        <f t="shared" si="4"/>
        <v>1389.1319999999998</v>
      </c>
      <c r="E57" s="9"/>
      <c r="F57" s="6"/>
      <c r="G57" s="9">
        <f t="shared" si="5"/>
        <v>0.36</v>
      </c>
      <c r="H57" s="9">
        <v>0.03</v>
      </c>
      <c r="I57" s="42">
        <v>3858.7</v>
      </c>
      <c r="J57" s="42">
        <v>1.07</v>
      </c>
      <c r="K57" s="63">
        <v>0.032100000000000004</v>
      </c>
    </row>
    <row r="58" spans="1:11" s="48" customFormat="1" ht="25.5">
      <c r="A58" s="21" t="s">
        <v>66</v>
      </c>
      <c r="B58" s="29" t="s">
        <v>67</v>
      </c>
      <c r="C58" s="9"/>
      <c r="D58" s="20">
        <f t="shared" si="4"/>
        <v>1389.1319999999998</v>
      </c>
      <c r="E58" s="9"/>
      <c r="F58" s="6"/>
      <c r="G58" s="9">
        <f t="shared" si="5"/>
        <v>0.36</v>
      </c>
      <c r="H58" s="9">
        <v>0.03</v>
      </c>
      <c r="I58" s="42">
        <v>3858.7</v>
      </c>
      <c r="J58" s="42">
        <v>1.07</v>
      </c>
      <c r="K58" s="63">
        <v>0.032100000000000004</v>
      </c>
    </row>
    <row r="59" spans="1:11" s="48" customFormat="1" ht="15">
      <c r="A59" s="21" t="s">
        <v>131</v>
      </c>
      <c r="B59" s="29" t="s">
        <v>68</v>
      </c>
      <c r="C59" s="9"/>
      <c r="D59" s="20">
        <v>1522</v>
      </c>
      <c r="E59" s="9"/>
      <c r="F59" s="6"/>
      <c r="G59" s="9">
        <f t="shared" si="5"/>
        <v>0.36</v>
      </c>
      <c r="H59" s="9">
        <v>0.03</v>
      </c>
      <c r="I59" s="42">
        <v>3858.7</v>
      </c>
      <c r="J59" s="42">
        <v>1.07</v>
      </c>
      <c r="K59" s="63">
        <v>0.284889198434706</v>
      </c>
    </row>
    <row r="60" spans="1:11" s="48" customFormat="1" ht="15" hidden="1">
      <c r="A60" s="21" t="s">
        <v>50</v>
      </c>
      <c r="B60" s="29" t="s">
        <v>69</v>
      </c>
      <c r="C60" s="9"/>
      <c r="D60" s="20">
        <f t="shared" si="4"/>
        <v>0</v>
      </c>
      <c r="E60" s="9"/>
      <c r="F60" s="6"/>
      <c r="G60" s="9">
        <f t="shared" si="5"/>
        <v>0</v>
      </c>
      <c r="H60" s="9">
        <v>0</v>
      </c>
      <c r="I60" s="42">
        <v>3858.7</v>
      </c>
      <c r="J60" s="42">
        <v>1.07</v>
      </c>
      <c r="K60" s="63">
        <v>0</v>
      </c>
    </row>
    <row r="61" spans="1:11" s="48" customFormat="1" ht="15" hidden="1">
      <c r="A61" s="21" t="s">
        <v>51</v>
      </c>
      <c r="B61" s="29" t="s">
        <v>17</v>
      </c>
      <c r="C61" s="9"/>
      <c r="D61" s="20">
        <f t="shared" si="4"/>
        <v>0</v>
      </c>
      <c r="E61" s="9"/>
      <c r="F61" s="6"/>
      <c r="G61" s="9">
        <f t="shared" si="5"/>
        <v>0</v>
      </c>
      <c r="H61" s="9">
        <v>0</v>
      </c>
      <c r="I61" s="42">
        <v>3858.7</v>
      </c>
      <c r="J61" s="42">
        <v>1.07</v>
      </c>
      <c r="K61" s="63">
        <v>0</v>
      </c>
    </row>
    <row r="62" spans="1:11" s="48" customFormat="1" ht="25.5" hidden="1">
      <c r="A62" s="21" t="s">
        <v>49</v>
      </c>
      <c r="B62" s="29" t="s">
        <v>17</v>
      </c>
      <c r="C62" s="9"/>
      <c r="D62" s="20">
        <f t="shared" si="4"/>
        <v>0</v>
      </c>
      <c r="E62" s="9"/>
      <c r="F62" s="6"/>
      <c r="G62" s="9">
        <f t="shared" si="5"/>
        <v>0</v>
      </c>
      <c r="H62" s="9">
        <v>0</v>
      </c>
      <c r="I62" s="42">
        <v>3858.7</v>
      </c>
      <c r="J62" s="42">
        <v>1.07</v>
      </c>
      <c r="K62" s="63">
        <v>0</v>
      </c>
    </row>
    <row r="63" spans="1:11" s="48" customFormat="1" ht="15">
      <c r="A63" s="21" t="s">
        <v>97</v>
      </c>
      <c r="B63" s="29" t="s">
        <v>17</v>
      </c>
      <c r="C63" s="9"/>
      <c r="D63" s="20">
        <f t="shared" si="4"/>
        <v>1389.1319999999998</v>
      </c>
      <c r="E63" s="9"/>
      <c r="F63" s="6"/>
      <c r="G63" s="9">
        <f t="shared" si="5"/>
        <v>0.36</v>
      </c>
      <c r="H63" s="9">
        <v>0.03</v>
      </c>
      <c r="I63" s="42">
        <v>3858.7</v>
      </c>
      <c r="J63" s="42">
        <v>1.07</v>
      </c>
      <c r="K63" s="63">
        <v>0.021400000000000002</v>
      </c>
    </row>
    <row r="64" spans="1:11" s="48" customFormat="1" ht="25.5">
      <c r="A64" s="21" t="s">
        <v>136</v>
      </c>
      <c r="B64" s="29" t="s">
        <v>13</v>
      </c>
      <c r="C64" s="9"/>
      <c r="D64" s="20">
        <f t="shared" si="4"/>
        <v>9723.923999999999</v>
      </c>
      <c r="E64" s="9"/>
      <c r="F64" s="6"/>
      <c r="G64" s="9">
        <f t="shared" si="5"/>
        <v>2.52</v>
      </c>
      <c r="H64" s="9">
        <v>0.21</v>
      </c>
      <c r="I64" s="42">
        <v>3858.7</v>
      </c>
      <c r="J64" s="42">
        <v>1.07</v>
      </c>
      <c r="K64" s="63">
        <v>0.21400000000000002</v>
      </c>
    </row>
    <row r="65" spans="1:11" s="48" customFormat="1" ht="15">
      <c r="A65" s="21" t="s">
        <v>61</v>
      </c>
      <c r="B65" s="29" t="s">
        <v>10</v>
      </c>
      <c r="C65" s="22"/>
      <c r="D65" s="20">
        <f t="shared" si="4"/>
        <v>5093.484</v>
      </c>
      <c r="E65" s="22"/>
      <c r="F65" s="6"/>
      <c r="G65" s="9">
        <f t="shared" si="5"/>
        <v>1.32</v>
      </c>
      <c r="H65" s="9">
        <v>0.11</v>
      </c>
      <c r="I65" s="42">
        <v>3858.7</v>
      </c>
      <c r="J65" s="42">
        <v>1.07</v>
      </c>
      <c r="K65" s="63">
        <v>0.10700000000000001</v>
      </c>
    </row>
    <row r="66" spans="1:11" s="48" customFormat="1" ht="15" hidden="1">
      <c r="A66" s="21" t="s">
        <v>75</v>
      </c>
      <c r="B66" s="29" t="s">
        <v>17</v>
      </c>
      <c r="C66" s="9"/>
      <c r="D66" s="20">
        <f t="shared" si="4"/>
        <v>0</v>
      </c>
      <c r="E66" s="9"/>
      <c r="F66" s="6"/>
      <c r="G66" s="9">
        <f t="shared" si="5"/>
        <v>0</v>
      </c>
      <c r="H66" s="9">
        <v>0</v>
      </c>
      <c r="I66" s="42">
        <v>3858.7</v>
      </c>
      <c r="J66" s="42">
        <v>1.07</v>
      </c>
      <c r="K66" s="63">
        <v>0</v>
      </c>
    </row>
    <row r="67" spans="1:11" s="48" customFormat="1" ht="30">
      <c r="A67" s="54" t="s">
        <v>44</v>
      </c>
      <c r="B67" s="29"/>
      <c r="C67" s="9"/>
      <c r="D67" s="51">
        <f>D68+D69+D70</f>
        <v>2156.616</v>
      </c>
      <c r="E67" s="9"/>
      <c r="F67" s="6"/>
      <c r="G67" s="51">
        <f>G68+G69+G70</f>
        <v>0.6</v>
      </c>
      <c r="H67" s="51">
        <f>H68+H69+H70</f>
        <v>0.05</v>
      </c>
      <c r="I67" s="42">
        <v>3858.7</v>
      </c>
      <c r="J67" s="42">
        <v>1.07</v>
      </c>
      <c r="K67" s="63">
        <v>0.07490000000000001</v>
      </c>
    </row>
    <row r="68" spans="1:11" s="48" customFormat="1" ht="15">
      <c r="A68" s="21" t="s">
        <v>132</v>
      </c>
      <c r="B68" s="29" t="s">
        <v>17</v>
      </c>
      <c r="C68" s="9"/>
      <c r="D68" s="20">
        <v>304.44</v>
      </c>
      <c r="E68" s="9"/>
      <c r="F68" s="6"/>
      <c r="G68" s="9">
        <f>H68*12</f>
        <v>0.12</v>
      </c>
      <c r="H68" s="9">
        <v>0.01</v>
      </c>
      <c r="I68" s="42">
        <v>3858.7</v>
      </c>
      <c r="J68" s="42">
        <v>1.07</v>
      </c>
      <c r="K68" s="63">
        <v>0.032100000000000004</v>
      </c>
    </row>
    <row r="69" spans="1:11" s="48" customFormat="1" ht="15">
      <c r="A69" s="21" t="s">
        <v>98</v>
      </c>
      <c r="B69" s="29" t="s">
        <v>17</v>
      </c>
      <c r="C69" s="9"/>
      <c r="D69" s="20">
        <f>G69*I69</f>
        <v>1852.176</v>
      </c>
      <c r="E69" s="9"/>
      <c r="F69" s="6"/>
      <c r="G69" s="9">
        <f>H69*12</f>
        <v>0.48</v>
      </c>
      <c r="H69" s="9">
        <v>0.04</v>
      </c>
      <c r="I69" s="42">
        <v>3858.7</v>
      </c>
      <c r="J69" s="42">
        <v>1.07</v>
      </c>
      <c r="K69" s="63">
        <v>0.042800000000000005</v>
      </c>
    </row>
    <row r="70" spans="1:11" s="48" customFormat="1" ht="15" hidden="1">
      <c r="A70" s="21" t="s">
        <v>62</v>
      </c>
      <c r="B70" s="29" t="s">
        <v>10</v>
      </c>
      <c r="C70" s="9"/>
      <c r="D70" s="20">
        <f>G70*I70</f>
        <v>0</v>
      </c>
      <c r="E70" s="9"/>
      <c r="F70" s="6"/>
      <c r="G70" s="9">
        <f>H70*12</f>
        <v>0</v>
      </c>
      <c r="H70" s="9">
        <v>0</v>
      </c>
      <c r="I70" s="42">
        <v>3858.7</v>
      </c>
      <c r="J70" s="42">
        <v>1.07</v>
      </c>
      <c r="K70" s="63">
        <v>0</v>
      </c>
    </row>
    <row r="71" spans="1:11" s="48" customFormat="1" ht="15">
      <c r="A71" s="54" t="s">
        <v>45</v>
      </c>
      <c r="B71" s="29"/>
      <c r="C71" s="9"/>
      <c r="D71" s="51">
        <f>SUM(D72:D79)</f>
        <v>10650.011999999999</v>
      </c>
      <c r="E71" s="9"/>
      <c r="F71" s="6"/>
      <c r="G71" s="51">
        <f>SUM(G72:G79)</f>
        <v>2.76</v>
      </c>
      <c r="H71" s="51">
        <f>SUM(H72:H79)</f>
        <v>0.22999999999999998</v>
      </c>
      <c r="I71" s="42">
        <v>3858.7</v>
      </c>
      <c r="J71" s="42">
        <v>1.07</v>
      </c>
      <c r="K71" s="63">
        <v>0.2782</v>
      </c>
    </row>
    <row r="72" spans="1:11" s="48" customFormat="1" ht="15" hidden="1">
      <c r="A72" s="21" t="s">
        <v>40</v>
      </c>
      <c r="B72" s="29" t="s">
        <v>10</v>
      </c>
      <c r="C72" s="9"/>
      <c r="D72" s="20">
        <f aca="true" t="shared" si="6" ref="D72:D79">G72*I72</f>
        <v>0</v>
      </c>
      <c r="E72" s="9"/>
      <c r="F72" s="6"/>
      <c r="G72" s="9">
        <f aca="true" t="shared" si="7" ref="G72:G79">H72*12</f>
        <v>0</v>
      </c>
      <c r="H72" s="9">
        <v>0</v>
      </c>
      <c r="I72" s="42">
        <v>3858.7</v>
      </c>
      <c r="J72" s="42">
        <v>1.07</v>
      </c>
      <c r="K72" s="63">
        <v>0</v>
      </c>
    </row>
    <row r="73" spans="1:11" s="48" customFormat="1" ht="15">
      <c r="A73" s="21" t="s">
        <v>80</v>
      </c>
      <c r="B73" s="29" t="s">
        <v>17</v>
      </c>
      <c r="C73" s="9"/>
      <c r="D73" s="20">
        <f t="shared" si="6"/>
        <v>9723.923999999999</v>
      </c>
      <c r="E73" s="9"/>
      <c r="F73" s="6"/>
      <c r="G73" s="9">
        <f t="shared" si="7"/>
        <v>2.52</v>
      </c>
      <c r="H73" s="9">
        <v>0.21</v>
      </c>
      <c r="I73" s="42">
        <v>3858.7</v>
      </c>
      <c r="J73" s="42">
        <v>1.07</v>
      </c>
      <c r="K73" s="63">
        <v>0.2033</v>
      </c>
    </row>
    <row r="74" spans="1:11" s="48" customFormat="1" ht="15">
      <c r="A74" s="21" t="s">
        <v>41</v>
      </c>
      <c r="B74" s="29" t="s">
        <v>17</v>
      </c>
      <c r="C74" s="9"/>
      <c r="D74" s="20">
        <f t="shared" si="6"/>
        <v>926.088</v>
      </c>
      <c r="E74" s="9"/>
      <c r="F74" s="6"/>
      <c r="G74" s="9">
        <f t="shared" si="7"/>
        <v>0.24</v>
      </c>
      <c r="H74" s="9">
        <v>0.02</v>
      </c>
      <c r="I74" s="42">
        <v>3858.7</v>
      </c>
      <c r="J74" s="42">
        <v>1.07</v>
      </c>
      <c r="K74" s="63">
        <v>0.010700000000000001</v>
      </c>
    </row>
    <row r="75" spans="1:11" s="48" customFormat="1" ht="27.75" customHeight="1" hidden="1">
      <c r="A75" s="21"/>
      <c r="B75" s="29"/>
      <c r="C75" s="9"/>
      <c r="D75" s="20"/>
      <c r="E75" s="9"/>
      <c r="F75" s="6"/>
      <c r="G75" s="9"/>
      <c r="H75" s="9"/>
      <c r="I75" s="42"/>
      <c r="J75" s="42"/>
      <c r="K75" s="63"/>
    </row>
    <row r="76" spans="1:11" s="48" customFormat="1" ht="25.5" hidden="1">
      <c r="A76" s="21" t="s">
        <v>76</v>
      </c>
      <c r="B76" s="29" t="s">
        <v>13</v>
      </c>
      <c r="C76" s="9"/>
      <c r="D76" s="20">
        <f t="shared" si="6"/>
        <v>0</v>
      </c>
      <c r="E76" s="9"/>
      <c r="F76" s="6"/>
      <c r="G76" s="9">
        <f t="shared" si="7"/>
        <v>0</v>
      </c>
      <c r="H76" s="9">
        <v>0</v>
      </c>
      <c r="I76" s="42">
        <v>3858.7</v>
      </c>
      <c r="J76" s="42">
        <v>1.07</v>
      </c>
      <c r="K76" s="63">
        <v>0</v>
      </c>
    </row>
    <row r="77" spans="1:11" s="48" customFormat="1" ht="25.5" hidden="1">
      <c r="A77" s="21" t="s">
        <v>71</v>
      </c>
      <c r="B77" s="29" t="s">
        <v>13</v>
      </c>
      <c r="C77" s="9"/>
      <c r="D77" s="20">
        <f t="shared" si="6"/>
        <v>0</v>
      </c>
      <c r="E77" s="9"/>
      <c r="F77" s="6"/>
      <c r="G77" s="9">
        <f t="shared" si="7"/>
        <v>0</v>
      </c>
      <c r="H77" s="9">
        <v>0</v>
      </c>
      <c r="I77" s="42">
        <v>3858.7</v>
      </c>
      <c r="J77" s="42">
        <v>1.07</v>
      </c>
      <c r="K77" s="63">
        <v>0</v>
      </c>
    </row>
    <row r="78" spans="1:11" s="48" customFormat="1" ht="25.5" hidden="1">
      <c r="A78" s="21" t="s">
        <v>77</v>
      </c>
      <c r="B78" s="29" t="s">
        <v>13</v>
      </c>
      <c r="C78" s="9"/>
      <c r="D78" s="20">
        <f t="shared" si="6"/>
        <v>0</v>
      </c>
      <c r="E78" s="9"/>
      <c r="F78" s="6"/>
      <c r="G78" s="9">
        <f t="shared" si="7"/>
        <v>0</v>
      </c>
      <c r="H78" s="9">
        <v>0</v>
      </c>
      <c r="I78" s="42">
        <v>3858.7</v>
      </c>
      <c r="J78" s="42">
        <v>1.07</v>
      </c>
      <c r="K78" s="63">
        <v>0</v>
      </c>
    </row>
    <row r="79" spans="1:11" s="48" customFormat="1" ht="25.5" hidden="1">
      <c r="A79" s="21" t="s">
        <v>74</v>
      </c>
      <c r="B79" s="29" t="s">
        <v>13</v>
      </c>
      <c r="C79" s="9"/>
      <c r="D79" s="20">
        <f t="shared" si="6"/>
        <v>0</v>
      </c>
      <c r="E79" s="9"/>
      <c r="F79" s="6"/>
      <c r="G79" s="9">
        <f t="shared" si="7"/>
        <v>0</v>
      </c>
      <c r="H79" s="9">
        <v>0</v>
      </c>
      <c r="I79" s="42">
        <v>3858.7</v>
      </c>
      <c r="J79" s="42">
        <v>1.07</v>
      </c>
      <c r="K79" s="63">
        <v>0</v>
      </c>
    </row>
    <row r="80" spans="1:11" s="48" customFormat="1" ht="15">
      <c r="A80" s="54" t="s">
        <v>46</v>
      </c>
      <c r="B80" s="29"/>
      <c r="C80" s="9"/>
      <c r="D80" s="51">
        <f>D81+D82+D83</f>
        <v>926.088</v>
      </c>
      <c r="E80" s="9"/>
      <c r="F80" s="6"/>
      <c r="G80" s="51">
        <f>G81+G82+G83</f>
        <v>0.24</v>
      </c>
      <c r="H80" s="51">
        <f>H81+H82+H83</f>
        <v>0.02</v>
      </c>
      <c r="I80" s="42">
        <v>3858.7</v>
      </c>
      <c r="J80" s="42">
        <v>1.07</v>
      </c>
      <c r="K80" s="63">
        <v>0.12840000000000001</v>
      </c>
    </row>
    <row r="81" spans="1:11" s="48" customFormat="1" ht="15">
      <c r="A81" s="21" t="s">
        <v>42</v>
      </c>
      <c r="B81" s="29" t="s">
        <v>17</v>
      </c>
      <c r="C81" s="9"/>
      <c r="D81" s="20">
        <f>G81*I81</f>
        <v>926.088</v>
      </c>
      <c r="E81" s="9"/>
      <c r="F81" s="6"/>
      <c r="G81" s="9">
        <f>H81*12</f>
        <v>0.24</v>
      </c>
      <c r="H81" s="9">
        <v>0.02</v>
      </c>
      <c r="I81" s="42">
        <v>3858.7</v>
      </c>
      <c r="J81" s="42">
        <v>1.07</v>
      </c>
      <c r="K81" s="63">
        <v>0.021400000000000002</v>
      </c>
    </row>
    <row r="82" spans="1:11" s="48" customFormat="1" ht="15" hidden="1">
      <c r="A82" s="21"/>
      <c r="B82" s="29"/>
      <c r="C82" s="9"/>
      <c r="D82" s="20"/>
      <c r="E82" s="9"/>
      <c r="F82" s="6"/>
      <c r="G82" s="9"/>
      <c r="H82" s="9"/>
      <c r="I82" s="42"/>
      <c r="J82" s="42"/>
      <c r="K82" s="63"/>
    </row>
    <row r="83" spans="1:11" s="48" customFormat="1" ht="15" hidden="1">
      <c r="A83" s="21"/>
      <c r="B83" s="29"/>
      <c r="C83" s="9"/>
      <c r="D83" s="20"/>
      <c r="E83" s="9"/>
      <c r="F83" s="6"/>
      <c r="G83" s="9"/>
      <c r="H83" s="9"/>
      <c r="I83" s="42"/>
      <c r="J83" s="42"/>
      <c r="K83" s="63"/>
    </row>
    <row r="84" spans="1:11" s="42" customFormat="1" ht="15">
      <c r="A84" s="54" t="s">
        <v>58</v>
      </c>
      <c r="B84" s="50"/>
      <c r="C84" s="51"/>
      <c r="D84" s="51">
        <f>D85+D86</f>
        <v>1389.1319999999998</v>
      </c>
      <c r="E84" s="51"/>
      <c r="F84" s="5"/>
      <c r="G84" s="51">
        <f>G85+G86</f>
        <v>0.36</v>
      </c>
      <c r="H84" s="51">
        <f>H85+H86</f>
        <v>0.03</v>
      </c>
      <c r="I84" s="42">
        <v>3858.7</v>
      </c>
      <c r="J84" s="42">
        <v>1.07</v>
      </c>
      <c r="K84" s="63">
        <v>0.3745</v>
      </c>
    </row>
    <row r="85" spans="1:11" s="48" customFormat="1" ht="15">
      <c r="A85" s="21" t="s">
        <v>72</v>
      </c>
      <c r="B85" s="29" t="s">
        <v>17</v>
      </c>
      <c r="C85" s="9"/>
      <c r="D85" s="20">
        <f>G85*I85</f>
        <v>1389.1319999999998</v>
      </c>
      <c r="E85" s="9"/>
      <c r="F85" s="6"/>
      <c r="G85" s="9">
        <f>H85*12</f>
        <v>0.36</v>
      </c>
      <c r="H85" s="9">
        <v>0.03</v>
      </c>
      <c r="I85" s="42">
        <v>3858.7</v>
      </c>
      <c r="J85" s="42">
        <v>1.07</v>
      </c>
      <c r="K85" s="63">
        <v>0.032100000000000004</v>
      </c>
    </row>
    <row r="86" spans="1:11" s="48" customFormat="1" ht="15" hidden="1">
      <c r="A86" s="21"/>
      <c r="B86" s="29"/>
      <c r="C86" s="9"/>
      <c r="D86" s="20"/>
      <c r="E86" s="9"/>
      <c r="F86" s="6"/>
      <c r="G86" s="9"/>
      <c r="H86" s="9"/>
      <c r="I86" s="42"/>
      <c r="J86" s="42"/>
      <c r="K86" s="63"/>
    </row>
    <row r="87" spans="1:11" s="42" customFormat="1" ht="15">
      <c r="A87" s="54" t="s">
        <v>57</v>
      </c>
      <c r="B87" s="50"/>
      <c r="C87" s="51"/>
      <c r="D87" s="51">
        <f>D88+D89+D90+D91</f>
        <v>18058.716</v>
      </c>
      <c r="E87" s="51"/>
      <c r="F87" s="5"/>
      <c r="G87" s="51">
        <f>G88+G89+G90+G91</f>
        <v>4.68</v>
      </c>
      <c r="H87" s="51">
        <f>H88+H89+H90+H91</f>
        <v>0.39</v>
      </c>
      <c r="I87" s="42">
        <v>3858.7</v>
      </c>
      <c r="J87" s="42">
        <v>1.07</v>
      </c>
      <c r="K87" s="63">
        <v>0.5992000000000001</v>
      </c>
    </row>
    <row r="88" spans="1:11" s="48" customFormat="1" ht="15" hidden="1">
      <c r="A88" s="21" t="s">
        <v>86</v>
      </c>
      <c r="B88" s="29" t="s">
        <v>65</v>
      </c>
      <c r="C88" s="9"/>
      <c r="D88" s="20">
        <f aca="true" t="shared" si="8" ref="D88:D93">G88*I88</f>
        <v>0</v>
      </c>
      <c r="E88" s="9"/>
      <c r="F88" s="6"/>
      <c r="G88" s="9">
        <f aca="true" t="shared" si="9" ref="G88:G93">H88*12</f>
        <v>0</v>
      </c>
      <c r="H88" s="9"/>
      <c r="I88" s="42">
        <v>3858.7</v>
      </c>
      <c r="J88" s="42">
        <v>1.07</v>
      </c>
      <c r="K88" s="63">
        <v>0.17120000000000002</v>
      </c>
    </row>
    <row r="89" spans="1:11" s="48" customFormat="1" ht="15" hidden="1">
      <c r="A89" s="21"/>
      <c r="B89" s="29"/>
      <c r="C89" s="9"/>
      <c r="D89" s="20"/>
      <c r="E89" s="9"/>
      <c r="F89" s="6"/>
      <c r="G89" s="9"/>
      <c r="H89" s="9"/>
      <c r="I89" s="42"/>
      <c r="J89" s="42"/>
      <c r="K89" s="63"/>
    </row>
    <row r="90" spans="1:11" s="48" customFormat="1" ht="25.5" customHeight="1">
      <c r="A90" s="21" t="s">
        <v>73</v>
      </c>
      <c r="B90" s="29" t="s">
        <v>17</v>
      </c>
      <c r="C90" s="9"/>
      <c r="D90" s="20">
        <f t="shared" si="8"/>
        <v>2315.2200000000003</v>
      </c>
      <c r="E90" s="9"/>
      <c r="F90" s="6"/>
      <c r="G90" s="9">
        <f t="shared" si="9"/>
        <v>0.6000000000000001</v>
      </c>
      <c r="H90" s="9">
        <v>0.05</v>
      </c>
      <c r="I90" s="42">
        <v>3858.7</v>
      </c>
      <c r="J90" s="42">
        <v>1.07</v>
      </c>
      <c r="K90" s="63">
        <v>0.042800000000000005</v>
      </c>
    </row>
    <row r="91" spans="1:11" s="48" customFormat="1" ht="18.75" customHeight="1">
      <c r="A91" s="21" t="s">
        <v>87</v>
      </c>
      <c r="B91" s="29" t="s">
        <v>65</v>
      </c>
      <c r="C91" s="25"/>
      <c r="D91" s="26">
        <f t="shared" si="8"/>
        <v>15743.496</v>
      </c>
      <c r="E91" s="25"/>
      <c r="F91" s="27"/>
      <c r="G91" s="25">
        <f t="shared" si="9"/>
        <v>4.08</v>
      </c>
      <c r="H91" s="25">
        <v>0.34</v>
      </c>
      <c r="I91" s="42">
        <v>3858.7</v>
      </c>
      <c r="J91" s="42">
        <v>1.07</v>
      </c>
      <c r="K91" s="63">
        <v>0.34240000000000004</v>
      </c>
    </row>
    <row r="92" spans="1:10" s="3" customFormat="1" ht="29.25" customHeight="1" hidden="1">
      <c r="A92" s="19" t="s">
        <v>127</v>
      </c>
      <c r="B92" s="99"/>
      <c r="C92" s="10"/>
      <c r="D92" s="10">
        <f t="shared" si="8"/>
        <v>0</v>
      </c>
      <c r="E92" s="10"/>
      <c r="F92" s="11"/>
      <c r="G92" s="10">
        <f t="shared" si="9"/>
        <v>0</v>
      </c>
      <c r="H92" s="10"/>
      <c r="I92" s="42">
        <v>3858.7</v>
      </c>
      <c r="J92" s="100"/>
    </row>
    <row r="93" spans="1:11" s="42" customFormat="1" ht="30">
      <c r="A93" s="59" t="s">
        <v>33</v>
      </c>
      <c r="B93" s="50" t="s">
        <v>13</v>
      </c>
      <c r="C93" s="58">
        <f>F93*12</f>
        <v>0</v>
      </c>
      <c r="D93" s="58">
        <f t="shared" si="8"/>
        <v>13891.319999999998</v>
      </c>
      <c r="E93" s="58">
        <f>H93*12</f>
        <v>3.5999999999999996</v>
      </c>
      <c r="F93" s="11"/>
      <c r="G93" s="58">
        <f t="shared" si="9"/>
        <v>3.5999999999999996</v>
      </c>
      <c r="H93" s="58">
        <v>0.3</v>
      </c>
      <c r="I93" s="42">
        <v>3858.7</v>
      </c>
      <c r="J93" s="42">
        <v>1.07</v>
      </c>
      <c r="K93" s="63">
        <v>0.29960000000000003</v>
      </c>
    </row>
    <row r="94" spans="1:11" s="42" customFormat="1" ht="26.25" hidden="1" thickBot="1">
      <c r="A94" s="98" t="s">
        <v>128</v>
      </c>
      <c r="B94" s="99" t="s">
        <v>129</v>
      </c>
      <c r="C94" s="58"/>
      <c r="D94" s="97"/>
      <c r="E94" s="58"/>
      <c r="F94" s="11"/>
      <c r="G94" s="97"/>
      <c r="H94" s="97"/>
      <c r="K94" s="63"/>
    </row>
    <row r="95" spans="1:11" s="42" customFormat="1" ht="19.5" thickBot="1">
      <c r="A95" s="60" t="s">
        <v>99</v>
      </c>
      <c r="B95" s="61"/>
      <c r="C95" s="62"/>
      <c r="D95" s="33">
        <f>D13+D18+D26+D27+D28+D29+D30+D34+D35+D36+D38+D54+D67+D71+D80+D84+D87+D93+D94+D92</f>
        <v>443596.1419999999</v>
      </c>
      <c r="E95" s="33">
        <f>E13+E18+E26+E27+E28+E29+E30+E34+E35+E36+E38+E54+E67+E71+E80+E84+E87+E93+E94+E92</f>
        <v>92.28</v>
      </c>
      <c r="F95" s="33">
        <f>F13+F18+F26+F27+F28+F29+F30+F34+F35+F36+F38+F54+F67+F71+F80+F84+F87+F93+F94+F92</f>
        <v>0</v>
      </c>
      <c r="G95" s="33">
        <f>G13+G18+G26+G27+G28+G29+G30+G34+G35+G36+G38+G54+G67+G71+G80+G84+G87+G93+G94+G92</f>
        <v>114.96000000000001</v>
      </c>
      <c r="H95" s="101">
        <f>H13+H18+H26+H27+H28+H29+H30+H34+H35+H36+H38+H54+H67+H71+H80+H84+H87+H93+H94+H92</f>
        <v>9.58</v>
      </c>
      <c r="J95" s="63"/>
      <c r="K95" s="63"/>
    </row>
    <row r="96" spans="1:11" s="65" customFormat="1" ht="18.75">
      <c r="A96" s="64"/>
      <c r="C96" s="32"/>
      <c r="D96" s="32"/>
      <c r="E96" s="32"/>
      <c r="F96" s="32"/>
      <c r="G96" s="32"/>
      <c r="H96" s="32"/>
      <c r="J96" s="32"/>
      <c r="K96" s="32"/>
    </row>
    <row r="97" spans="1:10" s="3" customFormat="1" ht="29.25" customHeight="1" hidden="1">
      <c r="A97" s="19" t="s">
        <v>134</v>
      </c>
      <c r="B97" s="8" t="s">
        <v>135</v>
      </c>
      <c r="C97" s="10"/>
      <c r="D97" s="8">
        <f>G97*I97</f>
        <v>0</v>
      </c>
      <c r="E97" s="8"/>
      <c r="F97" s="8"/>
      <c r="G97" s="8">
        <f>H97*12</f>
        <v>0</v>
      </c>
      <c r="H97" s="8"/>
      <c r="I97" s="42">
        <v>3858.7</v>
      </c>
      <c r="J97" s="100"/>
    </row>
    <row r="98" spans="1:11" s="65" customFormat="1" ht="18.75">
      <c r="A98" s="66"/>
      <c r="C98" s="32"/>
      <c r="D98" s="32"/>
      <c r="E98" s="32"/>
      <c r="F98" s="32"/>
      <c r="G98" s="32"/>
      <c r="H98" s="32"/>
      <c r="K98" s="32"/>
    </row>
    <row r="99" spans="1:11" s="65" customFormat="1" ht="19.5" thickBot="1">
      <c r="A99" s="66"/>
      <c r="C99" s="32"/>
      <c r="D99" s="32"/>
      <c r="E99" s="32"/>
      <c r="F99" s="32"/>
      <c r="G99" s="32"/>
      <c r="H99" s="32"/>
      <c r="K99" s="32"/>
    </row>
    <row r="100" spans="1:11" s="42" customFormat="1" ht="30.75" thickBot="1">
      <c r="A100" s="98" t="s">
        <v>111</v>
      </c>
      <c r="B100" s="41"/>
      <c r="C100" s="67">
        <f>F100*12</f>
        <v>0</v>
      </c>
      <c r="D100" s="67">
        <f>D101+D104+D106+D107+D113+D122+D128+D129</f>
        <v>331848.42</v>
      </c>
      <c r="E100" s="67">
        <f>E101+E104+E106+E107+E113+E122+E128+E129</f>
        <v>0</v>
      </c>
      <c r="F100" s="67">
        <f>F101+F104+F106+F107+F113+F122+F128+F129</f>
        <v>0</v>
      </c>
      <c r="G100" s="67">
        <f>G101+G104+G106+G107+G113+G122+G128+G129</f>
        <v>86.00005701402027</v>
      </c>
      <c r="H100" s="67">
        <v>7.18</v>
      </c>
      <c r="I100" s="42">
        <v>3858.7</v>
      </c>
      <c r="K100" s="63"/>
    </row>
    <row r="101" spans="1:11" s="48" customFormat="1" ht="15">
      <c r="A101" s="68" t="s">
        <v>81</v>
      </c>
      <c r="B101" s="69"/>
      <c r="C101" s="22"/>
      <c r="D101" s="102">
        <v>49624.46</v>
      </c>
      <c r="E101" s="22"/>
      <c r="F101" s="23"/>
      <c r="G101" s="22">
        <f>H101*12</f>
        <v>12.86040894601809</v>
      </c>
      <c r="H101" s="23">
        <f>D101/12/I101</f>
        <v>1.0717007455015075</v>
      </c>
      <c r="I101" s="42">
        <v>3858.7</v>
      </c>
      <c r="K101" s="91"/>
    </row>
    <row r="102" spans="1:11" s="48" customFormat="1" ht="15" hidden="1">
      <c r="A102" s="68" t="s">
        <v>85</v>
      </c>
      <c r="B102" s="69"/>
      <c r="C102" s="22"/>
      <c r="D102" s="34"/>
      <c r="E102" s="22"/>
      <c r="F102" s="23"/>
      <c r="G102" s="22">
        <f aca="true" t="shared" si="10" ref="G102:G122">H102*12</f>
        <v>0</v>
      </c>
      <c r="H102" s="23">
        <f aca="true" t="shared" si="11" ref="H102:H127">D102/12/I102</f>
        <v>0</v>
      </c>
      <c r="I102" s="42">
        <v>3858.7</v>
      </c>
      <c r="K102" s="91"/>
    </row>
    <row r="103" spans="1:11" s="48" customFormat="1" ht="15" hidden="1">
      <c r="A103" s="68" t="s">
        <v>112</v>
      </c>
      <c r="B103" s="69"/>
      <c r="C103" s="22"/>
      <c r="D103" s="34"/>
      <c r="E103" s="22"/>
      <c r="F103" s="23"/>
      <c r="G103" s="22">
        <f t="shared" si="10"/>
        <v>0</v>
      </c>
      <c r="H103" s="23">
        <f t="shared" si="11"/>
        <v>0</v>
      </c>
      <c r="I103" s="42">
        <v>3858.7</v>
      </c>
      <c r="K103" s="91"/>
    </row>
    <row r="104" spans="1:11" s="48" customFormat="1" ht="15">
      <c r="A104" s="68" t="s">
        <v>82</v>
      </c>
      <c r="B104" s="69"/>
      <c r="C104" s="22"/>
      <c r="D104" s="102">
        <v>21205.19</v>
      </c>
      <c r="E104" s="22"/>
      <c r="F104" s="23"/>
      <c r="G104" s="22">
        <f t="shared" si="10"/>
        <v>5.495423329100475</v>
      </c>
      <c r="H104" s="23">
        <f t="shared" si="11"/>
        <v>0.4579519440917062</v>
      </c>
      <c r="I104" s="42">
        <v>3858.7</v>
      </c>
      <c r="K104" s="91"/>
    </row>
    <row r="105" spans="1:11" s="48" customFormat="1" ht="15" hidden="1">
      <c r="A105" s="68"/>
      <c r="B105" s="69"/>
      <c r="C105" s="22"/>
      <c r="D105" s="34"/>
      <c r="E105" s="22"/>
      <c r="F105" s="23"/>
      <c r="G105" s="22"/>
      <c r="H105" s="23" t="e">
        <f t="shared" si="11"/>
        <v>#DIV/0!</v>
      </c>
      <c r="I105" s="42"/>
      <c r="K105" s="91"/>
    </row>
    <row r="106" spans="1:11" s="48" customFormat="1" ht="15">
      <c r="A106" s="68" t="s">
        <v>113</v>
      </c>
      <c r="B106" s="69"/>
      <c r="C106" s="22"/>
      <c r="D106" s="102">
        <v>5867.83</v>
      </c>
      <c r="E106" s="22"/>
      <c r="F106" s="23"/>
      <c r="G106" s="22">
        <f t="shared" si="10"/>
        <v>1.5206753569855134</v>
      </c>
      <c r="H106" s="23">
        <f t="shared" si="11"/>
        <v>0.12672294641545945</v>
      </c>
      <c r="I106" s="42">
        <v>3858.7</v>
      </c>
      <c r="K106" s="91"/>
    </row>
    <row r="107" spans="1:11" s="48" customFormat="1" ht="15">
      <c r="A107" s="68" t="s">
        <v>114</v>
      </c>
      <c r="B107" s="69"/>
      <c r="C107" s="22"/>
      <c r="D107" s="102">
        <v>28537</v>
      </c>
      <c r="E107" s="22"/>
      <c r="F107" s="23"/>
      <c r="G107" s="22">
        <f t="shared" si="10"/>
        <v>7.395495892398996</v>
      </c>
      <c r="H107" s="23">
        <f t="shared" si="11"/>
        <v>0.616291324366583</v>
      </c>
      <c r="I107" s="42">
        <v>3858.7</v>
      </c>
      <c r="K107" s="91"/>
    </row>
    <row r="108" spans="1:11" s="48" customFormat="1" ht="15" hidden="1">
      <c r="A108" s="68" t="s">
        <v>83</v>
      </c>
      <c r="B108" s="69"/>
      <c r="C108" s="22"/>
      <c r="D108" s="34"/>
      <c r="E108" s="22"/>
      <c r="F108" s="23"/>
      <c r="G108" s="22">
        <f t="shared" si="10"/>
        <v>0</v>
      </c>
      <c r="H108" s="23">
        <f t="shared" si="11"/>
        <v>0</v>
      </c>
      <c r="I108" s="42">
        <v>3858.7</v>
      </c>
      <c r="K108" s="91"/>
    </row>
    <row r="109" spans="1:11" s="48" customFormat="1" ht="15" hidden="1">
      <c r="A109" s="68" t="s">
        <v>115</v>
      </c>
      <c r="B109" s="69"/>
      <c r="C109" s="22"/>
      <c r="D109" s="34"/>
      <c r="E109" s="22"/>
      <c r="F109" s="23"/>
      <c r="G109" s="22">
        <f t="shared" si="10"/>
        <v>0</v>
      </c>
      <c r="H109" s="23">
        <f t="shared" si="11"/>
        <v>0</v>
      </c>
      <c r="I109" s="42">
        <v>3858.7</v>
      </c>
      <c r="K109" s="91"/>
    </row>
    <row r="110" spans="1:11" s="48" customFormat="1" ht="15" hidden="1">
      <c r="A110" s="68" t="s">
        <v>84</v>
      </c>
      <c r="B110" s="69"/>
      <c r="C110" s="22"/>
      <c r="D110" s="34"/>
      <c r="E110" s="22"/>
      <c r="F110" s="23"/>
      <c r="G110" s="22">
        <f t="shared" si="10"/>
        <v>0</v>
      </c>
      <c r="H110" s="23">
        <f t="shared" si="11"/>
        <v>0</v>
      </c>
      <c r="I110" s="42">
        <v>3858.7</v>
      </c>
      <c r="K110" s="91"/>
    </row>
    <row r="111" spans="1:11" s="48" customFormat="1" ht="15" hidden="1">
      <c r="A111" s="68" t="s">
        <v>116</v>
      </c>
      <c r="B111" s="69"/>
      <c r="C111" s="22"/>
      <c r="D111" s="34"/>
      <c r="E111" s="22"/>
      <c r="F111" s="23"/>
      <c r="G111" s="22">
        <f t="shared" si="10"/>
        <v>0</v>
      </c>
      <c r="H111" s="23">
        <f t="shared" si="11"/>
        <v>0</v>
      </c>
      <c r="I111" s="42">
        <v>3858.7</v>
      </c>
      <c r="K111" s="91"/>
    </row>
    <row r="112" spans="1:11" s="48" customFormat="1" ht="15" hidden="1">
      <c r="A112" s="68" t="s">
        <v>117</v>
      </c>
      <c r="B112" s="69"/>
      <c r="C112" s="22"/>
      <c r="D112" s="34"/>
      <c r="E112" s="22"/>
      <c r="F112" s="23"/>
      <c r="G112" s="22">
        <f t="shared" si="10"/>
        <v>0</v>
      </c>
      <c r="H112" s="23">
        <f t="shared" si="11"/>
        <v>0</v>
      </c>
      <c r="I112" s="42">
        <v>3858.7</v>
      </c>
      <c r="K112" s="91"/>
    </row>
    <row r="113" spans="1:11" s="48" customFormat="1" ht="15">
      <c r="A113" s="68" t="s">
        <v>118</v>
      </c>
      <c r="B113" s="69"/>
      <c r="C113" s="22"/>
      <c r="D113" s="102">
        <v>10977.12</v>
      </c>
      <c r="E113" s="22"/>
      <c r="F113" s="23"/>
      <c r="G113" s="22">
        <f t="shared" si="10"/>
        <v>2.8447715551869805</v>
      </c>
      <c r="H113" s="23">
        <f t="shared" si="11"/>
        <v>0.2370642962655817</v>
      </c>
      <c r="I113" s="42">
        <v>3858.7</v>
      </c>
      <c r="K113" s="91"/>
    </row>
    <row r="114" spans="1:11" s="48" customFormat="1" ht="15" hidden="1">
      <c r="A114" s="68" t="s">
        <v>119</v>
      </c>
      <c r="B114" s="69"/>
      <c r="C114" s="22"/>
      <c r="D114" s="34"/>
      <c r="E114" s="22"/>
      <c r="F114" s="23"/>
      <c r="G114" s="22">
        <f t="shared" si="10"/>
        <v>0</v>
      </c>
      <c r="H114" s="23">
        <f t="shared" si="11"/>
        <v>0</v>
      </c>
      <c r="I114" s="42">
        <v>3858.7</v>
      </c>
      <c r="K114" s="91"/>
    </row>
    <row r="115" spans="1:11" s="48" customFormat="1" ht="15" hidden="1">
      <c r="A115" s="68" t="s">
        <v>120</v>
      </c>
      <c r="B115" s="69"/>
      <c r="C115" s="22"/>
      <c r="D115" s="34"/>
      <c r="E115" s="22"/>
      <c r="F115" s="23"/>
      <c r="G115" s="22">
        <f t="shared" si="10"/>
        <v>0</v>
      </c>
      <c r="H115" s="23">
        <f t="shared" si="11"/>
        <v>0</v>
      </c>
      <c r="I115" s="42">
        <v>3858.7</v>
      </c>
      <c r="K115" s="91"/>
    </row>
    <row r="116" spans="1:11" s="48" customFormat="1" ht="15" hidden="1">
      <c r="A116" s="68" t="s">
        <v>121</v>
      </c>
      <c r="B116" s="69"/>
      <c r="C116" s="22"/>
      <c r="D116" s="34"/>
      <c r="E116" s="22"/>
      <c r="F116" s="23"/>
      <c r="G116" s="22">
        <f t="shared" si="10"/>
        <v>0</v>
      </c>
      <c r="H116" s="23">
        <f t="shared" si="11"/>
        <v>0</v>
      </c>
      <c r="I116" s="42">
        <v>3858.7</v>
      </c>
      <c r="K116" s="91"/>
    </row>
    <row r="117" spans="1:11" s="48" customFormat="1" ht="15" hidden="1">
      <c r="A117" s="68" t="s">
        <v>122</v>
      </c>
      <c r="B117" s="69"/>
      <c r="C117" s="22"/>
      <c r="D117" s="34"/>
      <c r="E117" s="22"/>
      <c r="F117" s="23"/>
      <c r="G117" s="22">
        <f t="shared" si="10"/>
        <v>0</v>
      </c>
      <c r="H117" s="23">
        <f t="shared" si="11"/>
        <v>0</v>
      </c>
      <c r="I117" s="42">
        <v>3858.7</v>
      </c>
      <c r="K117" s="91"/>
    </row>
    <row r="118" spans="1:11" s="48" customFormat="1" ht="15" hidden="1">
      <c r="A118" s="68" t="s">
        <v>123</v>
      </c>
      <c r="B118" s="69"/>
      <c r="C118" s="22"/>
      <c r="D118" s="34"/>
      <c r="E118" s="22"/>
      <c r="F118" s="23"/>
      <c r="G118" s="22">
        <f t="shared" si="10"/>
        <v>0</v>
      </c>
      <c r="H118" s="23">
        <f t="shared" si="11"/>
        <v>0</v>
      </c>
      <c r="I118" s="42">
        <v>3858.7</v>
      </c>
      <c r="K118" s="91"/>
    </row>
    <row r="119" spans="1:11" s="48" customFormat="1" ht="15" hidden="1">
      <c r="A119" s="21" t="s">
        <v>124</v>
      </c>
      <c r="B119" s="29"/>
      <c r="C119" s="9"/>
      <c r="D119" s="20"/>
      <c r="E119" s="9"/>
      <c r="F119" s="6"/>
      <c r="G119" s="22">
        <f t="shared" si="10"/>
        <v>0</v>
      </c>
      <c r="H119" s="23">
        <f t="shared" si="11"/>
        <v>0</v>
      </c>
      <c r="I119" s="42">
        <v>3858.7</v>
      </c>
      <c r="K119" s="91"/>
    </row>
    <row r="120" spans="1:11" s="48" customFormat="1" ht="15" hidden="1">
      <c r="A120" s="21" t="s">
        <v>125</v>
      </c>
      <c r="B120" s="29"/>
      <c r="C120" s="9"/>
      <c r="D120" s="20"/>
      <c r="E120" s="9"/>
      <c r="F120" s="6"/>
      <c r="G120" s="22">
        <f t="shared" si="10"/>
        <v>0</v>
      </c>
      <c r="H120" s="23">
        <f t="shared" si="11"/>
        <v>0</v>
      </c>
      <c r="I120" s="42">
        <v>3858.7</v>
      </c>
      <c r="K120" s="91"/>
    </row>
    <row r="121" spans="1:11" s="48" customFormat="1" ht="15" hidden="1">
      <c r="A121" s="21" t="s">
        <v>133</v>
      </c>
      <c r="B121" s="29"/>
      <c r="C121" s="9"/>
      <c r="D121" s="20"/>
      <c r="E121" s="9"/>
      <c r="F121" s="6"/>
      <c r="G121" s="22">
        <f t="shared" si="10"/>
        <v>0</v>
      </c>
      <c r="H121" s="23">
        <f t="shared" si="11"/>
        <v>0</v>
      </c>
      <c r="I121" s="42">
        <v>3858.7</v>
      </c>
      <c r="K121" s="91"/>
    </row>
    <row r="122" spans="1:11" s="48" customFormat="1" ht="15">
      <c r="A122" s="21" t="s">
        <v>126</v>
      </c>
      <c r="B122" s="29"/>
      <c r="C122" s="9"/>
      <c r="D122" s="103">
        <v>215636.82</v>
      </c>
      <c r="E122" s="9"/>
      <c r="F122" s="6"/>
      <c r="G122" s="22">
        <f t="shared" si="10"/>
        <v>55.88328193433021</v>
      </c>
      <c r="H122" s="23">
        <f t="shared" si="11"/>
        <v>4.656940161194185</v>
      </c>
      <c r="I122" s="42">
        <v>3858.7</v>
      </c>
      <c r="K122" s="91"/>
    </row>
    <row r="123" spans="1:11" s="48" customFormat="1" ht="15" hidden="1">
      <c r="A123" s="21"/>
      <c r="B123" s="29"/>
      <c r="C123" s="9"/>
      <c r="D123" s="20"/>
      <c r="E123" s="9"/>
      <c r="F123" s="6"/>
      <c r="G123" s="9"/>
      <c r="H123" s="23">
        <f t="shared" si="11"/>
        <v>0</v>
      </c>
      <c r="I123" s="42">
        <v>3858.7</v>
      </c>
      <c r="K123" s="91"/>
    </row>
    <row r="124" spans="1:11" s="48" customFormat="1" ht="15.75" hidden="1" thickBot="1">
      <c r="A124" s="70"/>
      <c r="B124" s="31"/>
      <c r="C124" s="71"/>
      <c r="D124" s="72"/>
      <c r="E124" s="71"/>
      <c r="F124" s="73"/>
      <c r="G124" s="71"/>
      <c r="H124" s="23">
        <f t="shared" si="11"/>
        <v>0</v>
      </c>
      <c r="I124" s="42">
        <v>3858.7</v>
      </c>
      <c r="K124" s="91"/>
    </row>
    <row r="125" spans="1:11" s="42" customFormat="1" ht="19.5" hidden="1" thickBot="1">
      <c r="A125" s="74"/>
      <c r="B125" s="75"/>
      <c r="C125" s="76" t="e">
        <f>F125*12</f>
        <v>#REF!</v>
      </c>
      <c r="D125" s="24">
        <f>D13+D18+D26+D27+D28+D29+D30+D31+D32+D33+D34+D35+D36+D37+D38+D54+D67+D71+D80+D84+D87+D93+D100</f>
        <v>787020.6619999998</v>
      </c>
      <c r="E125" s="76" t="e">
        <f>H125*12</f>
        <v>#DIV/0!</v>
      </c>
      <c r="F125" s="24" t="e">
        <f>F13+F18+F26+F27+#REF!+#REF!+#REF!+#REF!+#REF!+F100+F93</f>
        <v>#REF!</v>
      </c>
      <c r="G125" s="76" t="e">
        <f>H125*12</f>
        <v>#DIV/0!</v>
      </c>
      <c r="H125" s="23" t="e">
        <f t="shared" si="11"/>
        <v>#DIV/0!</v>
      </c>
      <c r="K125" s="63"/>
    </row>
    <row r="126" spans="1:11" s="48" customFormat="1" ht="15" hidden="1">
      <c r="A126" s="21"/>
      <c r="B126" s="29"/>
      <c r="C126" s="9"/>
      <c r="D126" s="20"/>
      <c r="E126" s="9"/>
      <c r="F126" s="6"/>
      <c r="G126" s="22"/>
      <c r="H126" s="23" t="e">
        <f t="shared" si="11"/>
        <v>#DIV/0!</v>
      </c>
      <c r="I126" s="42"/>
      <c r="K126" s="91"/>
    </row>
    <row r="127" spans="1:11" s="48" customFormat="1" ht="15" hidden="1">
      <c r="A127" s="21"/>
      <c r="B127" s="29"/>
      <c r="C127" s="9"/>
      <c r="D127" s="20"/>
      <c r="E127" s="9"/>
      <c r="F127" s="6"/>
      <c r="G127" s="22"/>
      <c r="H127" s="23" t="e">
        <f t="shared" si="11"/>
        <v>#DIV/0!</v>
      </c>
      <c r="I127" s="42"/>
      <c r="K127" s="91"/>
    </row>
    <row r="128" spans="1:11" s="48" customFormat="1" ht="15" hidden="1">
      <c r="A128" s="21"/>
      <c r="B128" s="29"/>
      <c r="C128" s="9"/>
      <c r="D128" s="20"/>
      <c r="E128" s="9"/>
      <c r="F128" s="6"/>
      <c r="G128" s="22"/>
      <c r="H128" s="23"/>
      <c r="I128" s="42"/>
      <c r="K128" s="91"/>
    </row>
    <row r="129" spans="1:11" s="48" customFormat="1" ht="15" hidden="1">
      <c r="A129" s="21"/>
      <c r="B129" s="29"/>
      <c r="C129" s="9"/>
      <c r="D129" s="20"/>
      <c r="E129" s="9"/>
      <c r="F129" s="6"/>
      <c r="G129" s="22"/>
      <c r="H129" s="23"/>
      <c r="I129" s="42"/>
      <c r="K129" s="91"/>
    </row>
    <row r="130" spans="3:11" s="65" customFormat="1" ht="18.75">
      <c r="C130" s="32"/>
      <c r="D130" s="14"/>
      <c r="E130" s="32"/>
      <c r="F130" s="14"/>
      <c r="G130" s="32"/>
      <c r="H130" s="14"/>
      <c r="K130" s="32"/>
    </row>
    <row r="131" spans="3:11" s="65" customFormat="1" ht="19.5" thickBot="1">
      <c r="C131" s="32"/>
      <c r="D131" s="14"/>
      <c r="E131" s="32"/>
      <c r="F131" s="14"/>
      <c r="G131" s="32"/>
      <c r="H131" s="14"/>
      <c r="K131" s="32"/>
    </row>
    <row r="132" spans="3:11" s="65" customFormat="1" ht="19.5" hidden="1" thickBot="1">
      <c r="C132" s="32"/>
      <c r="D132" s="14"/>
      <c r="E132" s="32"/>
      <c r="F132" s="14"/>
      <c r="G132" s="32"/>
      <c r="H132" s="14"/>
      <c r="K132" s="32"/>
    </row>
    <row r="133" spans="3:11" s="65" customFormat="1" ht="19.5" hidden="1" thickBot="1">
      <c r="C133" s="32"/>
      <c r="D133" s="14"/>
      <c r="E133" s="32"/>
      <c r="F133" s="14"/>
      <c r="G133" s="32"/>
      <c r="H133" s="14"/>
      <c r="K133" s="32"/>
    </row>
    <row r="134" spans="3:11" s="65" customFormat="1" ht="19.5" hidden="1" thickBot="1">
      <c r="C134" s="32"/>
      <c r="D134" s="14"/>
      <c r="E134" s="32"/>
      <c r="F134" s="14"/>
      <c r="G134" s="32"/>
      <c r="H134" s="14"/>
      <c r="K134" s="32"/>
    </row>
    <row r="135" spans="1:11" s="42" customFormat="1" ht="19.5" thickBot="1">
      <c r="A135" s="77" t="s">
        <v>100</v>
      </c>
      <c r="B135" s="41"/>
      <c r="C135" s="67"/>
      <c r="D135" s="35">
        <f>D95+D100</f>
        <v>775444.5619999999</v>
      </c>
      <c r="E135" s="35">
        <f>E95+E100</f>
        <v>92.28</v>
      </c>
      <c r="F135" s="35">
        <f>F95+F100</f>
        <v>0</v>
      </c>
      <c r="G135" s="35">
        <f>G95+G100</f>
        <v>200.96005701402026</v>
      </c>
      <c r="H135" s="35">
        <f>H95+H100</f>
        <v>16.759999999999998</v>
      </c>
      <c r="K135" s="63"/>
    </row>
    <row r="136" spans="3:11" s="65" customFormat="1" ht="19.5" thickBot="1">
      <c r="C136" s="32"/>
      <c r="D136" s="14"/>
      <c r="E136" s="32"/>
      <c r="F136" s="14"/>
      <c r="G136" s="32"/>
      <c r="H136" s="14"/>
      <c r="K136" s="32"/>
    </row>
    <row r="137" spans="1:11" s="12" customFormat="1" ht="20.25" thickBot="1">
      <c r="A137" s="87" t="s">
        <v>29</v>
      </c>
      <c r="B137" s="17" t="s">
        <v>12</v>
      </c>
      <c r="C137" s="17" t="s">
        <v>30</v>
      </c>
      <c r="D137" s="17" t="s">
        <v>30</v>
      </c>
      <c r="E137" s="88"/>
      <c r="F137" s="88"/>
      <c r="G137" s="88"/>
      <c r="H137" s="18"/>
      <c r="K137" s="92"/>
    </row>
    <row r="138" spans="1:11" s="81" customFormat="1" ht="18.75">
      <c r="A138" s="79"/>
      <c r="B138" s="80"/>
      <c r="C138" s="14"/>
      <c r="D138" s="14"/>
      <c r="E138" s="14"/>
      <c r="F138" s="14"/>
      <c r="G138" s="14"/>
      <c r="H138" s="14"/>
      <c r="K138" s="93"/>
    </row>
    <row r="139" spans="1:11" s="84" customFormat="1" ht="19.5">
      <c r="A139" s="82"/>
      <c r="B139" s="83"/>
      <c r="C139" s="15"/>
      <c r="D139" s="15"/>
      <c r="E139" s="15"/>
      <c r="F139" s="15"/>
      <c r="G139" s="15"/>
      <c r="H139" s="15"/>
      <c r="K139" s="94"/>
    </row>
    <row r="140" spans="1:11" s="13" customFormat="1" ht="14.25">
      <c r="A140" s="114" t="s">
        <v>31</v>
      </c>
      <c r="B140" s="114"/>
      <c r="C140" s="114"/>
      <c r="D140" s="114"/>
      <c r="E140" s="114"/>
      <c r="F140" s="114"/>
      <c r="K140" s="95"/>
    </row>
    <row r="141" s="13" customFormat="1" ht="12.75">
      <c r="K141" s="95"/>
    </row>
    <row r="142" spans="1:11" s="13" customFormat="1" ht="12.75">
      <c r="A142" s="78" t="s">
        <v>32</v>
      </c>
      <c r="K142" s="95"/>
    </row>
    <row r="143" s="13" customFormat="1" ht="12.75">
      <c r="K143" s="95"/>
    </row>
    <row r="144" s="13" customFormat="1" ht="12.75">
      <c r="K144" s="95"/>
    </row>
    <row r="145" s="13" customFormat="1" ht="12.75">
      <c r="K145" s="95"/>
    </row>
    <row r="146" s="13" customFormat="1" ht="12.75">
      <c r="K146" s="95"/>
    </row>
    <row r="147" s="13" customFormat="1" ht="12.75">
      <c r="K147" s="95"/>
    </row>
    <row r="148" s="13" customFormat="1" ht="12.75">
      <c r="K148" s="95"/>
    </row>
    <row r="149" s="13" customFormat="1" ht="12.75">
      <c r="K149" s="95"/>
    </row>
    <row r="150" s="13" customFormat="1" ht="12.75">
      <c r="K150" s="95"/>
    </row>
    <row r="151" s="13" customFormat="1" ht="12.75">
      <c r="K151" s="95"/>
    </row>
    <row r="152" s="13" customFormat="1" ht="12.75">
      <c r="K152" s="95"/>
    </row>
    <row r="153" s="13" customFormat="1" ht="12.75">
      <c r="K153" s="95"/>
    </row>
    <row r="154" s="13" customFormat="1" ht="12.75">
      <c r="K154" s="95"/>
    </row>
    <row r="155" s="13" customFormat="1" ht="12.75">
      <c r="K155" s="95"/>
    </row>
    <row r="156" s="13" customFormat="1" ht="12.75">
      <c r="K156" s="95"/>
    </row>
    <row r="157" s="13" customFormat="1" ht="12.75">
      <c r="K157" s="95"/>
    </row>
    <row r="158" s="13" customFormat="1" ht="12.75">
      <c r="K158" s="95"/>
    </row>
    <row r="159" s="13" customFormat="1" ht="12.75">
      <c r="K159" s="95"/>
    </row>
    <row r="160" s="13" customFormat="1" ht="12.75">
      <c r="K160" s="95"/>
    </row>
  </sheetData>
  <sheetProtection/>
  <mergeCells count="11">
    <mergeCell ref="A6:H6"/>
    <mergeCell ref="A7:H7"/>
    <mergeCell ref="A8:H8"/>
    <mergeCell ref="A9:H9"/>
    <mergeCell ref="A12:H12"/>
    <mergeCell ref="A140:F140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2012-05-29T06:49:31Z</cp:lastPrinted>
  <dcterms:created xsi:type="dcterms:W3CDTF">2010-04-02T14:46:04Z</dcterms:created>
  <dcterms:modified xsi:type="dcterms:W3CDTF">2012-07-25T05:55:10Z</dcterms:modified>
  <cp:category/>
  <cp:version/>
  <cp:contentType/>
  <cp:contentStatus/>
</cp:coreProperties>
</file>