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0" windowWidth="15480" windowHeight="11640" activeTab="2"/>
  </bookViews>
  <sheets>
    <sheet name="проект1 " sheetId="2" r:id="rId1"/>
    <sheet name="по заявлению" sheetId="3" r:id="rId2"/>
    <sheet name="по голосованию" sheetId="4" r:id="rId3"/>
  </sheets>
  <definedNames>
    <definedName name="_xlnm.Print_Area" localSheetId="2">'по голосованию'!$A$1:$H$141</definedName>
    <definedName name="_xlnm.Print_Area" localSheetId="1">'по заявлению'!$A$1:$H$141</definedName>
    <definedName name="_xlnm.Print_Area" localSheetId="0">'проект1 '!$A$1:$H$153</definedName>
  </definedNames>
  <calcPr calcId="145621" fullPrecision="0"/>
</workbook>
</file>

<file path=xl/calcChain.xml><?xml version="1.0" encoding="utf-8"?>
<calcChain xmlns="http://schemas.openxmlformats.org/spreadsheetml/2006/main">
  <c r="E99" i="4" l="1"/>
  <c r="F99" i="4"/>
  <c r="G99" i="4"/>
  <c r="H99" i="4"/>
  <c r="D99" i="4"/>
  <c r="H105" i="4"/>
  <c r="H106" i="4"/>
  <c r="H107" i="4"/>
  <c r="H108" i="4"/>
  <c r="H109" i="4"/>
  <c r="H111" i="4"/>
  <c r="G105" i="4"/>
  <c r="G106" i="4"/>
  <c r="G107" i="4"/>
  <c r="G108" i="4"/>
  <c r="G109" i="4"/>
  <c r="G111" i="4"/>
  <c r="H23" i="4"/>
  <c r="H93" i="4"/>
  <c r="G104" i="4" l="1"/>
  <c r="H104" i="4" s="1"/>
  <c r="G103" i="4"/>
  <c r="H103" i="4" s="1"/>
  <c r="G102" i="4"/>
  <c r="H102" i="4" s="1"/>
  <c r="G101" i="4"/>
  <c r="H101" i="4" s="1"/>
  <c r="G100" i="4"/>
  <c r="H100" i="4" s="1"/>
  <c r="F110" i="4"/>
  <c r="C110" i="4" s="1"/>
  <c r="C99" i="4"/>
  <c r="F95" i="4"/>
  <c r="F117" i="4" s="1"/>
  <c r="G94" i="4"/>
  <c r="G93" i="4"/>
  <c r="E93" i="4"/>
  <c r="C93" i="4"/>
  <c r="H92" i="4"/>
  <c r="G92" i="4"/>
  <c r="D90" i="4"/>
  <c r="G90" i="4" s="1"/>
  <c r="H90" i="4" s="1"/>
  <c r="G88" i="4"/>
  <c r="H88" i="4" s="1"/>
  <c r="G85" i="4"/>
  <c r="D85" i="4" s="1"/>
  <c r="G84" i="4"/>
  <c r="D84" i="4" s="1"/>
  <c r="G83" i="4"/>
  <c r="D83" i="4" s="1"/>
  <c r="G82" i="4"/>
  <c r="D82" i="4" s="1"/>
  <c r="G78" i="4"/>
  <c r="D78" i="4" s="1"/>
  <c r="G77" i="4"/>
  <c r="H77" i="4" s="1"/>
  <c r="D77" i="4"/>
  <c r="G76" i="4"/>
  <c r="D76" i="4" s="1"/>
  <c r="D73" i="4" s="1"/>
  <c r="G73" i="4" s="1"/>
  <c r="H73" i="4" s="1"/>
  <c r="G72" i="4"/>
  <c r="D72" i="4"/>
  <c r="D68" i="4"/>
  <c r="D67" i="4"/>
  <c r="D66" i="4"/>
  <c r="D61" i="4"/>
  <c r="G61" i="4" s="1"/>
  <c r="H61" i="4" s="1"/>
  <c r="E55" i="4"/>
  <c r="C55" i="4"/>
  <c r="E52" i="4"/>
  <c r="C52" i="4"/>
  <c r="E51" i="4"/>
  <c r="C51" i="4"/>
  <c r="E50" i="4"/>
  <c r="C50" i="4"/>
  <c r="E49" i="4"/>
  <c r="C49" i="4"/>
  <c r="E47" i="4"/>
  <c r="C47" i="4"/>
  <c r="D44" i="4"/>
  <c r="G44" i="4" s="1"/>
  <c r="H44" i="4" s="1"/>
  <c r="G43" i="4"/>
  <c r="E43" i="4"/>
  <c r="C43" i="4"/>
  <c r="G42" i="4"/>
  <c r="E42" i="4"/>
  <c r="D42" i="4"/>
  <c r="C42" i="4"/>
  <c r="G41" i="4"/>
  <c r="E41" i="4"/>
  <c r="D41" i="4"/>
  <c r="C41" i="4"/>
  <c r="G40" i="4"/>
  <c r="E40" i="4"/>
  <c r="D40" i="4"/>
  <c r="C40" i="4"/>
  <c r="G37" i="4"/>
  <c r="H37" i="4" s="1"/>
  <c r="G36" i="4"/>
  <c r="H36" i="4" s="1"/>
  <c r="E36" i="4" s="1"/>
  <c r="H35" i="4"/>
  <c r="E35" i="4" s="1"/>
  <c r="G35" i="4"/>
  <c r="G34" i="4"/>
  <c r="D34" i="4" s="1"/>
  <c r="E34" i="4"/>
  <c r="C34" i="4"/>
  <c r="G33" i="4"/>
  <c r="E33" i="4"/>
  <c r="D33" i="4"/>
  <c r="C33" i="4"/>
  <c r="G24" i="4"/>
  <c r="E24" i="4"/>
  <c r="D24" i="4"/>
  <c r="C24" i="4"/>
  <c r="H15" i="4"/>
  <c r="E15" i="4" s="1"/>
  <c r="C15" i="4"/>
  <c r="E95" i="4" l="1"/>
  <c r="E117" i="4" s="1"/>
  <c r="H95" i="4"/>
  <c r="G15" i="4"/>
  <c r="D15" i="4" s="1"/>
  <c r="D94" i="4"/>
  <c r="F96" i="3"/>
  <c r="D91" i="3"/>
  <c r="E100" i="3"/>
  <c r="F100" i="3"/>
  <c r="F111" i="3" s="1"/>
  <c r="C111" i="3" s="1"/>
  <c r="D100" i="3"/>
  <c r="G93" i="3"/>
  <c r="H93" i="3" s="1"/>
  <c r="H110" i="3"/>
  <c r="H109" i="3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H100" i="3" s="1"/>
  <c r="F117" i="3"/>
  <c r="G95" i="3"/>
  <c r="G94" i="3"/>
  <c r="E94" i="3"/>
  <c r="D94" i="3"/>
  <c r="C94" i="3"/>
  <c r="G91" i="3"/>
  <c r="H91" i="3" s="1"/>
  <c r="G89" i="3"/>
  <c r="H89" i="3" s="1"/>
  <c r="G86" i="3"/>
  <c r="D86" i="3" s="1"/>
  <c r="G85" i="3"/>
  <c r="D85" i="3" s="1"/>
  <c r="G84" i="3"/>
  <c r="D84" i="3" s="1"/>
  <c r="G83" i="3"/>
  <c r="D83" i="3" s="1"/>
  <c r="G79" i="3"/>
  <c r="D79" i="3" s="1"/>
  <c r="D78" i="3"/>
  <c r="G78" i="3" s="1"/>
  <c r="H78" i="3" s="1"/>
  <c r="G77" i="3"/>
  <c r="D77" i="3" s="1"/>
  <c r="D74" i="3" s="1"/>
  <c r="G74" i="3" s="1"/>
  <c r="H74" i="3" s="1"/>
  <c r="G73" i="3"/>
  <c r="D73" i="3" s="1"/>
  <c r="D69" i="3"/>
  <c r="D68" i="3"/>
  <c r="D67" i="3"/>
  <c r="D62" i="3"/>
  <c r="G62" i="3" s="1"/>
  <c r="H62" i="3" s="1"/>
  <c r="E56" i="3"/>
  <c r="C56" i="3"/>
  <c r="E53" i="3"/>
  <c r="C53" i="3"/>
  <c r="E52" i="3"/>
  <c r="C52" i="3"/>
  <c r="E51" i="3"/>
  <c r="C51" i="3"/>
  <c r="E50" i="3"/>
  <c r="C50" i="3"/>
  <c r="E48" i="3"/>
  <c r="C48" i="3"/>
  <c r="D45" i="3"/>
  <c r="G45" i="3" s="1"/>
  <c r="H45" i="3" s="1"/>
  <c r="G44" i="3"/>
  <c r="E44" i="3"/>
  <c r="C44" i="3"/>
  <c r="G43" i="3"/>
  <c r="D43" i="3" s="1"/>
  <c r="E43" i="3"/>
  <c r="C43" i="3"/>
  <c r="G42" i="3"/>
  <c r="D42" i="3" s="1"/>
  <c r="E42" i="3"/>
  <c r="C42" i="3"/>
  <c r="G41" i="3"/>
  <c r="E41" i="3"/>
  <c r="D41" i="3"/>
  <c r="C41" i="3"/>
  <c r="G38" i="3"/>
  <c r="H38" i="3" s="1"/>
  <c r="G37" i="3"/>
  <c r="H37" i="3" s="1"/>
  <c r="E37" i="3" s="1"/>
  <c r="G36" i="3"/>
  <c r="H36" i="3" s="1"/>
  <c r="E36" i="3" s="1"/>
  <c r="G35" i="3"/>
  <c r="E35" i="3"/>
  <c r="D35" i="3"/>
  <c r="C35" i="3"/>
  <c r="G34" i="3"/>
  <c r="E34" i="3"/>
  <c r="D34" i="3"/>
  <c r="C34" i="3"/>
  <c r="G25" i="3"/>
  <c r="D25" i="3" s="1"/>
  <c r="E25" i="3"/>
  <c r="C25" i="3"/>
  <c r="H24" i="3"/>
  <c r="H15" i="3" s="1"/>
  <c r="E15" i="3" s="1"/>
  <c r="C15" i="3"/>
  <c r="H117" i="4" l="1"/>
  <c r="G95" i="4"/>
  <c r="G117" i="4" s="1"/>
  <c r="D95" i="4"/>
  <c r="D117" i="4" s="1"/>
  <c r="H96" i="3"/>
  <c r="G96" i="3"/>
  <c r="E96" i="3"/>
  <c r="C100" i="3"/>
  <c r="G100" i="3"/>
  <c r="E117" i="3"/>
  <c r="G15" i="3"/>
  <c r="D15" i="3" s="1"/>
  <c r="D95" i="3"/>
  <c r="D96" i="3" s="1"/>
  <c r="E107" i="2"/>
  <c r="F107" i="2"/>
  <c r="G107" i="2"/>
  <c r="H107" i="2"/>
  <c r="D107" i="2"/>
  <c r="F103" i="2"/>
  <c r="G101" i="2"/>
  <c r="H101" i="2" s="1"/>
  <c r="D78" i="2"/>
  <c r="D62" i="2"/>
  <c r="D45" i="2"/>
  <c r="H24" i="2"/>
  <c r="H15" i="2" s="1"/>
  <c r="D117" i="3" l="1"/>
  <c r="H117" i="3"/>
  <c r="G117" i="3"/>
  <c r="G118" i="2"/>
  <c r="H118" i="2" s="1"/>
  <c r="G119" i="2"/>
  <c r="H119" i="2" s="1"/>
  <c r="G120" i="2"/>
  <c r="H120" i="2" s="1"/>
  <c r="G45" i="2" l="1"/>
  <c r="H45" i="2" s="1"/>
  <c r="H122" i="2"/>
  <c r="H121" i="2"/>
  <c r="G117" i="2"/>
  <c r="H117" i="2" s="1"/>
  <c r="G116" i="2"/>
  <c r="H116" i="2" s="1"/>
  <c r="G115" i="2"/>
  <c r="H115" i="2" s="1"/>
  <c r="G114" i="2"/>
  <c r="H114" i="2" s="1"/>
  <c r="G113" i="2"/>
  <c r="H113" i="2" s="1"/>
  <c r="G112" i="2"/>
  <c r="H112" i="2" s="1"/>
  <c r="G111" i="2"/>
  <c r="H111" i="2" s="1"/>
  <c r="G110" i="2"/>
  <c r="H110" i="2" s="1"/>
  <c r="G109" i="2"/>
  <c r="H109" i="2" s="1"/>
  <c r="G108" i="2"/>
  <c r="F123" i="2"/>
  <c r="C123" i="2" s="1"/>
  <c r="C107" i="2"/>
  <c r="F129" i="2"/>
  <c r="G102" i="2"/>
  <c r="G100" i="2"/>
  <c r="D100" i="2" s="1"/>
  <c r="E100" i="2"/>
  <c r="C100" i="2"/>
  <c r="D95" i="2"/>
  <c r="G95" i="2" s="1"/>
  <c r="H95" i="2" s="1"/>
  <c r="E94" i="2"/>
  <c r="C94" i="2"/>
  <c r="D92" i="2"/>
  <c r="G92" i="2" s="1"/>
  <c r="H92" i="2" s="1"/>
  <c r="D89" i="2"/>
  <c r="G89" i="2" s="1"/>
  <c r="H89" i="2" s="1"/>
  <c r="G86" i="2"/>
  <c r="D86" i="2" s="1"/>
  <c r="G85" i="2"/>
  <c r="D85" i="2" s="1"/>
  <c r="G84" i="2"/>
  <c r="D84" i="2" s="1"/>
  <c r="G83" i="2"/>
  <c r="D83" i="2" s="1"/>
  <c r="G79" i="2"/>
  <c r="D79" i="2" s="1"/>
  <c r="G78" i="2"/>
  <c r="H78" i="2" s="1"/>
  <c r="G77" i="2"/>
  <c r="D77" i="2" s="1"/>
  <c r="D74" i="2" s="1"/>
  <c r="G74" i="2" s="1"/>
  <c r="H74" i="2" s="1"/>
  <c r="G73" i="2"/>
  <c r="D73" i="2" s="1"/>
  <c r="D69" i="2"/>
  <c r="D68" i="2"/>
  <c r="D67" i="2"/>
  <c r="G62" i="2"/>
  <c r="H62" i="2" s="1"/>
  <c r="E56" i="2"/>
  <c r="C56" i="2"/>
  <c r="E53" i="2"/>
  <c r="C53" i="2"/>
  <c r="E52" i="2"/>
  <c r="C52" i="2"/>
  <c r="E51" i="2"/>
  <c r="C51" i="2"/>
  <c r="E50" i="2"/>
  <c r="C50" i="2"/>
  <c r="E48" i="2"/>
  <c r="C48" i="2"/>
  <c r="G44" i="2"/>
  <c r="E44" i="2"/>
  <c r="C44" i="2"/>
  <c r="G43" i="2"/>
  <c r="D43" i="2" s="1"/>
  <c r="E43" i="2"/>
  <c r="C43" i="2"/>
  <c r="G42" i="2"/>
  <c r="D42" i="2" s="1"/>
  <c r="E42" i="2"/>
  <c r="C42" i="2"/>
  <c r="G41" i="2"/>
  <c r="D41" i="2" s="1"/>
  <c r="E41" i="2"/>
  <c r="C41" i="2"/>
  <c r="G38" i="2"/>
  <c r="H38" i="2" s="1"/>
  <c r="G37" i="2"/>
  <c r="H37" i="2" s="1"/>
  <c r="E37" i="2" s="1"/>
  <c r="G36" i="2"/>
  <c r="H36" i="2" s="1"/>
  <c r="E36" i="2" s="1"/>
  <c r="G35" i="2"/>
  <c r="E35" i="2"/>
  <c r="D35" i="2"/>
  <c r="C35" i="2"/>
  <c r="G34" i="2"/>
  <c r="D34" i="2" s="1"/>
  <c r="E34" i="2"/>
  <c r="C34" i="2"/>
  <c r="G25" i="2"/>
  <c r="D25" i="2" s="1"/>
  <c r="E25" i="2"/>
  <c r="C25" i="2"/>
  <c r="G15" i="2"/>
  <c r="E15" i="2"/>
  <c r="C15" i="2"/>
  <c r="H103" i="2" l="1"/>
  <c r="E103" i="2"/>
  <c r="G103" i="2"/>
  <c r="E129" i="2"/>
  <c r="H108" i="2"/>
  <c r="D15" i="2"/>
  <c r="D102" i="2"/>
  <c r="D103" i="2" l="1"/>
  <c r="G129" i="2"/>
  <c r="D129" i="2"/>
  <c r="H129" i="2"/>
  <c r="E111" i="3"/>
  <c r="G111" i="3"/>
  <c r="H39" i="3"/>
  <c r="E123" i="2"/>
  <c r="G123" i="2"/>
  <c r="H39" i="4"/>
  <c r="H123" i="2"/>
  <c r="D123" i="2"/>
  <c r="H38" i="4"/>
  <c r="D39" i="4"/>
  <c r="G39" i="4"/>
  <c r="H111" i="3"/>
  <c r="E110" i="4"/>
  <c r="H40" i="2"/>
  <c r="G40" i="2"/>
  <c r="D40" i="2"/>
  <c r="H40" i="3"/>
  <c r="G40" i="3"/>
  <c r="D40" i="3"/>
  <c r="D39" i="2"/>
  <c r="G39" i="2"/>
  <c r="H39" i="2"/>
  <c r="G39" i="3"/>
  <c r="D39" i="3"/>
  <c r="D111" i="3"/>
  <c r="G110" i="4"/>
  <c r="H110" i="4"/>
  <c r="G38" i="4"/>
  <c r="D38" i="4"/>
  <c r="D110" i="4"/>
</calcChain>
</file>

<file path=xl/sharedStrings.xml><?xml version="1.0" encoding="utf-8"?>
<sst xmlns="http://schemas.openxmlformats.org/spreadsheetml/2006/main" count="520" uniqueCount="132">
  <si>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</si>
  <si>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</si>
  <si>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</si>
  <si>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</si>
  <si>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</si>
  <si>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</si>
  <si>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</si>
  <si>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</si>
  <si>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</si>
  <si>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</si>
  <si>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</si>
  <si>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</si>
  <si>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</si>
  <si>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</si>
  <si>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</si>
  <si>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</si>
  <si>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</si>
  <si>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</si>
  <si>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</si>
  <si>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</si>
  <si>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</si>
  <si>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</si>
  <si>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</si>
  <si>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</si>
  <si>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</si>
  <si>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 xml:space="preserve">2-3 раза 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</si>
  <si>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</si>
  <si>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</si>
  <si>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</si>
  <si>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</si>
  <si>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</si>
  <si>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</si>
  <si>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</si>
  <si>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</si>
  <si>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</si>
  <si>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</si>
  <si>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</si>
  <si>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</si>
  <si>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</si>
  <si>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</si>
  <si>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</si>
  <si>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</si>
  <si>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</si>
  <si>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</si>
  <si>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</si>
  <si>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</si>
  <si>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</si>
  <si>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</si>
  <si>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</si>
  <si>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</si>
  <si>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</si>
  <si>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</si>
  <si>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</si>
  <si>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</si>
  <si>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</si>
  <si>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</si>
  <si>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</si>
  <si>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</si>
  <si>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</si>
  <si>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замена  КИП манометр 4 шт., термометр 4 шт.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</si>
  <si>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</si>
  <si>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</si>
  <si>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</si>
  <si>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</si>
  <si>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</si>
  <si>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</si>
  <si>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</si>
  <si>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</si>
  <si>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</si>
  <si>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</si>
  <si>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</si>
  <si>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</si>
  <si>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насоса гвс / резерв /</t>
  </si>
  <si>
    <t>проверка работы регулятора температуры на бойлере</t>
  </si>
  <si>
    <t>замена ( поверка ) КИП</t>
  </si>
  <si>
    <t>Регламентные работы по системе холодного водоснабжения в т.числе:</t>
  </si>
  <si>
    <t>замена  КИП  манометр 1 шт.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</si>
  <si>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</si>
  <si>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</si>
  <si>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</si>
  <si>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</si>
  <si>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</si>
  <si>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</si>
  <si>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</si>
  <si>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</si>
  <si>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</si>
  <si>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</si>
  <si>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</si>
  <si>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</si>
  <si>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</si>
  <si>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</si>
  <si>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</si>
  <si>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</si>
  <si>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</si>
  <si>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</si>
  <si>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от снега и наледи козырьков подъездов</t>
  </si>
  <si>
    <t>Сбор, вывоз и утилизация ТБО, руб/м2</t>
  </si>
  <si>
    <t>Итого:</t>
  </si>
  <si>
    <t>Предлагаемый перечень работ по текущему ремонту                                       ( на выбор собственников)</t>
  </si>
  <si>
    <t>окраска трубопроводов, задвижек тепл.узла составом "Корунд"</t>
  </si>
  <si>
    <t>Всего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</si>
  <si>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</si>
  <si>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</si>
  <si>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заполнение электронных паспортов</t>
  </si>
  <si>
    <t>учет работ по капремонту</t>
  </si>
  <si>
    <t>ревизия задвижек отопления(диам. 80мм-2 шт.)</t>
  </si>
  <si>
    <t>пылеудаление и дезинфекция вентканалов без пробивки</t>
  </si>
  <si>
    <t>Проект 1</t>
  </si>
  <si>
    <t>гидравлическое испытание элеваторных узлов и запорной арматуры</t>
  </si>
  <si>
    <t>по адресу: ул.Ленинского Комсомола, д.9 (Sобщ.=3858,7 м2;S зем.уч.=3153,3 м2)</t>
  </si>
  <si>
    <t>очистка  водоприемных воронок</t>
  </si>
  <si>
    <t>Управление многоквартирным домом, всего в т.ч.</t>
  </si>
  <si>
    <t>устройство ж/бетонных лотков - 76 м</t>
  </si>
  <si>
    <t>ремонт панельных швов - 80 п.м</t>
  </si>
  <si>
    <t>ремонт отмостки 20 м2</t>
  </si>
  <si>
    <t>ремонт крылец подъездов 7,8</t>
  </si>
  <si>
    <t>ремонт канализационных вытяжек - 17 шт.</t>
  </si>
  <si>
    <t>смена шарового крана под промывку диам.32 мм - 1 шт.</t>
  </si>
  <si>
    <t>установка обратного клапана на ввод ХВС диам.80 мм - 1 шт.</t>
  </si>
  <si>
    <t>установка шарового крана на ГВС д.15мм-1шт.</t>
  </si>
  <si>
    <t>уборка мусора в техподвале 1,5м3</t>
  </si>
  <si>
    <t>(стоимость услуг  увеличена на  10,5 % в соответствии с уровнем инфляции 2014 г.)</t>
  </si>
  <si>
    <t>выполнение работ экологом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</si>
  <si>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</si>
  <si>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 ГВС на зимнюю схему</t>
  </si>
  <si>
    <t>замена трансформатора тока</t>
  </si>
  <si>
    <t>1 раз в 4 года</t>
  </si>
  <si>
    <t>Работы заявочного характера, в т.ч работы по предписанию надзорных органов</t>
  </si>
  <si>
    <t>Погашение задолженности прошлых периодов</t>
  </si>
  <si>
    <t>по состоянию на 01.05.15 г.</t>
  </si>
  <si>
    <t>по адресу: ул.Ленинского Комсомола, д.9 (S жилые + нежилые = 3854,7 м2;S зем.уч.=3153,3 м2)</t>
  </si>
  <si>
    <t>2015 -2016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</si>
</sst>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color indexed="10"/>
      <name val="Arial Cyr"/>
      <family val="2"/>
      <charset val="204"/>
    </font>
    <font>
      <sz val="12"/>
      <name val="Arial Black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3" fillId="3" borderId="0" xfId="0" applyFont="1" applyFill="1" applyAlignment="1">
      <alignment horizontal="center"/>
    </xf>
    <xf numFmtId="0" fontId="0" fillId="0" borderId="0" xfId="0" applyFill="1"/>
    <xf numFmtId="0" fontId="3" fillId="2" borderId="0" xfId="0" applyFont="1" applyFill="1"/>
    <xf numFmtId="2" fontId="3" fillId="2" borderId="0" xfId="0" applyNumberFormat="1" applyFont="1" applyFill="1"/>
    <xf numFmtId="2" fontId="0" fillId="2" borderId="0" xfId="0" applyNumberFormat="1" applyFill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8" xfId="0" applyNumberFormat="1" applyFont="1" applyFill="1" applyBorder="1" applyAlignment="1">
      <alignment horizontal="center" vertical="center" wrapText="1"/>
    </xf>
    <xf numFmtId="2" fontId="8" fillId="4" borderId="24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2" fontId="1" fillId="4" borderId="26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24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2" fontId="1" fillId="4" borderId="27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2" fontId="1" fillId="4" borderId="25" xfId="0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2" fontId="1" fillId="4" borderId="18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9" fillId="2" borderId="0" xfId="0" applyFont="1" applyFill="1"/>
    <xf numFmtId="2" fontId="9" fillId="2" borderId="0" xfId="0" applyNumberFormat="1" applyFont="1" applyFill="1"/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2" fontId="1" fillId="4" borderId="30" xfId="0" applyNumberFormat="1" applyFont="1" applyFill="1" applyBorder="1" applyAlignment="1">
      <alignment horizontal="center" vertical="center" wrapText="1"/>
    </xf>
    <xf numFmtId="2" fontId="1" fillId="4" borderId="23" xfId="0" applyNumberFormat="1" applyFont="1" applyFill="1" applyBorder="1" applyAlignment="1">
      <alignment horizontal="center" vertical="center" wrapText="1"/>
    </xf>
    <xf numFmtId="2" fontId="1" fillId="4" borderId="29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center" vertical="center" wrapText="1"/>
    </xf>
    <xf numFmtId="2" fontId="12" fillId="4" borderId="16" xfId="0" applyNumberFormat="1" applyFont="1" applyFill="1" applyBorder="1" applyAlignment="1">
      <alignment horizontal="center" vertical="center" wrapText="1"/>
    </xf>
    <xf numFmtId="2" fontId="12" fillId="4" borderId="17" xfId="0" applyNumberFormat="1" applyFont="1" applyFill="1" applyBorder="1" applyAlignment="1">
      <alignment horizontal="center" vertical="center" wrapText="1"/>
    </xf>
    <xf numFmtId="2" fontId="12" fillId="4" borderId="18" xfId="0" applyNumberFormat="1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2" fontId="8" fillId="4" borderId="34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2" fontId="1" fillId="4" borderId="0" xfId="0" applyNumberFormat="1" applyFont="1" applyFill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2" fontId="8" fillId="4" borderId="32" xfId="0" applyNumberFormat="1" applyFont="1" applyFill="1" applyBorder="1" applyAlignment="1">
      <alignment horizontal="center" vertical="center" wrapText="1"/>
    </xf>
    <xf numFmtId="2" fontId="9" fillId="4" borderId="33" xfId="0" applyNumberFormat="1" applyFont="1" applyFill="1" applyBorder="1" applyAlignment="1">
      <alignment horizontal="center"/>
    </xf>
    <xf numFmtId="2" fontId="1" fillId="4" borderId="33" xfId="0" applyNumberFormat="1" applyFont="1" applyFill="1" applyBorder="1" applyAlignment="1">
      <alignment horizontal="center" vertical="center" wrapText="1"/>
    </xf>
    <xf numFmtId="2" fontId="8" fillId="4" borderId="0" xfId="0" applyNumberFormat="1" applyFont="1" applyFill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center" vertical="center" wrapText="1"/>
    </xf>
    <xf numFmtId="2" fontId="8" fillId="4" borderId="21" xfId="0" applyNumberFormat="1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2" fontId="9" fillId="4" borderId="1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/>
    <xf numFmtId="2" fontId="6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zoomScale="75" zoomScaleNormal="75" workbookViewId="0">
      <selection activeCell="N12" sqref="N12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1" customWidth="1"/>
    <col min="5" max="5" width="13.85546875" style="1" hidden="1" customWidth="1"/>
    <col min="6" max="6" width="20.85546875" style="1" hidden="1" customWidth="1"/>
    <col min="7" max="7" width="13.85546875" style="1" customWidth="1"/>
    <col min="8" max="8" width="20.85546875" style="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13" t="s">
        <v>0</v>
      </c>
      <c r="B1" s="114"/>
      <c r="C1" s="114"/>
      <c r="D1" s="114"/>
      <c r="E1" s="114"/>
      <c r="F1" s="114"/>
      <c r="G1" s="114"/>
      <c r="H1" s="114"/>
    </row>
    <row r="2" spans="1:11" ht="12.75" customHeight="1" x14ac:dyDescent="0.3">
      <c r="B2" s="115" t="s">
        <v>1</v>
      </c>
      <c r="C2" s="115"/>
      <c r="D2" s="115"/>
      <c r="E2" s="115"/>
      <c r="F2" s="115"/>
      <c r="G2" s="114"/>
      <c r="H2" s="114"/>
    </row>
    <row r="3" spans="1:11" ht="19.5" customHeight="1" x14ac:dyDescent="0.3">
      <c r="A3" s="3" t="s">
        <v>131</v>
      </c>
      <c r="B3" s="115" t="s">
        <v>2</v>
      </c>
      <c r="C3" s="115"/>
      <c r="D3" s="115"/>
      <c r="E3" s="115"/>
      <c r="F3" s="115"/>
      <c r="G3" s="114"/>
      <c r="H3" s="114"/>
    </row>
    <row r="4" spans="1:11" ht="14.25" customHeight="1" x14ac:dyDescent="0.3">
      <c r="B4" s="115" t="s">
        <v>3</v>
      </c>
      <c r="C4" s="115"/>
      <c r="D4" s="115"/>
      <c r="E4" s="115"/>
      <c r="F4" s="115"/>
      <c r="G4" s="114"/>
      <c r="H4" s="114"/>
    </row>
    <row r="5" spans="1:11" s="4" customFormat="1" ht="39.75" customHeight="1" x14ac:dyDescent="0.25">
      <c r="A5" s="116" t="s">
        <v>107</v>
      </c>
      <c r="B5" s="117"/>
      <c r="C5" s="117"/>
      <c r="D5" s="117"/>
      <c r="E5" s="117"/>
      <c r="F5" s="117"/>
      <c r="G5" s="117"/>
      <c r="H5" s="117"/>
    </row>
    <row r="6" spans="1:11" s="4" customFormat="1" ht="24.75" customHeight="1" x14ac:dyDescent="0.4">
      <c r="A6" s="118"/>
      <c r="B6" s="119"/>
      <c r="C6" s="119"/>
      <c r="D6" s="119"/>
      <c r="E6" s="119"/>
      <c r="F6" s="119"/>
      <c r="G6" s="119"/>
      <c r="H6" s="119"/>
    </row>
    <row r="7" spans="1:11" s="4" customFormat="1" ht="21.75" customHeight="1" x14ac:dyDescent="0.2">
      <c r="A7" s="130" t="s">
        <v>121</v>
      </c>
      <c r="B7" s="130"/>
      <c r="C7" s="130"/>
      <c r="D7" s="130"/>
      <c r="E7" s="130"/>
      <c r="F7" s="130"/>
      <c r="G7" s="130"/>
      <c r="H7" s="130"/>
    </row>
    <row r="8" spans="1:11" s="5" customFormat="1" ht="22.5" customHeight="1" x14ac:dyDescent="0.4">
      <c r="A8" s="120" t="s">
        <v>4</v>
      </c>
      <c r="B8" s="120"/>
      <c r="C8" s="120"/>
      <c r="D8" s="120"/>
      <c r="E8" s="121"/>
      <c r="F8" s="121"/>
      <c r="G8" s="121"/>
      <c r="H8" s="121"/>
      <c r="K8" s="6"/>
    </row>
    <row r="9" spans="1:11" s="7" customFormat="1" ht="18.75" customHeight="1" x14ac:dyDescent="0.4">
      <c r="A9" s="120" t="s">
        <v>109</v>
      </c>
      <c r="B9" s="120"/>
      <c r="C9" s="120"/>
      <c r="D9" s="120"/>
      <c r="E9" s="121"/>
      <c r="F9" s="121"/>
      <c r="G9" s="121"/>
      <c r="H9" s="121"/>
    </row>
    <row r="10" spans="1:11" s="8" customFormat="1" ht="17.25" customHeight="1" x14ac:dyDescent="0.2">
      <c r="A10" s="122" t="s">
        <v>5</v>
      </c>
      <c r="B10" s="122"/>
      <c r="C10" s="122"/>
      <c r="D10" s="122"/>
      <c r="E10" s="123"/>
      <c r="F10" s="123"/>
      <c r="G10" s="123"/>
      <c r="H10" s="123"/>
    </row>
    <row r="11" spans="1:11" s="7" customFormat="1" ht="30" customHeight="1" thickBot="1" x14ac:dyDescent="0.25">
      <c r="A11" s="124" t="s">
        <v>6</v>
      </c>
      <c r="B11" s="124"/>
      <c r="C11" s="124"/>
      <c r="D11" s="124"/>
      <c r="E11" s="125"/>
      <c r="F11" s="125"/>
      <c r="G11" s="125"/>
      <c r="H11" s="125"/>
    </row>
    <row r="12" spans="1:11" s="13" customFormat="1" ht="139.5" customHeight="1" thickBot="1" x14ac:dyDescent="0.25">
      <c r="A12" s="9" t="s">
        <v>7</v>
      </c>
      <c r="B12" s="10" t="s">
        <v>8</v>
      </c>
      <c r="C12" s="11" t="s">
        <v>9</v>
      </c>
      <c r="D12" s="11" t="s">
        <v>10</v>
      </c>
      <c r="E12" s="11" t="s">
        <v>9</v>
      </c>
      <c r="F12" s="12" t="s">
        <v>11</v>
      </c>
      <c r="G12" s="11" t="s">
        <v>9</v>
      </c>
      <c r="H12" s="12" t="s">
        <v>11</v>
      </c>
      <c r="K12" s="14"/>
    </row>
    <row r="13" spans="1:11" s="21" customFormat="1" x14ac:dyDescent="0.2">
      <c r="A13" s="15">
        <v>1</v>
      </c>
      <c r="B13" s="16">
        <v>2</v>
      </c>
      <c r="C13" s="16">
        <v>3</v>
      </c>
      <c r="D13" s="17"/>
      <c r="E13" s="16">
        <v>3</v>
      </c>
      <c r="F13" s="18">
        <v>4</v>
      </c>
      <c r="G13" s="19">
        <v>3</v>
      </c>
      <c r="H13" s="20">
        <v>4</v>
      </c>
      <c r="K13" s="22"/>
    </row>
    <row r="14" spans="1:11" s="21" customFormat="1" ht="49.5" customHeight="1" x14ac:dyDescent="0.2">
      <c r="A14" s="126" t="s">
        <v>12</v>
      </c>
      <c r="B14" s="127"/>
      <c r="C14" s="127"/>
      <c r="D14" s="127"/>
      <c r="E14" s="127"/>
      <c r="F14" s="127"/>
      <c r="G14" s="128"/>
      <c r="H14" s="129"/>
      <c r="K14" s="22"/>
    </row>
    <row r="15" spans="1:11" s="13" customFormat="1" ht="18.75" customHeight="1" x14ac:dyDescent="0.2">
      <c r="A15" s="23" t="s">
        <v>111</v>
      </c>
      <c r="B15" s="24"/>
      <c r="C15" s="25">
        <f>F15*12</f>
        <v>0</v>
      </c>
      <c r="D15" s="26">
        <f>G15*I15</f>
        <v>147247.99</v>
      </c>
      <c r="E15" s="27">
        <f>H15*12</f>
        <v>38.159999999999997</v>
      </c>
      <c r="F15" s="28"/>
      <c r="G15" s="27">
        <f>H15*12</f>
        <v>38.159999999999997</v>
      </c>
      <c r="H15" s="28">
        <f>H20+H24</f>
        <v>3.18</v>
      </c>
      <c r="I15" s="13">
        <v>3858.7</v>
      </c>
      <c r="J15" s="13">
        <v>1.07</v>
      </c>
      <c r="K15" s="14">
        <v>2.2400000000000002</v>
      </c>
    </row>
    <row r="16" spans="1:11" s="13" customFormat="1" ht="27" customHeight="1" x14ac:dyDescent="0.2">
      <c r="A16" s="98" t="s">
        <v>13</v>
      </c>
      <c r="B16" s="85" t="s">
        <v>14</v>
      </c>
      <c r="C16" s="27"/>
      <c r="D16" s="26"/>
      <c r="E16" s="27"/>
      <c r="F16" s="28"/>
      <c r="G16" s="27"/>
      <c r="H16" s="28"/>
      <c r="K16" s="14"/>
    </row>
    <row r="17" spans="1:11" s="13" customFormat="1" ht="23.25" customHeight="1" x14ac:dyDescent="0.2">
      <c r="A17" s="98" t="s">
        <v>15</v>
      </c>
      <c r="B17" s="85" t="s">
        <v>14</v>
      </c>
      <c r="C17" s="27"/>
      <c r="D17" s="26"/>
      <c r="E17" s="27"/>
      <c r="F17" s="28"/>
      <c r="G17" s="27"/>
      <c r="H17" s="28"/>
      <c r="K17" s="14"/>
    </row>
    <row r="18" spans="1:11" s="13" customFormat="1" ht="21" customHeight="1" x14ac:dyDescent="0.2">
      <c r="A18" s="98" t="s">
        <v>16</v>
      </c>
      <c r="B18" s="85" t="s">
        <v>17</v>
      </c>
      <c r="C18" s="27"/>
      <c r="D18" s="26"/>
      <c r="E18" s="27"/>
      <c r="F18" s="28"/>
      <c r="G18" s="27"/>
      <c r="H18" s="28"/>
      <c r="K18" s="14"/>
    </row>
    <row r="19" spans="1:11" s="13" customFormat="1" ht="20.25" customHeight="1" x14ac:dyDescent="0.2">
      <c r="A19" s="98" t="s">
        <v>18</v>
      </c>
      <c r="B19" s="85" t="s">
        <v>19</v>
      </c>
      <c r="C19" s="27"/>
      <c r="D19" s="26"/>
      <c r="E19" s="27"/>
      <c r="F19" s="28"/>
      <c r="G19" s="27"/>
      <c r="H19" s="28"/>
      <c r="K19" s="14"/>
    </row>
    <row r="20" spans="1:11" s="13" customFormat="1" ht="20.25" customHeight="1" x14ac:dyDescent="0.2">
      <c r="A20" s="71" t="s">
        <v>97</v>
      </c>
      <c r="B20" s="72"/>
      <c r="C20" s="73"/>
      <c r="D20" s="74"/>
      <c r="E20" s="73"/>
      <c r="F20" s="75"/>
      <c r="G20" s="73"/>
      <c r="H20" s="28">
        <v>2.83</v>
      </c>
      <c r="K20" s="14"/>
    </row>
    <row r="21" spans="1:11" s="13" customFormat="1" ht="18.75" customHeight="1" x14ac:dyDescent="0.2">
      <c r="A21" s="76" t="s">
        <v>103</v>
      </c>
      <c r="B21" s="72" t="s">
        <v>14</v>
      </c>
      <c r="C21" s="73"/>
      <c r="D21" s="74"/>
      <c r="E21" s="73"/>
      <c r="F21" s="75"/>
      <c r="G21" s="73"/>
      <c r="H21" s="75">
        <v>0.12</v>
      </c>
      <c r="K21" s="14"/>
    </row>
    <row r="22" spans="1:11" s="13" customFormat="1" ht="21.75" customHeight="1" x14ac:dyDescent="0.2">
      <c r="A22" s="76" t="s">
        <v>104</v>
      </c>
      <c r="B22" s="72" t="s">
        <v>14</v>
      </c>
      <c r="C22" s="73"/>
      <c r="D22" s="74"/>
      <c r="E22" s="73"/>
      <c r="F22" s="75"/>
      <c r="G22" s="73"/>
      <c r="H22" s="75">
        <v>0.11</v>
      </c>
      <c r="K22" s="14"/>
    </row>
    <row r="23" spans="1:11" s="13" customFormat="1" ht="21.75" customHeight="1" x14ac:dyDescent="0.2">
      <c r="A23" s="76" t="s">
        <v>122</v>
      </c>
      <c r="B23" s="72" t="s">
        <v>14</v>
      </c>
      <c r="C23" s="73"/>
      <c r="D23" s="74"/>
      <c r="E23" s="73"/>
      <c r="F23" s="75"/>
      <c r="G23" s="73"/>
      <c r="H23" s="75">
        <v>0.12</v>
      </c>
      <c r="K23" s="14"/>
    </row>
    <row r="24" spans="1:11" s="13" customFormat="1" ht="21.75" customHeight="1" x14ac:dyDescent="0.2">
      <c r="A24" s="71" t="s">
        <v>97</v>
      </c>
      <c r="B24" s="72"/>
      <c r="C24" s="73"/>
      <c r="D24" s="74"/>
      <c r="E24" s="73"/>
      <c r="F24" s="75"/>
      <c r="G24" s="73"/>
      <c r="H24" s="28">
        <f>H21+H22+H23</f>
        <v>0.35</v>
      </c>
      <c r="K24" s="14"/>
    </row>
    <row r="25" spans="1:11" s="13" customFormat="1" ht="30" x14ac:dyDescent="0.2">
      <c r="A25" s="71" t="s">
        <v>20</v>
      </c>
      <c r="B25" s="99"/>
      <c r="C25" s="27">
        <f>F25*12</f>
        <v>0</v>
      </c>
      <c r="D25" s="26">
        <f>G25*I25</f>
        <v>137987.10999999999</v>
      </c>
      <c r="E25" s="27">
        <f>H25*12</f>
        <v>35.76</v>
      </c>
      <c r="F25" s="28"/>
      <c r="G25" s="27">
        <f>H25*12</f>
        <v>35.76</v>
      </c>
      <c r="H25" s="28">
        <v>2.98</v>
      </c>
      <c r="I25" s="13">
        <v>3858.7</v>
      </c>
      <c r="J25" s="13">
        <v>1.07</v>
      </c>
      <c r="K25" s="14">
        <v>2.36</v>
      </c>
    </row>
    <row r="26" spans="1:11" s="13" customFormat="1" ht="15" x14ac:dyDescent="0.2">
      <c r="A26" s="98" t="s">
        <v>21</v>
      </c>
      <c r="B26" s="85" t="s">
        <v>22</v>
      </c>
      <c r="C26" s="27"/>
      <c r="D26" s="26"/>
      <c r="E26" s="27"/>
      <c r="F26" s="28"/>
      <c r="G26" s="27"/>
      <c r="H26" s="28"/>
      <c r="K26" s="14"/>
    </row>
    <row r="27" spans="1:11" s="13" customFormat="1" ht="15" x14ac:dyDescent="0.2">
      <c r="A27" s="98" t="s">
        <v>23</v>
      </c>
      <c r="B27" s="85" t="s">
        <v>22</v>
      </c>
      <c r="C27" s="27"/>
      <c r="D27" s="26"/>
      <c r="E27" s="27"/>
      <c r="F27" s="28"/>
      <c r="G27" s="27"/>
      <c r="H27" s="28"/>
      <c r="K27" s="14"/>
    </row>
    <row r="28" spans="1:11" s="13" customFormat="1" ht="15" x14ac:dyDescent="0.2">
      <c r="A28" s="100" t="s">
        <v>24</v>
      </c>
      <c r="B28" s="101" t="s">
        <v>25</v>
      </c>
      <c r="C28" s="27"/>
      <c r="D28" s="26"/>
      <c r="E28" s="27"/>
      <c r="F28" s="28"/>
      <c r="G28" s="27"/>
      <c r="H28" s="28"/>
      <c r="K28" s="14"/>
    </row>
    <row r="29" spans="1:11" s="13" customFormat="1" ht="15" x14ac:dyDescent="0.2">
      <c r="A29" s="98" t="s">
        <v>26</v>
      </c>
      <c r="B29" s="85" t="s">
        <v>22</v>
      </c>
      <c r="C29" s="27"/>
      <c r="D29" s="26"/>
      <c r="E29" s="27"/>
      <c r="F29" s="28"/>
      <c r="G29" s="27"/>
      <c r="H29" s="28"/>
      <c r="K29" s="14"/>
    </row>
    <row r="30" spans="1:11" s="13" customFormat="1" ht="25.5" x14ac:dyDescent="0.2">
      <c r="A30" s="98" t="s">
        <v>27</v>
      </c>
      <c r="B30" s="85" t="s">
        <v>28</v>
      </c>
      <c r="C30" s="27"/>
      <c r="D30" s="26"/>
      <c r="E30" s="27"/>
      <c r="F30" s="28"/>
      <c r="G30" s="27"/>
      <c r="H30" s="28"/>
      <c r="K30" s="14"/>
    </row>
    <row r="31" spans="1:11" s="13" customFormat="1" ht="15" x14ac:dyDescent="0.2">
      <c r="A31" s="98" t="s">
        <v>29</v>
      </c>
      <c r="B31" s="85" t="s">
        <v>22</v>
      </c>
      <c r="C31" s="27"/>
      <c r="D31" s="26"/>
      <c r="E31" s="27"/>
      <c r="F31" s="28"/>
      <c r="G31" s="27"/>
      <c r="H31" s="28"/>
      <c r="K31" s="14"/>
    </row>
    <row r="32" spans="1:11" s="13" customFormat="1" ht="15" x14ac:dyDescent="0.2">
      <c r="A32" s="102" t="s">
        <v>30</v>
      </c>
      <c r="B32" s="103" t="s">
        <v>22</v>
      </c>
      <c r="C32" s="27"/>
      <c r="D32" s="26"/>
      <c r="E32" s="27"/>
      <c r="F32" s="28"/>
      <c r="G32" s="27"/>
      <c r="H32" s="28"/>
      <c r="K32" s="14"/>
    </row>
    <row r="33" spans="1:11" s="13" customFormat="1" ht="26.25" thickBot="1" x14ac:dyDescent="0.25">
      <c r="A33" s="104" t="s">
        <v>31</v>
      </c>
      <c r="B33" s="87" t="s">
        <v>32</v>
      </c>
      <c r="C33" s="27"/>
      <c r="D33" s="26"/>
      <c r="E33" s="27"/>
      <c r="F33" s="28"/>
      <c r="G33" s="27"/>
      <c r="H33" s="28"/>
      <c r="K33" s="14"/>
    </row>
    <row r="34" spans="1:11" s="30" customFormat="1" ht="15" x14ac:dyDescent="0.2">
      <c r="A34" s="105" t="s">
        <v>33</v>
      </c>
      <c r="B34" s="94" t="s">
        <v>34</v>
      </c>
      <c r="C34" s="27">
        <f>F34*12</f>
        <v>0</v>
      </c>
      <c r="D34" s="26">
        <f>G34*I34</f>
        <v>34728.300000000003</v>
      </c>
      <c r="E34" s="27">
        <f>H34*12</f>
        <v>9</v>
      </c>
      <c r="F34" s="29"/>
      <c r="G34" s="27">
        <f>H34*12</f>
        <v>9</v>
      </c>
      <c r="H34" s="28">
        <v>0.75</v>
      </c>
      <c r="I34" s="13">
        <v>3858.7</v>
      </c>
      <c r="J34" s="13">
        <v>1.07</v>
      </c>
      <c r="K34" s="14">
        <v>0.6</v>
      </c>
    </row>
    <row r="35" spans="1:11" s="13" customFormat="1" ht="15" x14ac:dyDescent="0.2">
      <c r="A35" s="105" t="s">
        <v>35</v>
      </c>
      <c r="B35" s="94" t="s">
        <v>36</v>
      </c>
      <c r="C35" s="27">
        <f>F35*12</f>
        <v>0</v>
      </c>
      <c r="D35" s="26">
        <f>G35*I35</f>
        <v>113445.78</v>
      </c>
      <c r="E35" s="27">
        <f>H35*12</f>
        <v>29.4</v>
      </c>
      <c r="F35" s="29"/>
      <c r="G35" s="27">
        <f>H35*12</f>
        <v>29.4</v>
      </c>
      <c r="H35" s="28">
        <v>2.4500000000000002</v>
      </c>
      <c r="I35" s="13">
        <v>3858.7</v>
      </c>
      <c r="J35" s="13">
        <v>1.07</v>
      </c>
      <c r="K35" s="14">
        <v>1.94</v>
      </c>
    </row>
    <row r="36" spans="1:11" s="21" customFormat="1" ht="30" x14ac:dyDescent="0.2">
      <c r="A36" s="105" t="s">
        <v>37</v>
      </c>
      <c r="B36" s="94" t="s">
        <v>34</v>
      </c>
      <c r="C36" s="31"/>
      <c r="D36" s="26">
        <v>2042.21</v>
      </c>
      <c r="E36" s="31">
        <f>H36*12</f>
        <v>0.48</v>
      </c>
      <c r="F36" s="29"/>
      <c r="G36" s="27">
        <f t="shared" ref="G36:G40" si="0">D36/I36</f>
        <v>0.53</v>
      </c>
      <c r="H36" s="28">
        <f t="shared" ref="H36:H40" si="1">G36/12</f>
        <v>0.04</v>
      </c>
      <c r="I36" s="13">
        <v>3858.7</v>
      </c>
      <c r="J36" s="13">
        <v>1.07</v>
      </c>
      <c r="K36" s="14">
        <v>0.03</v>
      </c>
    </row>
    <row r="37" spans="1:11" s="21" customFormat="1" ht="30" x14ac:dyDescent="0.2">
      <c r="A37" s="105" t="s">
        <v>38</v>
      </c>
      <c r="B37" s="94" t="s">
        <v>34</v>
      </c>
      <c r="C37" s="31"/>
      <c r="D37" s="26">
        <v>2042.21</v>
      </c>
      <c r="E37" s="31">
        <f>H37*12</f>
        <v>0.48</v>
      </c>
      <c r="F37" s="29"/>
      <c r="G37" s="27">
        <f t="shared" si="0"/>
        <v>0.53</v>
      </c>
      <c r="H37" s="28">
        <f t="shared" si="1"/>
        <v>0.04</v>
      </c>
      <c r="I37" s="13">
        <v>3858.7</v>
      </c>
      <c r="J37" s="13">
        <v>1.07</v>
      </c>
      <c r="K37" s="14">
        <v>0.03</v>
      </c>
    </row>
    <row r="38" spans="1:11" s="21" customFormat="1" ht="21" customHeight="1" x14ac:dyDescent="0.2">
      <c r="A38" s="105" t="s">
        <v>39</v>
      </c>
      <c r="B38" s="94" t="s">
        <v>34</v>
      </c>
      <c r="C38" s="31"/>
      <c r="D38" s="26">
        <v>12896.1</v>
      </c>
      <c r="E38" s="31"/>
      <c r="F38" s="29"/>
      <c r="G38" s="27">
        <f t="shared" si="0"/>
        <v>3.34</v>
      </c>
      <c r="H38" s="28">
        <f t="shared" si="1"/>
        <v>0.28000000000000003</v>
      </c>
      <c r="I38" s="13">
        <v>3858.7</v>
      </c>
      <c r="J38" s="13">
        <v>1.07</v>
      </c>
      <c r="K38" s="14">
        <v>0.22</v>
      </c>
    </row>
    <row r="39" spans="1:11" s="21" customFormat="1" ht="30" hidden="1" x14ac:dyDescent="0.2">
      <c r="A39" s="105" t="s">
        <v>40</v>
      </c>
      <c r="B39" s="94" t="s">
        <v>28</v>
      </c>
      <c r="C39" s="31"/>
      <c r="D39" s="26">
        <f ca="1">G39*I39</f>
        <v>0</v>
      </c>
      <c r="E39" s="31"/>
      <c r="F39" s="29"/>
      <c r="G39" s="27">
        <f t="shared" ca="1" si="0"/>
        <v>2.84</v>
      </c>
      <c r="H39" s="28">
        <f t="shared" ca="1" si="1"/>
        <v>0.24</v>
      </c>
      <c r="I39" s="13">
        <v>3858.7</v>
      </c>
      <c r="J39" s="13">
        <v>1.07</v>
      </c>
      <c r="K39" s="14">
        <v>0</v>
      </c>
    </row>
    <row r="40" spans="1:11" s="21" customFormat="1" ht="30" hidden="1" x14ac:dyDescent="0.2">
      <c r="A40" s="105" t="s">
        <v>41</v>
      </c>
      <c r="B40" s="94" t="s">
        <v>28</v>
      </c>
      <c r="C40" s="31"/>
      <c r="D40" s="26">
        <f ca="1">G40*I40</f>
        <v>0</v>
      </c>
      <c r="E40" s="31"/>
      <c r="F40" s="29"/>
      <c r="G40" s="27">
        <f t="shared" ca="1" si="0"/>
        <v>2.84</v>
      </c>
      <c r="H40" s="28">
        <f t="shared" ca="1" si="1"/>
        <v>0.24</v>
      </c>
      <c r="I40" s="13">
        <v>3858.7</v>
      </c>
      <c r="J40" s="13">
        <v>1.07</v>
      </c>
      <c r="K40" s="14">
        <v>0</v>
      </c>
    </row>
    <row r="41" spans="1:11" s="21" customFormat="1" ht="30" x14ac:dyDescent="0.2">
      <c r="A41" s="105" t="s">
        <v>42</v>
      </c>
      <c r="B41" s="94"/>
      <c r="C41" s="31">
        <f>F41*12</f>
        <v>0</v>
      </c>
      <c r="D41" s="26">
        <f>G41*I41</f>
        <v>9723.92</v>
      </c>
      <c r="E41" s="31">
        <f>H41*12</f>
        <v>2.52</v>
      </c>
      <c r="F41" s="29"/>
      <c r="G41" s="27">
        <f>H41*12</f>
        <v>2.52</v>
      </c>
      <c r="H41" s="28">
        <v>0.21</v>
      </c>
      <c r="I41" s="13">
        <v>3858.7</v>
      </c>
      <c r="J41" s="13">
        <v>1.07</v>
      </c>
      <c r="K41" s="14">
        <v>0.14000000000000001</v>
      </c>
    </row>
    <row r="42" spans="1:11" s="13" customFormat="1" ht="15" x14ac:dyDescent="0.2">
      <c r="A42" s="105" t="s">
        <v>43</v>
      </c>
      <c r="B42" s="94" t="s">
        <v>44</v>
      </c>
      <c r="C42" s="31">
        <f>F42*12</f>
        <v>0</v>
      </c>
      <c r="D42" s="26">
        <f>G42*I42</f>
        <v>2778.26</v>
      </c>
      <c r="E42" s="31">
        <f>H42*12</f>
        <v>0.72</v>
      </c>
      <c r="F42" s="29"/>
      <c r="G42" s="27">
        <f>H42*12</f>
        <v>0.72</v>
      </c>
      <c r="H42" s="28">
        <v>0.06</v>
      </c>
      <c r="I42" s="13">
        <v>3858.7</v>
      </c>
      <c r="J42" s="13">
        <v>1.07</v>
      </c>
      <c r="K42" s="14">
        <v>0.03</v>
      </c>
    </row>
    <row r="43" spans="1:11" s="13" customFormat="1" ht="15" x14ac:dyDescent="0.2">
      <c r="A43" s="105" t="s">
        <v>45</v>
      </c>
      <c r="B43" s="106" t="s">
        <v>46</v>
      </c>
      <c r="C43" s="107">
        <f>F43*12</f>
        <v>0</v>
      </c>
      <c r="D43" s="26">
        <f>G43*I43</f>
        <v>1852.18</v>
      </c>
      <c r="E43" s="31">
        <f>H43*12</f>
        <v>0.48</v>
      </c>
      <c r="F43" s="29"/>
      <c r="G43" s="27">
        <f>H43*12</f>
        <v>0.48</v>
      </c>
      <c r="H43" s="28">
        <v>0.04</v>
      </c>
      <c r="I43" s="13">
        <v>3858.7</v>
      </c>
      <c r="J43" s="13">
        <v>1.07</v>
      </c>
      <c r="K43" s="14">
        <v>0.02</v>
      </c>
    </row>
    <row r="44" spans="1:11" s="30" customFormat="1" ht="30" x14ac:dyDescent="0.2">
      <c r="A44" s="105" t="s">
        <v>47</v>
      </c>
      <c r="B44" s="94" t="s">
        <v>48</v>
      </c>
      <c r="C44" s="31">
        <f>F44*12</f>
        <v>0</v>
      </c>
      <c r="D44" s="26">
        <v>1486.37</v>
      </c>
      <c r="E44" s="31">
        <f>H44*12</f>
        <v>0.6</v>
      </c>
      <c r="F44" s="29"/>
      <c r="G44" s="27">
        <f>H44*12</f>
        <v>0.6</v>
      </c>
      <c r="H44" s="28">
        <v>0.05</v>
      </c>
      <c r="I44" s="13">
        <v>3858.7</v>
      </c>
      <c r="J44" s="13">
        <v>1.07</v>
      </c>
      <c r="K44" s="14">
        <v>0.03</v>
      </c>
    </row>
    <row r="45" spans="1:11" s="30" customFormat="1" ht="15" x14ac:dyDescent="0.2">
      <c r="A45" s="105" t="s">
        <v>49</v>
      </c>
      <c r="B45" s="94"/>
      <c r="C45" s="27"/>
      <c r="D45" s="27">
        <f>D47+D48+D49+D50+D51+D52+D53+D54+D55+D56+D57+D60+D58+D61</f>
        <v>22932.799999999999</v>
      </c>
      <c r="E45" s="27"/>
      <c r="F45" s="29"/>
      <c r="G45" s="27">
        <f>D45/I45</f>
        <v>5.94</v>
      </c>
      <c r="H45" s="28">
        <f>G45/12</f>
        <v>0.5</v>
      </c>
      <c r="I45" s="13">
        <v>3858.7</v>
      </c>
      <c r="J45" s="13">
        <v>1.07</v>
      </c>
      <c r="K45" s="14">
        <v>0.53</v>
      </c>
    </row>
    <row r="46" spans="1:11" s="21" customFormat="1" ht="15" hidden="1" x14ac:dyDescent="0.2">
      <c r="A46" s="84"/>
      <c r="B46" s="85"/>
      <c r="C46" s="33"/>
      <c r="D46" s="32"/>
      <c r="E46" s="33"/>
      <c r="F46" s="34"/>
      <c r="G46" s="33"/>
      <c r="H46" s="34"/>
      <c r="I46" s="13"/>
      <c r="J46" s="13"/>
      <c r="K46" s="14"/>
    </row>
    <row r="47" spans="1:11" s="21" customFormat="1" ht="24.75" customHeight="1" x14ac:dyDescent="0.2">
      <c r="A47" s="84" t="s">
        <v>123</v>
      </c>
      <c r="B47" s="85" t="s">
        <v>50</v>
      </c>
      <c r="C47" s="33"/>
      <c r="D47" s="32">
        <v>622.74</v>
      </c>
      <c r="E47" s="33"/>
      <c r="F47" s="34"/>
      <c r="G47" s="33"/>
      <c r="H47" s="34"/>
      <c r="I47" s="13">
        <v>3858.7</v>
      </c>
      <c r="J47" s="13">
        <v>1.07</v>
      </c>
      <c r="K47" s="14">
        <v>0.01</v>
      </c>
    </row>
    <row r="48" spans="1:11" s="21" customFormat="1" ht="15" x14ac:dyDescent="0.2">
      <c r="A48" s="84" t="s">
        <v>51</v>
      </c>
      <c r="B48" s="85" t="s">
        <v>52</v>
      </c>
      <c r="C48" s="33">
        <f>F48*12</f>
        <v>0</v>
      </c>
      <c r="D48" s="32">
        <v>459.48</v>
      </c>
      <c r="E48" s="33">
        <f>H48*12</f>
        <v>0</v>
      </c>
      <c r="F48" s="34"/>
      <c r="G48" s="33"/>
      <c r="H48" s="34"/>
      <c r="I48" s="13">
        <v>3858.7</v>
      </c>
      <c r="J48" s="13">
        <v>1.07</v>
      </c>
      <c r="K48" s="14">
        <v>0.01</v>
      </c>
    </row>
    <row r="49" spans="1:11" s="21" customFormat="1" ht="15" x14ac:dyDescent="0.2">
      <c r="A49" s="84" t="s">
        <v>108</v>
      </c>
      <c r="B49" s="101" t="s">
        <v>50</v>
      </c>
      <c r="C49" s="33"/>
      <c r="D49" s="32">
        <v>818.74</v>
      </c>
      <c r="E49" s="33"/>
      <c r="F49" s="34"/>
      <c r="G49" s="33"/>
      <c r="H49" s="34"/>
      <c r="I49" s="13"/>
      <c r="J49" s="13"/>
      <c r="K49" s="14"/>
    </row>
    <row r="50" spans="1:11" s="21" customFormat="1" ht="15" x14ac:dyDescent="0.2">
      <c r="A50" s="84" t="s">
        <v>105</v>
      </c>
      <c r="B50" s="85" t="s">
        <v>50</v>
      </c>
      <c r="C50" s="33">
        <f>F50*12</f>
        <v>0</v>
      </c>
      <c r="D50" s="32">
        <v>1683.06</v>
      </c>
      <c r="E50" s="33">
        <f>H50*12</f>
        <v>0</v>
      </c>
      <c r="F50" s="34"/>
      <c r="G50" s="33"/>
      <c r="H50" s="34"/>
      <c r="I50" s="13">
        <v>3858.7</v>
      </c>
      <c r="J50" s="13">
        <v>1.07</v>
      </c>
      <c r="K50" s="14">
        <v>0.13</v>
      </c>
    </row>
    <row r="51" spans="1:11" s="21" customFormat="1" ht="15" x14ac:dyDescent="0.2">
      <c r="A51" s="84" t="s">
        <v>53</v>
      </c>
      <c r="B51" s="85" t="s">
        <v>50</v>
      </c>
      <c r="C51" s="33">
        <f>F51*12</f>
        <v>0</v>
      </c>
      <c r="D51" s="32">
        <v>875.61</v>
      </c>
      <c r="E51" s="33">
        <f>H51*12</f>
        <v>0</v>
      </c>
      <c r="F51" s="34"/>
      <c r="G51" s="33"/>
      <c r="H51" s="34"/>
      <c r="I51" s="13">
        <v>3858.7</v>
      </c>
      <c r="J51" s="13">
        <v>1.07</v>
      </c>
      <c r="K51" s="14">
        <v>0.01</v>
      </c>
    </row>
    <row r="52" spans="1:11" s="21" customFormat="1" ht="15" x14ac:dyDescent="0.2">
      <c r="A52" s="84" t="s">
        <v>54</v>
      </c>
      <c r="B52" s="85" t="s">
        <v>50</v>
      </c>
      <c r="C52" s="33">
        <f>F52*12</f>
        <v>0</v>
      </c>
      <c r="D52" s="32">
        <v>3903.72</v>
      </c>
      <c r="E52" s="33">
        <f>H52*12</f>
        <v>0</v>
      </c>
      <c r="F52" s="34"/>
      <c r="G52" s="33"/>
      <c r="H52" s="34"/>
      <c r="I52" s="13">
        <v>3858.7</v>
      </c>
      <c r="J52" s="13">
        <v>1.07</v>
      </c>
      <c r="K52" s="14">
        <v>0.06</v>
      </c>
    </row>
    <row r="53" spans="1:11" s="21" customFormat="1" ht="15" x14ac:dyDescent="0.2">
      <c r="A53" s="84" t="s">
        <v>55</v>
      </c>
      <c r="B53" s="85" t="s">
        <v>50</v>
      </c>
      <c r="C53" s="33">
        <f>F53*12</f>
        <v>0</v>
      </c>
      <c r="D53" s="32">
        <v>918.95</v>
      </c>
      <c r="E53" s="33">
        <f>H53*12</f>
        <v>0</v>
      </c>
      <c r="F53" s="34"/>
      <c r="G53" s="33"/>
      <c r="H53" s="34"/>
      <c r="I53" s="13">
        <v>3858.7</v>
      </c>
      <c r="J53" s="13">
        <v>1.07</v>
      </c>
      <c r="K53" s="14">
        <v>0.01</v>
      </c>
    </row>
    <row r="54" spans="1:11" s="21" customFormat="1" ht="15" x14ac:dyDescent="0.2">
      <c r="A54" s="84" t="s">
        <v>56</v>
      </c>
      <c r="B54" s="85" t="s">
        <v>50</v>
      </c>
      <c r="C54" s="33"/>
      <c r="D54" s="32">
        <v>437.79</v>
      </c>
      <c r="E54" s="33"/>
      <c r="F54" s="34"/>
      <c r="G54" s="33"/>
      <c r="H54" s="34"/>
      <c r="I54" s="13">
        <v>3858.7</v>
      </c>
      <c r="J54" s="13">
        <v>1.07</v>
      </c>
      <c r="K54" s="14">
        <v>0.01</v>
      </c>
    </row>
    <row r="55" spans="1:11" s="21" customFormat="1" ht="15" x14ac:dyDescent="0.2">
      <c r="A55" s="84" t="s">
        <v>57</v>
      </c>
      <c r="B55" s="85" t="s">
        <v>52</v>
      </c>
      <c r="C55" s="33"/>
      <c r="D55" s="32">
        <v>1751.23</v>
      </c>
      <c r="E55" s="33"/>
      <c r="F55" s="34"/>
      <c r="G55" s="33"/>
      <c r="H55" s="34"/>
      <c r="I55" s="13">
        <v>3858.7</v>
      </c>
      <c r="J55" s="13">
        <v>1.07</v>
      </c>
      <c r="K55" s="14">
        <v>0.03</v>
      </c>
    </row>
    <row r="56" spans="1:11" s="21" customFormat="1" ht="25.5" x14ac:dyDescent="0.2">
      <c r="A56" s="84" t="s">
        <v>58</v>
      </c>
      <c r="B56" s="85" t="s">
        <v>50</v>
      </c>
      <c r="C56" s="33">
        <f>F56*12</f>
        <v>0</v>
      </c>
      <c r="D56" s="32">
        <v>3233.46</v>
      </c>
      <c r="E56" s="33">
        <f>H56*12</f>
        <v>0</v>
      </c>
      <c r="F56" s="34"/>
      <c r="G56" s="33"/>
      <c r="H56" s="34"/>
      <c r="I56" s="13">
        <v>3858.7</v>
      </c>
      <c r="J56" s="13">
        <v>1.07</v>
      </c>
      <c r="K56" s="14">
        <v>0.05</v>
      </c>
    </row>
    <row r="57" spans="1:11" s="21" customFormat="1" ht="25.5" x14ac:dyDescent="0.2">
      <c r="A57" s="84" t="s">
        <v>124</v>
      </c>
      <c r="B57" s="85" t="s">
        <v>50</v>
      </c>
      <c r="C57" s="33"/>
      <c r="D57" s="32">
        <v>3488.61</v>
      </c>
      <c r="E57" s="33"/>
      <c r="F57" s="34"/>
      <c r="G57" s="33"/>
      <c r="H57" s="34"/>
      <c r="I57" s="13">
        <v>3858.7</v>
      </c>
      <c r="J57" s="13">
        <v>1.07</v>
      </c>
      <c r="K57" s="14">
        <v>0.01</v>
      </c>
    </row>
    <row r="58" spans="1:11" s="21" customFormat="1" ht="25.5" hidden="1" x14ac:dyDescent="0.2">
      <c r="A58" s="78"/>
      <c r="B58" s="83" t="s">
        <v>28</v>
      </c>
      <c r="C58" s="35"/>
      <c r="D58" s="36"/>
      <c r="E58" s="35"/>
      <c r="F58" s="34"/>
      <c r="G58" s="33"/>
      <c r="H58" s="34"/>
      <c r="I58" s="13">
        <v>3858.7</v>
      </c>
      <c r="J58" s="13"/>
      <c r="K58" s="14"/>
    </row>
    <row r="59" spans="1:11" s="21" customFormat="1" ht="15" hidden="1" x14ac:dyDescent="0.2">
      <c r="A59" s="84"/>
      <c r="B59" s="85"/>
      <c r="C59" s="33"/>
      <c r="D59" s="32"/>
      <c r="E59" s="33"/>
      <c r="F59" s="34"/>
      <c r="G59" s="33"/>
      <c r="H59" s="34"/>
      <c r="I59" s="13"/>
      <c r="J59" s="13"/>
      <c r="K59" s="14"/>
    </row>
    <row r="60" spans="1:11" s="21" customFormat="1" ht="25.5" x14ac:dyDescent="0.2">
      <c r="A60" s="84" t="s">
        <v>59</v>
      </c>
      <c r="B60" s="101" t="s">
        <v>28</v>
      </c>
      <c r="C60" s="33"/>
      <c r="D60" s="32">
        <v>3483.86</v>
      </c>
      <c r="E60" s="33"/>
      <c r="F60" s="34"/>
      <c r="G60" s="33"/>
      <c r="H60" s="34"/>
      <c r="I60" s="13">
        <v>3858.7</v>
      </c>
      <c r="J60" s="13">
        <v>1.07</v>
      </c>
      <c r="K60" s="14">
        <v>0.03</v>
      </c>
    </row>
    <row r="61" spans="1:11" s="21" customFormat="1" ht="25.5" x14ac:dyDescent="0.2">
      <c r="A61" s="78" t="s">
        <v>117</v>
      </c>
      <c r="B61" s="83" t="s">
        <v>28</v>
      </c>
      <c r="C61" s="35"/>
      <c r="D61" s="36">
        <v>1255.55</v>
      </c>
      <c r="E61" s="35"/>
      <c r="F61" s="34"/>
      <c r="G61" s="35"/>
      <c r="H61" s="50"/>
      <c r="I61" s="13"/>
      <c r="J61" s="13"/>
      <c r="K61" s="14"/>
    </row>
    <row r="62" spans="1:11" s="30" customFormat="1" ht="30" x14ac:dyDescent="0.2">
      <c r="A62" s="105" t="s">
        <v>60</v>
      </c>
      <c r="B62" s="94"/>
      <c r="C62" s="27"/>
      <c r="D62" s="27">
        <f>D63+D64+D65+D66+D71+D72</f>
        <v>26399.59</v>
      </c>
      <c r="E62" s="27"/>
      <c r="F62" s="29"/>
      <c r="G62" s="27">
        <f>D62/I62</f>
        <v>6.84</v>
      </c>
      <c r="H62" s="28">
        <f>G62/12</f>
        <v>0.56999999999999995</v>
      </c>
      <c r="I62" s="13">
        <v>3858.7</v>
      </c>
      <c r="J62" s="13">
        <v>1.07</v>
      </c>
      <c r="K62" s="14">
        <v>0.77</v>
      </c>
    </row>
    <row r="63" spans="1:11" s="21" customFormat="1" ht="15" x14ac:dyDescent="0.2">
      <c r="A63" s="84" t="s">
        <v>61</v>
      </c>
      <c r="B63" s="85" t="s">
        <v>62</v>
      </c>
      <c r="C63" s="33"/>
      <c r="D63" s="32">
        <v>2626.83</v>
      </c>
      <c r="E63" s="33"/>
      <c r="F63" s="34"/>
      <c r="G63" s="33"/>
      <c r="H63" s="34"/>
      <c r="I63" s="13">
        <v>3858.7</v>
      </c>
      <c r="J63" s="13">
        <v>1.07</v>
      </c>
      <c r="K63" s="14">
        <v>0.04</v>
      </c>
    </row>
    <row r="64" spans="1:11" s="21" customFormat="1" ht="25.5" x14ac:dyDescent="0.2">
      <c r="A64" s="84" t="s">
        <v>63</v>
      </c>
      <c r="B64" s="85" t="s">
        <v>64</v>
      </c>
      <c r="C64" s="33"/>
      <c r="D64" s="32">
        <v>1751.23</v>
      </c>
      <c r="E64" s="33"/>
      <c r="F64" s="34"/>
      <c r="G64" s="33"/>
      <c r="H64" s="34"/>
      <c r="I64" s="13">
        <v>3858.7</v>
      </c>
      <c r="J64" s="13">
        <v>1.07</v>
      </c>
      <c r="K64" s="14">
        <v>0.03</v>
      </c>
    </row>
    <row r="65" spans="1:11" s="21" customFormat="1" ht="15" x14ac:dyDescent="0.2">
      <c r="A65" s="84" t="s">
        <v>65</v>
      </c>
      <c r="B65" s="85" t="s">
        <v>66</v>
      </c>
      <c r="C65" s="33"/>
      <c r="D65" s="32">
        <v>1837.85</v>
      </c>
      <c r="E65" s="33"/>
      <c r="F65" s="34"/>
      <c r="G65" s="33"/>
      <c r="H65" s="34"/>
      <c r="I65" s="13">
        <v>3858.7</v>
      </c>
      <c r="J65" s="13">
        <v>1.07</v>
      </c>
      <c r="K65" s="14">
        <v>0.03</v>
      </c>
    </row>
    <row r="66" spans="1:11" s="21" customFormat="1" ht="25.5" x14ac:dyDescent="0.2">
      <c r="A66" s="84" t="s">
        <v>67</v>
      </c>
      <c r="B66" s="85" t="s">
        <v>68</v>
      </c>
      <c r="C66" s="33"/>
      <c r="D66" s="32">
        <v>1751.2</v>
      </c>
      <c r="E66" s="33"/>
      <c r="F66" s="34"/>
      <c r="G66" s="33"/>
      <c r="H66" s="34"/>
      <c r="I66" s="13">
        <v>3858.7</v>
      </c>
      <c r="J66" s="13">
        <v>1.07</v>
      </c>
      <c r="K66" s="14">
        <v>0.03</v>
      </c>
    </row>
    <row r="67" spans="1:11" s="21" customFormat="1" ht="15" hidden="1" x14ac:dyDescent="0.2">
      <c r="A67" s="84" t="s">
        <v>69</v>
      </c>
      <c r="B67" s="85" t="s">
        <v>66</v>
      </c>
      <c r="C67" s="33"/>
      <c r="D67" s="32">
        <f t="shared" ref="D67:D73" si="2">G67*I67</f>
        <v>0</v>
      </c>
      <c r="E67" s="33"/>
      <c r="F67" s="34"/>
      <c r="G67" s="33"/>
      <c r="H67" s="34"/>
      <c r="I67" s="13">
        <v>3858.7</v>
      </c>
      <c r="J67" s="13">
        <v>1.07</v>
      </c>
      <c r="K67" s="14">
        <v>0</v>
      </c>
    </row>
    <row r="68" spans="1:11" s="21" customFormat="1" ht="15" hidden="1" x14ac:dyDescent="0.2">
      <c r="A68" s="84" t="s">
        <v>70</v>
      </c>
      <c r="B68" s="85" t="s">
        <v>50</v>
      </c>
      <c r="C68" s="33"/>
      <c r="D68" s="32">
        <f t="shared" si="2"/>
        <v>0</v>
      </c>
      <c r="E68" s="33"/>
      <c r="F68" s="34"/>
      <c r="G68" s="33"/>
      <c r="H68" s="34"/>
      <c r="I68" s="13">
        <v>3858.7</v>
      </c>
      <c r="J68" s="13">
        <v>1.07</v>
      </c>
      <c r="K68" s="14">
        <v>0</v>
      </c>
    </row>
    <row r="69" spans="1:11" s="21" customFormat="1" ht="25.5" hidden="1" x14ac:dyDescent="0.2">
      <c r="A69" s="84" t="s">
        <v>71</v>
      </c>
      <c r="B69" s="85" t="s">
        <v>50</v>
      </c>
      <c r="C69" s="33"/>
      <c r="D69" s="32">
        <f t="shared" si="2"/>
        <v>0</v>
      </c>
      <c r="E69" s="33"/>
      <c r="F69" s="34"/>
      <c r="G69" s="33"/>
      <c r="H69" s="34"/>
      <c r="I69" s="13">
        <v>3858.7</v>
      </c>
      <c r="J69" s="13">
        <v>1.07</v>
      </c>
      <c r="K69" s="14">
        <v>0</v>
      </c>
    </row>
    <row r="70" spans="1:11" s="21" customFormat="1" ht="15" hidden="1" x14ac:dyDescent="0.2">
      <c r="A70" s="84"/>
      <c r="B70" s="85"/>
      <c r="C70" s="33"/>
      <c r="D70" s="32"/>
      <c r="E70" s="33"/>
      <c r="F70" s="34"/>
      <c r="G70" s="33"/>
      <c r="H70" s="34"/>
      <c r="I70" s="13">
        <v>3858.7</v>
      </c>
      <c r="J70" s="13">
        <v>1.07</v>
      </c>
      <c r="K70" s="14">
        <v>0.02</v>
      </c>
    </row>
    <row r="71" spans="1:11" s="21" customFormat="1" ht="25.5" x14ac:dyDescent="0.2">
      <c r="A71" s="84" t="s">
        <v>72</v>
      </c>
      <c r="B71" s="85" t="s">
        <v>28</v>
      </c>
      <c r="C71" s="33"/>
      <c r="D71" s="32">
        <v>12204</v>
      </c>
      <c r="E71" s="33"/>
      <c r="F71" s="34"/>
      <c r="G71" s="33"/>
      <c r="H71" s="34"/>
      <c r="I71" s="13">
        <v>3858.7</v>
      </c>
      <c r="J71" s="13">
        <v>1.07</v>
      </c>
      <c r="K71" s="14">
        <v>0.21</v>
      </c>
    </row>
    <row r="72" spans="1:11" s="21" customFormat="1" ht="15" x14ac:dyDescent="0.2">
      <c r="A72" s="84" t="s">
        <v>73</v>
      </c>
      <c r="B72" s="85" t="s">
        <v>34</v>
      </c>
      <c r="C72" s="35"/>
      <c r="D72" s="32">
        <v>6228.48</v>
      </c>
      <c r="E72" s="35"/>
      <c r="F72" s="34"/>
      <c r="G72" s="33"/>
      <c r="H72" s="34"/>
      <c r="I72" s="13">
        <v>3858.7</v>
      </c>
      <c r="J72" s="13">
        <v>1.07</v>
      </c>
      <c r="K72" s="14">
        <v>0.11</v>
      </c>
    </row>
    <row r="73" spans="1:11" s="21" customFormat="1" ht="15" hidden="1" x14ac:dyDescent="0.2">
      <c r="A73" s="84" t="s">
        <v>74</v>
      </c>
      <c r="B73" s="85" t="s">
        <v>50</v>
      </c>
      <c r="C73" s="33"/>
      <c r="D73" s="32">
        <f t="shared" si="2"/>
        <v>0</v>
      </c>
      <c r="E73" s="33"/>
      <c r="F73" s="34"/>
      <c r="G73" s="33">
        <f>H73*12</f>
        <v>0</v>
      </c>
      <c r="H73" s="34">
        <v>0</v>
      </c>
      <c r="I73" s="13">
        <v>3858.7</v>
      </c>
      <c r="J73" s="13">
        <v>1.07</v>
      </c>
      <c r="K73" s="14">
        <v>0</v>
      </c>
    </row>
    <row r="74" spans="1:11" s="21" customFormat="1" ht="30" hidden="1" x14ac:dyDescent="0.2">
      <c r="A74" s="105" t="s">
        <v>75</v>
      </c>
      <c r="B74" s="85"/>
      <c r="C74" s="33"/>
      <c r="D74" s="27">
        <f>D75+D76+D77</f>
        <v>0</v>
      </c>
      <c r="E74" s="33"/>
      <c r="F74" s="34"/>
      <c r="G74" s="27">
        <f>D74/I74</f>
        <v>0</v>
      </c>
      <c r="H74" s="28">
        <f>G74/12</f>
        <v>0</v>
      </c>
      <c r="I74" s="13">
        <v>3858.7</v>
      </c>
      <c r="J74" s="13">
        <v>1.07</v>
      </c>
      <c r="K74" s="14">
        <v>7.0000000000000007E-2</v>
      </c>
    </row>
    <row r="75" spans="1:11" s="21" customFormat="1" ht="25.5" hidden="1" x14ac:dyDescent="0.2">
      <c r="A75" s="84" t="s">
        <v>76</v>
      </c>
      <c r="B75" s="101" t="s">
        <v>28</v>
      </c>
      <c r="C75" s="33"/>
      <c r="D75" s="32"/>
      <c r="E75" s="33"/>
      <c r="F75" s="34"/>
      <c r="G75" s="33"/>
      <c r="H75" s="34"/>
      <c r="I75" s="13">
        <v>3858.7</v>
      </c>
      <c r="J75" s="13">
        <v>1.07</v>
      </c>
      <c r="K75" s="14">
        <v>0.03</v>
      </c>
    </row>
    <row r="76" spans="1:11" s="21" customFormat="1" ht="15" hidden="1" x14ac:dyDescent="0.2">
      <c r="A76" s="84"/>
      <c r="B76" s="85" t="s">
        <v>50</v>
      </c>
      <c r="C76" s="33"/>
      <c r="D76" s="32"/>
      <c r="E76" s="33"/>
      <c r="F76" s="34"/>
      <c r="G76" s="33"/>
      <c r="H76" s="34"/>
      <c r="I76" s="13">
        <v>3858.7</v>
      </c>
      <c r="J76" s="13">
        <v>1.07</v>
      </c>
      <c r="K76" s="14">
        <v>0.04</v>
      </c>
    </row>
    <row r="77" spans="1:11" s="21" customFormat="1" ht="15" hidden="1" x14ac:dyDescent="0.2">
      <c r="A77" s="84" t="s">
        <v>77</v>
      </c>
      <c r="B77" s="85" t="s">
        <v>34</v>
      </c>
      <c r="C77" s="33"/>
      <c r="D77" s="32">
        <f>G77*I77</f>
        <v>0</v>
      </c>
      <c r="E77" s="33"/>
      <c r="F77" s="34"/>
      <c r="G77" s="33">
        <f>H77*12</f>
        <v>0</v>
      </c>
      <c r="H77" s="34">
        <v>0</v>
      </c>
      <c r="I77" s="13">
        <v>3858.7</v>
      </c>
      <c r="J77" s="13">
        <v>1.07</v>
      </c>
      <c r="K77" s="14">
        <v>0</v>
      </c>
    </row>
    <row r="78" spans="1:11" s="21" customFormat="1" ht="15" x14ac:dyDescent="0.2">
      <c r="A78" s="105" t="s">
        <v>78</v>
      </c>
      <c r="B78" s="85"/>
      <c r="C78" s="33"/>
      <c r="D78" s="27">
        <f>D80+D81+D87+D88</f>
        <v>16961.84</v>
      </c>
      <c r="E78" s="33"/>
      <c r="F78" s="34"/>
      <c r="G78" s="27">
        <f>D78/I78</f>
        <v>4.4000000000000004</v>
      </c>
      <c r="H78" s="28">
        <f>G78/12</f>
        <v>0.37</v>
      </c>
      <c r="I78" s="13">
        <v>3858.7</v>
      </c>
      <c r="J78" s="13">
        <v>1.07</v>
      </c>
      <c r="K78" s="14">
        <v>0.28000000000000003</v>
      </c>
    </row>
    <row r="79" spans="1:11" s="21" customFormat="1" ht="15" hidden="1" x14ac:dyDescent="0.2">
      <c r="A79" s="84" t="s">
        <v>79</v>
      </c>
      <c r="B79" s="85" t="s">
        <v>34</v>
      </c>
      <c r="C79" s="33"/>
      <c r="D79" s="32">
        <f t="shared" ref="D79:D86" si="3">G79*I79</f>
        <v>0</v>
      </c>
      <c r="E79" s="33"/>
      <c r="F79" s="34"/>
      <c r="G79" s="33">
        <f t="shared" ref="G79:G86" si="4">H79*12</f>
        <v>0</v>
      </c>
      <c r="H79" s="34">
        <v>0</v>
      </c>
      <c r="I79" s="13">
        <v>3858.7</v>
      </c>
      <c r="J79" s="13">
        <v>1.07</v>
      </c>
      <c r="K79" s="14">
        <v>0</v>
      </c>
    </row>
    <row r="80" spans="1:11" s="21" customFormat="1" ht="15" x14ac:dyDescent="0.2">
      <c r="A80" s="84" t="s">
        <v>80</v>
      </c>
      <c r="B80" s="85" t="s">
        <v>50</v>
      </c>
      <c r="C80" s="33"/>
      <c r="D80" s="32">
        <v>12000.72</v>
      </c>
      <c r="E80" s="33"/>
      <c r="F80" s="34"/>
      <c r="G80" s="33"/>
      <c r="H80" s="34"/>
      <c r="I80" s="13">
        <v>3858.7</v>
      </c>
      <c r="J80" s="13">
        <v>1.07</v>
      </c>
      <c r="K80" s="14">
        <v>0.2</v>
      </c>
    </row>
    <row r="81" spans="1:11" s="21" customFormat="1" ht="15" x14ac:dyDescent="0.2">
      <c r="A81" s="84" t="s">
        <v>81</v>
      </c>
      <c r="B81" s="85" t="s">
        <v>50</v>
      </c>
      <c r="C81" s="33"/>
      <c r="D81" s="32">
        <v>915.28</v>
      </c>
      <c r="E81" s="33"/>
      <c r="F81" s="34"/>
      <c r="G81" s="33"/>
      <c r="H81" s="34"/>
      <c r="I81" s="13">
        <v>3858.7</v>
      </c>
      <c r="J81" s="13">
        <v>1.07</v>
      </c>
      <c r="K81" s="14">
        <v>0.01</v>
      </c>
    </row>
    <row r="82" spans="1:11" s="21" customFormat="1" ht="27.75" hidden="1" customHeight="1" x14ac:dyDescent="0.2">
      <c r="A82" s="84"/>
      <c r="B82" s="85"/>
      <c r="C82" s="33"/>
      <c r="D82" s="32"/>
      <c r="E82" s="33"/>
      <c r="F82" s="34"/>
      <c r="G82" s="33"/>
      <c r="H82" s="34"/>
      <c r="I82" s="13"/>
      <c r="J82" s="13"/>
      <c r="K82" s="14"/>
    </row>
    <row r="83" spans="1:11" s="21" customFormat="1" ht="25.5" hidden="1" x14ac:dyDescent="0.2">
      <c r="A83" s="84" t="s">
        <v>82</v>
      </c>
      <c r="B83" s="85" t="s">
        <v>28</v>
      </c>
      <c r="C83" s="33"/>
      <c r="D83" s="32">
        <f t="shared" si="3"/>
        <v>0</v>
      </c>
      <c r="E83" s="33"/>
      <c r="F83" s="34"/>
      <c r="G83" s="33">
        <f t="shared" si="4"/>
        <v>0</v>
      </c>
      <c r="H83" s="34">
        <v>0</v>
      </c>
      <c r="I83" s="13">
        <v>3858.7</v>
      </c>
      <c r="J83" s="13">
        <v>1.07</v>
      </c>
      <c r="K83" s="14">
        <v>0</v>
      </c>
    </row>
    <row r="84" spans="1:11" s="21" customFormat="1" ht="25.5" hidden="1" x14ac:dyDescent="0.2">
      <c r="A84" s="84" t="s">
        <v>83</v>
      </c>
      <c r="B84" s="85" t="s">
        <v>28</v>
      </c>
      <c r="C84" s="33"/>
      <c r="D84" s="32">
        <f t="shared" si="3"/>
        <v>0</v>
      </c>
      <c r="E84" s="33"/>
      <c r="F84" s="34"/>
      <c r="G84" s="33">
        <f t="shared" si="4"/>
        <v>0</v>
      </c>
      <c r="H84" s="34">
        <v>0</v>
      </c>
      <c r="I84" s="13">
        <v>3858.7</v>
      </c>
      <c r="J84" s="13">
        <v>1.07</v>
      </c>
      <c r="K84" s="14">
        <v>0</v>
      </c>
    </row>
    <row r="85" spans="1:11" s="21" customFormat="1" ht="25.5" hidden="1" x14ac:dyDescent="0.2">
      <c r="A85" s="84" t="s">
        <v>84</v>
      </c>
      <c r="B85" s="85" t="s">
        <v>28</v>
      </c>
      <c r="C85" s="33"/>
      <c r="D85" s="32">
        <f t="shared" si="3"/>
        <v>0</v>
      </c>
      <c r="E85" s="33"/>
      <c r="F85" s="34"/>
      <c r="G85" s="33">
        <f t="shared" si="4"/>
        <v>0</v>
      </c>
      <c r="H85" s="34">
        <v>0</v>
      </c>
      <c r="I85" s="13">
        <v>3858.7</v>
      </c>
      <c r="J85" s="13">
        <v>1.07</v>
      </c>
      <c r="K85" s="14">
        <v>0</v>
      </c>
    </row>
    <row r="86" spans="1:11" s="21" customFormat="1" ht="25.5" hidden="1" x14ac:dyDescent="0.2">
      <c r="A86" s="84" t="s">
        <v>85</v>
      </c>
      <c r="B86" s="85" t="s">
        <v>28</v>
      </c>
      <c r="C86" s="33"/>
      <c r="D86" s="32">
        <f t="shared" si="3"/>
        <v>0</v>
      </c>
      <c r="E86" s="33"/>
      <c r="F86" s="34"/>
      <c r="G86" s="33">
        <f t="shared" si="4"/>
        <v>0</v>
      </c>
      <c r="H86" s="34">
        <v>0</v>
      </c>
      <c r="I86" s="13">
        <v>3858.7</v>
      </c>
      <c r="J86" s="13">
        <v>1.07</v>
      </c>
      <c r="K86" s="14">
        <v>0</v>
      </c>
    </row>
    <row r="87" spans="1:11" s="21" customFormat="1" ht="15" hidden="1" x14ac:dyDescent="0.2">
      <c r="A87" s="84"/>
      <c r="B87" s="101" t="s">
        <v>86</v>
      </c>
      <c r="C87" s="33"/>
      <c r="D87" s="36"/>
      <c r="E87" s="33"/>
      <c r="F87" s="34"/>
      <c r="G87" s="35"/>
      <c r="H87" s="50"/>
      <c r="I87" s="13"/>
      <c r="J87" s="13"/>
      <c r="K87" s="14"/>
    </row>
    <row r="88" spans="1:11" s="21" customFormat="1" ht="15" x14ac:dyDescent="0.2">
      <c r="A88" s="84" t="s">
        <v>125</v>
      </c>
      <c r="B88" s="101" t="s">
        <v>126</v>
      </c>
      <c r="C88" s="33"/>
      <c r="D88" s="36">
        <v>4045.84</v>
      </c>
      <c r="E88" s="33"/>
      <c r="F88" s="34"/>
      <c r="G88" s="35"/>
      <c r="H88" s="50"/>
      <c r="I88" s="13"/>
      <c r="J88" s="13"/>
      <c r="K88" s="14"/>
    </row>
    <row r="89" spans="1:11" s="21" customFormat="1" ht="15" x14ac:dyDescent="0.2">
      <c r="A89" s="105" t="s">
        <v>87</v>
      </c>
      <c r="B89" s="85"/>
      <c r="C89" s="33"/>
      <c r="D89" s="27">
        <f>D90+D91</f>
        <v>1098.1600000000001</v>
      </c>
      <c r="E89" s="33"/>
      <c r="F89" s="34"/>
      <c r="G89" s="27">
        <f>D89/I89</f>
        <v>0.28000000000000003</v>
      </c>
      <c r="H89" s="28">
        <f>G89/12</f>
        <v>0.02</v>
      </c>
      <c r="I89" s="13">
        <v>3858.7</v>
      </c>
      <c r="J89" s="13">
        <v>1.07</v>
      </c>
      <c r="K89" s="14">
        <v>0.13</v>
      </c>
    </row>
    <row r="90" spans="1:11" s="21" customFormat="1" ht="15" x14ac:dyDescent="0.2">
      <c r="A90" s="84" t="s">
        <v>88</v>
      </c>
      <c r="B90" s="85" t="s">
        <v>50</v>
      </c>
      <c r="C90" s="33"/>
      <c r="D90" s="32">
        <v>1098.1600000000001</v>
      </c>
      <c r="E90" s="33"/>
      <c r="F90" s="34"/>
      <c r="G90" s="33"/>
      <c r="H90" s="34"/>
      <c r="I90" s="13">
        <v>3858.7</v>
      </c>
      <c r="J90" s="13">
        <v>1.07</v>
      </c>
      <c r="K90" s="14">
        <v>0.02</v>
      </c>
    </row>
    <row r="91" spans="1:11" s="21" customFormat="1" ht="15" hidden="1" x14ac:dyDescent="0.2">
      <c r="A91" s="84" t="s">
        <v>89</v>
      </c>
      <c r="B91" s="85" t="s">
        <v>50</v>
      </c>
      <c r="C91" s="33"/>
      <c r="D91" s="32"/>
      <c r="E91" s="33"/>
      <c r="F91" s="34"/>
      <c r="G91" s="33"/>
      <c r="H91" s="34"/>
      <c r="I91" s="13">
        <v>3858.7</v>
      </c>
      <c r="J91" s="13">
        <v>1.07</v>
      </c>
      <c r="K91" s="14">
        <v>0.01</v>
      </c>
    </row>
    <row r="92" spans="1:11" s="13" customFormat="1" ht="15" x14ac:dyDescent="0.2">
      <c r="A92" s="105" t="s">
        <v>90</v>
      </c>
      <c r="B92" s="94"/>
      <c r="C92" s="27"/>
      <c r="D92" s="27">
        <f>D93+D94</f>
        <v>35875.9</v>
      </c>
      <c r="E92" s="27"/>
      <c r="F92" s="29"/>
      <c r="G92" s="27">
        <f>D92/I92</f>
        <v>9.3000000000000007</v>
      </c>
      <c r="H92" s="28">
        <f>G92/12</f>
        <v>0.78</v>
      </c>
      <c r="I92" s="13">
        <v>3858.7</v>
      </c>
      <c r="J92" s="13">
        <v>1.07</v>
      </c>
      <c r="K92" s="14">
        <v>0.37</v>
      </c>
    </row>
    <row r="93" spans="1:11" s="21" customFormat="1" ht="15" x14ac:dyDescent="0.2">
      <c r="A93" s="84" t="s">
        <v>91</v>
      </c>
      <c r="B93" s="101" t="s">
        <v>52</v>
      </c>
      <c r="C93" s="33"/>
      <c r="D93" s="32">
        <v>20251.2</v>
      </c>
      <c r="E93" s="33"/>
      <c r="F93" s="34"/>
      <c r="G93" s="33"/>
      <c r="H93" s="34"/>
      <c r="I93" s="13">
        <v>3858.7</v>
      </c>
      <c r="J93" s="13">
        <v>1.07</v>
      </c>
      <c r="K93" s="14">
        <v>0.03</v>
      </c>
    </row>
    <row r="94" spans="1:11" s="21" customFormat="1" ht="15" x14ac:dyDescent="0.2">
      <c r="A94" s="84" t="s">
        <v>106</v>
      </c>
      <c r="B94" s="101" t="s">
        <v>86</v>
      </c>
      <c r="C94" s="33">
        <f>F94*12</f>
        <v>0</v>
      </c>
      <c r="D94" s="32">
        <v>15624.7</v>
      </c>
      <c r="E94" s="33">
        <f>H94*12</f>
        <v>0</v>
      </c>
      <c r="F94" s="34"/>
      <c r="G94" s="33"/>
      <c r="H94" s="34"/>
      <c r="I94" s="13">
        <v>3858.7</v>
      </c>
      <c r="J94" s="13">
        <v>1.07</v>
      </c>
      <c r="K94" s="14">
        <v>0.34</v>
      </c>
    </row>
    <row r="95" spans="1:11" s="13" customFormat="1" ht="15" x14ac:dyDescent="0.2">
      <c r="A95" s="105" t="s">
        <v>92</v>
      </c>
      <c r="B95" s="94"/>
      <c r="C95" s="27"/>
      <c r="D95" s="27">
        <f>D96+D97+D98+D99</f>
        <v>35054.57</v>
      </c>
      <c r="E95" s="27"/>
      <c r="F95" s="29"/>
      <c r="G95" s="27">
        <f>D95/I95</f>
        <v>9.08</v>
      </c>
      <c r="H95" s="28">
        <f>G95/12</f>
        <v>0.76</v>
      </c>
      <c r="I95" s="13">
        <v>3858.7</v>
      </c>
      <c r="J95" s="13">
        <v>1.07</v>
      </c>
      <c r="K95" s="14">
        <v>0.6</v>
      </c>
    </row>
    <row r="96" spans="1:11" s="21" customFormat="1" ht="15" x14ac:dyDescent="0.2">
      <c r="A96" s="84" t="s">
        <v>110</v>
      </c>
      <c r="B96" s="85" t="s">
        <v>62</v>
      </c>
      <c r="C96" s="33"/>
      <c r="D96" s="32">
        <v>9762.7199999999993</v>
      </c>
      <c r="E96" s="33"/>
      <c r="F96" s="34"/>
      <c r="G96" s="33"/>
      <c r="H96" s="34"/>
      <c r="I96" s="13">
        <v>3858.7</v>
      </c>
      <c r="J96" s="13">
        <v>1.07</v>
      </c>
      <c r="K96" s="14">
        <v>0.17</v>
      </c>
    </row>
    <row r="97" spans="1:11" s="21" customFormat="1" ht="15" x14ac:dyDescent="0.2">
      <c r="A97" s="84" t="s">
        <v>93</v>
      </c>
      <c r="B97" s="85" t="s">
        <v>62</v>
      </c>
      <c r="C97" s="33"/>
      <c r="D97" s="32">
        <v>2440.8000000000002</v>
      </c>
      <c r="E97" s="33"/>
      <c r="F97" s="34"/>
      <c r="G97" s="33"/>
      <c r="H97" s="34"/>
      <c r="I97" s="13">
        <v>3858.7</v>
      </c>
      <c r="J97" s="13">
        <v>1.07</v>
      </c>
      <c r="K97" s="14">
        <v>0.04</v>
      </c>
    </row>
    <row r="98" spans="1:11" s="21" customFormat="1" ht="25.5" customHeight="1" x14ac:dyDescent="0.2">
      <c r="A98" s="84" t="s">
        <v>94</v>
      </c>
      <c r="B98" s="85" t="s">
        <v>50</v>
      </c>
      <c r="C98" s="33"/>
      <c r="D98" s="32">
        <v>2744.96</v>
      </c>
      <c r="E98" s="33"/>
      <c r="F98" s="34"/>
      <c r="G98" s="33"/>
      <c r="H98" s="34"/>
      <c r="I98" s="13">
        <v>3858.7</v>
      </c>
      <c r="J98" s="13">
        <v>1.07</v>
      </c>
      <c r="K98" s="14">
        <v>0.04</v>
      </c>
    </row>
    <row r="99" spans="1:11" s="21" customFormat="1" ht="18.75" customHeight="1" thickBot="1" x14ac:dyDescent="0.25">
      <c r="A99" s="108" t="s">
        <v>95</v>
      </c>
      <c r="B99" s="103" t="s">
        <v>62</v>
      </c>
      <c r="C99" s="38"/>
      <c r="D99" s="37">
        <v>20106.09</v>
      </c>
      <c r="E99" s="38"/>
      <c r="F99" s="39"/>
      <c r="G99" s="38"/>
      <c r="H99" s="39"/>
      <c r="I99" s="13">
        <v>3858.7</v>
      </c>
      <c r="J99" s="13">
        <v>1.07</v>
      </c>
      <c r="K99" s="14">
        <v>0.34</v>
      </c>
    </row>
    <row r="100" spans="1:11" s="13" customFormat="1" ht="38.25" thickBot="1" x14ac:dyDescent="0.25">
      <c r="A100" s="109" t="s">
        <v>127</v>
      </c>
      <c r="B100" s="110" t="s">
        <v>28</v>
      </c>
      <c r="C100" s="49">
        <f>F100*12</f>
        <v>0</v>
      </c>
      <c r="D100" s="49">
        <f>G100*I100</f>
        <v>17595.669999999998</v>
      </c>
      <c r="E100" s="49">
        <f>H100*12</f>
        <v>4.5599999999999996</v>
      </c>
      <c r="F100" s="67"/>
      <c r="G100" s="49">
        <f>H100*12</f>
        <v>4.5599999999999996</v>
      </c>
      <c r="H100" s="67">
        <v>0.38</v>
      </c>
      <c r="I100" s="13">
        <v>3858.7</v>
      </c>
      <c r="J100" s="13">
        <v>1.07</v>
      </c>
      <c r="K100" s="14">
        <v>0.3</v>
      </c>
    </row>
    <row r="101" spans="1:11" s="13" customFormat="1" ht="30.75" thickBot="1" x14ac:dyDescent="0.25">
      <c r="A101" s="40" t="s">
        <v>128</v>
      </c>
      <c r="B101" s="11" t="s">
        <v>129</v>
      </c>
      <c r="C101" s="48"/>
      <c r="D101" s="49">
        <v>106000</v>
      </c>
      <c r="E101" s="49"/>
      <c r="F101" s="77"/>
      <c r="G101" s="49">
        <f>D101/I101</f>
        <v>27.47</v>
      </c>
      <c r="H101" s="67">
        <f>G101/12</f>
        <v>2.29</v>
      </c>
      <c r="I101" s="13">
        <v>3858.7</v>
      </c>
      <c r="K101" s="14"/>
    </row>
    <row r="102" spans="1:11" s="13" customFormat="1" ht="19.5" thickBot="1" x14ac:dyDescent="0.25">
      <c r="A102" s="40" t="s">
        <v>96</v>
      </c>
      <c r="B102" s="41" t="s">
        <v>22</v>
      </c>
      <c r="C102" s="48"/>
      <c r="D102" s="49">
        <f>G102*I102</f>
        <v>80106.61</v>
      </c>
      <c r="E102" s="49"/>
      <c r="F102" s="49"/>
      <c r="G102" s="49">
        <f>H102*12</f>
        <v>20.76</v>
      </c>
      <c r="H102" s="67">
        <v>1.73</v>
      </c>
      <c r="I102" s="13">
        <v>3858.7</v>
      </c>
      <c r="K102" s="14"/>
    </row>
    <row r="103" spans="1:11" s="13" customFormat="1" ht="19.5" thickBot="1" x14ac:dyDescent="0.25">
      <c r="A103" s="66" t="s">
        <v>97</v>
      </c>
      <c r="B103" s="11"/>
      <c r="C103" s="48"/>
      <c r="D103" s="67">
        <f>D102+D101+D100+D95+D92+D89+D78+D62+D45+D44+D43+D42+D41+D38+D37+D36+D35+D34+D25+D15</f>
        <v>808255.57</v>
      </c>
      <c r="E103" s="67">
        <f t="shared" ref="E103:H103" si="5">E102+E101+E100+E95+E92+E89+E78+E62+E45+E44+E43+E42+E41+E38+E37+E36+E35+E34+E25+E15</f>
        <v>122.16</v>
      </c>
      <c r="F103" s="67">
        <f t="shared" si="5"/>
        <v>0</v>
      </c>
      <c r="G103" s="67">
        <f t="shared" si="5"/>
        <v>209.67</v>
      </c>
      <c r="H103" s="67">
        <f t="shared" si="5"/>
        <v>17.48</v>
      </c>
      <c r="J103" s="14"/>
      <c r="K103" s="14"/>
    </row>
    <row r="104" spans="1:11" s="43" customFormat="1" ht="18.75" x14ac:dyDescent="0.2">
      <c r="A104" s="42"/>
      <c r="C104" s="44"/>
      <c r="D104" s="45"/>
      <c r="E104" s="45"/>
      <c r="F104" s="45"/>
      <c r="G104" s="45"/>
      <c r="H104" s="45"/>
      <c r="J104" s="44"/>
      <c r="K104" s="44"/>
    </row>
    <row r="105" spans="1:11" s="43" customFormat="1" ht="18.75" x14ac:dyDescent="0.2">
      <c r="A105" s="46"/>
      <c r="C105" s="44"/>
      <c r="D105" s="45"/>
      <c r="E105" s="45"/>
      <c r="F105" s="45"/>
      <c r="G105" s="45"/>
      <c r="H105" s="45"/>
      <c r="K105" s="44"/>
    </row>
    <row r="106" spans="1:11" s="43" customFormat="1" ht="19.5" thickBot="1" x14ac:dyDescent="0.25">
      <c r="A106" s="46"/>
      <c r="C106" s="44"/>
      <c r="D106" s="45"/>
      <c r="E106" s="45"/>
      <c r="F106" s="45"/>
      <c r="G106" s="45"/>
      <c r="H106" s="45"/>
      <c r="K106" s="44"/>
    </row>
    <row r="107" spans="1:11" s="13" customFormat="1" ht="30.75" thickBot="1" x14ac:dyDescent="0.25">
      <c r="A107" s="47" t="s">
        <v>98</v>
      </c>
      <c r="B107" s="11"/>
      <c r="C107" s="48">
        <f>F107*12</f>
        <v>0</v>
      </c>
      <c r="D107" s="49">
        <f>D108+D109+D110+D111+D112+D113+D115+D116+D117</f>
        <v>239872.22</v>
      </c>
      <c r="E107" s="49">
        <f t="shared" ref="E107:H107" si="6">E108+E109+E110+E111+E112+E113+E115+E116+E117</f>
        <v>0</v>
      </c>
      <c r="F107" s="49">
        <f t="shared" si="6"/>
        <v>0</v>
      </c>
      <c r="G107" s="49">
        <f t="shared" si="6"/>
        <v>62.17</v>
      </c>
      <c r="H107" s="49">
        <f t="shared" si="6"/>
        <v>5.19</v>
      </c>
      <c r="I107" s="13">
        <v>3858.7</v>
      </c>
      <c r="K107" s="14"/>
    </row>
    <row r="108" spans="1:11" s="81" customFormat="1" ht="15" x14ac:dyDescent="0.2">
      <c r="A108" s="78" t="s">
        <v>112</v>
      </c>
      <c r="B108" s="79"/>
      <c r="C108" s="35"/>
      <c r="D108" s="36">
        <v>64986.5</v>
      </c>
      <c r="E108" s="35"/>
      <c r="F108" s="50"/>
      <c r="G108" s="35">
        <f>D108/I108</f>
        <v>16.84</v>
      </c>
      <c r="H108" s="50">
        <f>G108/12</f>
        <v>1.4</v>
      </c>
      <c r="I108" s="80">
        <v>3858.7</v>
      </c>
      <c r="K108" s="82"/>
    </row>
    <row r="109" spans="1:11" s="81" customFormat="1" ht="15" x14ac:dyDescent="0.2">
      <c r="A109" s="78" t="s">
        <v>113</v>
      </c>
      <c r="B109" s="79"/>
      <c r="C109" s="35"/>
      <c r="D109" s="36">
        <v>54007.62</v>
      </c>
      <c r="E109" s="35"/>
      <c r="F109" s="50"/>
      <c r="G109" s="35">
        <f t="shared" ref="G109:G120" si="7">D109/I109</f>
        <v>14</v>
      </c>
      <c r="H109" s="50">
        <f t="shared" ref="H109:H120" si="8">G109/12</f>
        <v>1.17</v>
      </c>
      <c r="I109" s="80">
        <v>3858.7</v>
      </c>
      <c r="K109" s="82"/>
    </row>
    <row r="110" spans="1:11" s="81" customFormat="1" ht="15" x14ac:dyDescent="0.2">
      <c r="A110" s="78" t="s">
        <v>114</v>
      </c>
      <c r="B110" s="79"/>
      <c r="C110" s="35"/>
      <c r="D110" s="36">
        <v>31448.37</v>
      </c>
      <c r="E110" s="35"/>
      <c r="F110" s="50"/>
      <c r="G110" s="35">
        <f t="shared" si="7"/>
        <v>8.15</v>
      </c>
      <c r="H110" s="50">
        <f t="shared" si="8"/>
        <v>0.68</v>
      </c>
      <c r="I110" s="80">
        <v>3858.7</v>
      </c>
      <c r="K110" s="82"/>
    </row>
    <row r="111" spans="1:11" s="81" customFormat="1" ht="15" x14ac:dyDescent="0.2">
      <c r="A111" s="78" t="s">
        <v>115</v>
      </c>
      <c r="B111" s="79"/>
      <c r="C111" s="35"/>
      <c r="D111" s="36">
        <v>27256.98</v>
      </c>
      <c r="E111" s="35"/>
      <c r="F111" s="50"/>
      <c r="G111" s="35">
        <f t="shared" si="7"/>
        <v>7.06</v>
      </c>
      <c r="H111" s="50">
        <f t="shared" si="8"/>
        <v>0.59</v>
      </c>
      <c r="I111" s="80">
        <v>3858.7</v>
      </c>
      <c r="K111" s="82"/>
    </row>
    <row r="112" spans="1:11" s="81" customFormat="1" ht="15" x14ac:dyDescent="0.2">
      <c r="A112" s="78" t="s">
        <v>116</v>
      </c>
      <c r="B112" s="79"/>
      <c r="C112" s="35"/>
      <c r="D112" s="36">
        <v>34675.199999999997</v>
      </c>
      <c r="E112" s="35"/>
      <c r="F112" s="50"/>
      <c r="G112" s="35">
        <f t="shared" si="7"/>
        <v>8.99</v>
      </c>
      <c r="H112" s="50">
        <f t="shared" si="8"/>
        <v>0.75</v>
      </c>
      <c r="I112" s="80">
        <v>3858.7</v>
      </c>
      <c r="K112" s="82"/>
    </row>
    <row r="113" spans="1:11" s="81" customFormat="1" ht="23.25" customHeight="1" x14ac:dyDescent="0.2">
      <c r="A113" s="78" t="s">
        <v>118</v>
      </c>
      <c r="B113" s="79"/>
      <c r="C113" s="35"/>
      <c r="D113" s="36">
        <v>10717.3</v>
      </c>
      <c r="E113" s="35"/>
      <c r="F113" s="50"/>
      <c r="G113" s="35">
        <f t="shared" si="7"/>
        <v>2.78</v>
      </c>
      <c r="H113" s="50">
        <f t="shared" si="8"/>
        <v>0.23</v>
      </c>
      <c r="I113" s="80">
        <v>3858.7</v>
      </c>
      <c r="K113" s="82"/>
    </row>
    <row r="114" spans="1:11" s="81" customFormat="1" ht="15" hidden="1" x14ac:dyDescent="0.2">
      <c r="A114" s="78"/>
      <c r="B114" s="79"/>
      <c r="C114" s="35"/>
      <c r="D114" s="36"/>
      <c r="E114" s="35"/>
      <c r="F114" s="50"/>
      <c r="G114" s="35">
        <f t="shared" si="7"/>
        <v>0</v>
      </c>
      <c r="H114" s="50">
        <f t="shared" si="8"/>
        <v>0</v>
      </c>
      <c r="I114" s="80">
        <v>3858.7</v>
      </c>
      <c r="K114" s="82"/>
    </row>
    <row r="115" spans="1:11" s="81" customFormat="1" ht="15" x14ac:dyDescent="0.2">
      <c r="A115" s="78" t="s">
        <v>119</v>
      </c>
      <c r="B115" s="79"/>
      <c r="C115" s="35"/>
      <c r="D115" s="36">
        <v>722.42</v>
      </c>
      <c r="E115" s="35"/>
      <c r="F115" s="50"/>
      <c r="G115" s="35">
        <f t="shared" si="7"/>
        <v>0.19</v>
      </c>
      <c r="H115" s="50">
        <f t="shared" si="8"/>
        <v>0.02</v>
      </c>
      <c r="I115" s="80">
        <v>3858.7</v>
      </c>
      <c r="K115" s="82"/>
    </row>
    <row r="116" spans="1:11" s="81" customFormat="1" ht="15" x14ac:dyDescent="0.2">
      <c r="A116" s="78" t="s">
        <v>120</v>
      </c>
      <c r="B116" s="79"/>
      <c r="C116" s="35"/>
      <c r="D116" s="36">
        <v>8263.83</v>
      </c>
      <c r="E116" s="35"/>
      <c r="F116" s="50"/>
      <c r="G116" s="35">
        <f t="shared" si="7"/>
        <v>2.14</v>
      </c>
      <c r="H116" s="50">
        <f t="shared" si="8"/>
        <v>0.18</v>
      </c>
      <c r="I116" s="80">
        <v>3858.7</v>
      </c>
      <c r="K116" s="82"/>
    </row>
    <row r="117" spans="1:11" s="81" customFormat="1" ht="15" x14ac:dyDescent="0.2">
      <c r="A117" s="78" t="s">
        <v>99</v>
      </c>
      <c r="B117" s="83"/>
      <c r="C117" s="35"/>
      <c r="D117" s="36">
        <v>7794</v>
      </c>
      <c r="E117" s="35"/>
      <c r="F117" s="50"/>
      <c r="G117" s="35">
        <f t="shared" si="7"/>
        <v>2.02</v>
      </c>
      <c r="H117" s="50">
        <f t="shared" si="8"/>
        <v>0.17</v>
      </c>
      <c r="I117" s="80">
        <v>3858.7</v>
      </c>
      <c r="K117" s="82"/>
    </row>
    <row r="118" spans="1:11" s="81" customFormat="1" ht="15" hidden="1" x14ac:dyDescent="0.2">
      <c r="A118" s="78"/>
      <c r="B118" s="79"/>
      <c r="C118" s="35"/>
      <c r="D118" s="36"/>
      <c r="E118" s="35"/>
      <c r="F118" s="50"/>
      <c r="G118" s="35">
        <f t="shared" si="7"/>
        <v>0</v>
      </c>
      <c r="H118" s="50">
        <f t="shared" si="8"/>
        <v>0</v>
      </c>
      <c r="I118" s="80">
        <v>3858.7</v>
      </c>
      <c r="K118" s="82"/>
    </row>
    <row r="119" spans="1:11" s="81" customFormat="1" ht="15" hidden="1" x14ac:dyDescent="0.2">
      <c r="A119" s="84"/>
      <c r="B119" s="85"/>
      <c r="C119" s="33"/>
      <c r="D119" s="32"/>
      <c r="E119" s="33"/>
      <c r="F119" s="34"/>
      <c r="G119" s="35">
        <f t="shared" si="7"/>
        <v>0</v>
      </c>
      <c r="H119" s="50">
        <f t="shared" si="8"/>
        <v>0</v>
      </c>
      <c r="I119" s="80">
        <v>3858.7</v>
      </c>
      <c r="K119" s="82"/>
    </row>
    <row r="120" spans="1:11" s="81" customFormat="1" ht="15" hidden="1" x14ac:dyDescent="0.2">
      <c r="A120" s="84"/>
      <c r="B120" s="85"/>
      <c r="C120" s="33"/>
      <c r="D120" s="32"/>
      <c r="E120" s="33"/>
      <c r="F120" s="34"/>
      <c r="G120" s="35">
        <f t="shared" si="7"/>
        <v>0</v>
      </c>
      <c r="H120" s="50">
        <f t="shared" si="8"/>
        <v>0</v>
      </c>
      <c r="I120" s="80">
        <v>3858.7</v>
      </c>
      <c r="K120" s="82"/>
    </row>
    <row r="121" spans="1:11" s="81" customFormat="1" ht="15" hidden="1" x14ac:dyDescent="0.2">
      <c r="A121" s="78"/>
      <c r="B121" s="79"/>
      <c r="C121" s="35"/>
      <c r="D121" s="36"/>
      <c r="E121" s="35"/>
      <c r="F121" s="50"/>
      <c r="G121" s="35"/>
      <c r="H121" s="50">
        <f>D121/I121/12</f>
        <v>0</v>
      </c>
      <c r="I121" s="80">
        <v>3858.7</v>
      </c>
      <c r="K121" s="82"/>
    </row>
    <row r="122" spans="1:11" s="81" customFormat="1" ht="15.75" hidden="1" thickBot="1" x14ac:dyDescent="0.25">
      <c r="A122" s="86"/>
      <c r="B122" s="87"/>
      <c r="C122" s="69"/>
      <c r="D122" s="68"/>
      <c r="E122" s="69"/>
      <c r="F122" s="70"/>
      <c r="G122" s="69"/>
      <c r="H122" s="50">
        <f>D122/I122/12</f>
        <v>0</v>
      </c>
      <c r="I122" s="80">
        <v>3858.7</v>
      </c>
      <c r="K122" s="82"/>
    </row>
    <row r="123" spans="1:11" s="80" customFormat="1" ht="18.75" hidden="1" x14ac:dyDescent="0.4">
      <c r="A123" s="88"/>
      <c r="B123" s="89"/>
      <c r="C123" s="90" t="e">
        <f>F123*12</f>
        <v>#REF!</v>
      </c>
      <c r="D123" s="91">
        <f ca="1">D15+D25+D34+D35+D36+D37+D38+D39+D40+#REF!+D41+D42+D43+D44+D45+D62+D74+D78+D89+D92+D95+D100+D107</f>
        <v>1362959.34</v>
      </c>
      <c r="E123" s="90" t="e">
        <f ca="1">H123*12</f>
        <v>#DIV/0!</v>
      </c>
      <c r="F123" s="91" t="e">
        <f>F15+F25+F34+F35+#REF!+#REF!+#REF!+#REF!+#REF!+F107+F100</f>
        <v>#REF!</v>
      </c>
      <c r="G123" s="90" t="e">
        <f ca="1">H123*12</f>
        <v>#DIV/0!</v>
      </c>
      <c r="H123" s="92" t="e">
        <f ca="1">D123/I123/12</f>
        <v>#DIV/0!</v>
      </c>
      <c r="K123" s="93"/>
    </row>
    <row r="124" spans="1:11" s="80" customFormat="1" ht="18.75" x14ac:dyDescent="0.4">
      <c r="A124" s="95"/>
      <c r="B124" s="95"/>
      <c r="C124" s="45"/>
      <c r="D124" s="96"/>
      <c r="E124" s="45"/>
      <c r="F124" s="96"/>
      <c r="G124" s="45"/>
      <c r="H124" s="97"/>
      <c r="K124" s="93"/>
    </row>
    <row r="125" spans="1:11" s="43" customFormat="1" ht="19.5" thickBot="1" x14ac:dyDescent="0.45">
      <c r="C125" s="44"/>
      <c r="D125" s="51"/>
      <c r="E125" s="44"/>
      <c r="F125" s="51"/>
      <c r="G125" s="44"/>
      <c r="H125" s="51"/>
      <c r="K125" s="44"/>
    </row>
    <row r="126" spans="1:11" s="43" customFormat="1" ht="19.5" hidden="1" thickBot="1" x14ac:dyDescent="0.45">
      <c r="C126" s="44"/>
      <c r="D126" s="51"/>
      <c r="E126" s="44"/>
      <c r="F126" s="51"/>
      <c r="G126" s="44"/>
      <c r="H126" s="51"/>
      <c r="K126" s="44"/>
    </row>
    <row r="127" spans="1:11" s="43" customFormat="1" ht="19.5" hidden="1" thickBot="1" x14ac:dyDescent="0.45">
      <c r="C127" s="44"/>
      <c r="D127" s="51"/>
      <c r="E127" s="44"/>
      <c r="F127" s="51"/>
      <c r="G127" s="44"/>
      <c r="H127" s="51"/>
      <c r="K127" s="44"/>
    </row>
    <row r="128" spans="1:11" s="43" customFormat="1" ht="19.5" hidden="1" thickBot="1" x14ac:dyDescent="0.45">
      <c r="C128" s="44"/>
      <c r="D128" s="51"/>
      <c r="E128" s="44"/>
      <c r="F128" s="51"/>
      <c r="G128" s="44"/>
      <c r="H128" s="51"/>
      <c r="K128" s="44"/>
    </row>
    <row r="129" spans="1:11" s="13" customFormat="1" ht="19.5" thickBot="1" x14ac:dyDescent="0.25">
      <c r="A129" s="52" t="s">
        <v>100</v>
      </c>
      <c r="B129" s="11"/>
      <c r="C129" s="48"/>
      <c r="D129" s="53">
        <f>D103+D107</f>
        <v>1048127.79</v>
      </c>
      <c r="E129" s="53">
        <f>E103+E107</f>
        <v>122.16</v>
      </c>
      <c r="F129" s="53">
        <f>F103+F107</f>
        <v>0</v>
      </c>
      <c r="G129" s="53">
        <f>G103+G107</f>
        <v>271.83999999999997</v>
      </c>
      <c r="H129" s="53">
        <f>H103+H107</f>
        <v>22.67</v>
      </c>
      <c r="K129" s="14"/>
    </row>
    <row r="130" spans="1:11" s="43" customFormat="1" ht="18.75" x14ac:dyDescent="0.4">
      <c r="C130" s="44"/>
      <c r="D130" s="51"/>
      <c r="E130" s="44"/>
      <c r="F130" s="51"/>
      <c r="G130" s="44"/>
      <c r="H130" s="51"/>
      <c r="K130" s="44"/>
    </row>
    <row r="131" spans="1:11" s="56" customFormat="1" ht="18.75" x14ac:dyDescent="0.4">
      <c r="A131" s="54"/>
      <c r="B131" s="55"/>
      <c r="C131" s="51"/>
      <c r="D131" s="51"/>
      <c r="E131" s="51"/>
      <c r="F131" s="51"/>
      <c r="G131" s="51"/>
      <c r="H131" s="51"/>
      <c r="K131" s="57"/>
    </row>
    <row r="132" spans="1:11" s="61" customFormat="1" ht="19.5" x14ac:dyDescent="0.2">
      <c r="A132" s="58"/>
      <c r="B132" s="59"/>
      <c r="C132" s="60"/>
      <c r="D132" s="60"/>
      <c r="E132" s="60"/>
      <c r="F132" s="60"/>
      <c r="G132" s="60"/>
      <c r="H132" s="60"/>
      <c r="K132" s="62"/>
    </row>
    <row r="133" spans="1:11" s="63" customFormat="1" ht="14.25" x14ac:dyDescent="0.2">
      <c r="A133" s="112" t="s">
        <v>101</v>
      </c>
      <c r="B133" s="112"/>
      <c r="C133" s="112"/>
      <c r="D133" s="112"/>
      <c r="E133" s="112"/>
      <c r="F133" s="112"/>
      <c r="K133" s="64"/>
    </row>
    <row r="134" spans="1:11" s="63" customFormat="1" x14ac:dyDescent="0.2">
      <c r="K134" s="64"/>
    </row>
    <row r="135" spans="1:11" s="63" customFormat="1" x14ac:dyDescent="0.2">
      <c r="A135" s="65" t="s">
        <v>102</v>
      </c>
      <c r="K135" s="64"/>
    </row>
    <row r="136" spans="1:11" s="63" customFormat="1" x14ac:dyDescent="0.2">
      <c r="K136" s="64"/>
    </row>
    <row r="137" spans="1:11" s="63" customFormat="1" x14ac:dyDescent="0.2">
      <c r="K137" s="64"/>
    </row>
    <row r="138" spans="1:11" s="63" customFormat="1" x14ac:dyDescent="0.2">
      <c r="K138" s="64"/>
    </row>
    <row r="139" spans="1:11" s="63" customFormat="1" x14ac:dyDescent="0.2">
      <c r="K139" s="64"/>
    </row>
    <row r="140" spans="1:11" s="63" customFormat="1" x14ac:dyDescent="0.2">
      <c r="K140" s="64"/>
    </row>
    <row r="141" spans="1:11" s="63" customFormat="1" x14ac:dyDescent="0.2">
      <c r="K141" s="64"/>
    </row>
    <row r="142" spans="1:11" s="63" customFormat="1" x14ac:dyDescent="0.2">
      <c r="K142" s="64"/>
    </row>
    <row r="143" spans="1:11" s="63" customFormat="1" x14ac:dyDescent="0.2">
      <c r="K143" s="64"/>
    </row>
    <row r="144" spans="1:11" s="63" customFormat="1" x14ac:dyDescent="0.2">
      <c r="K144" s="64"/>
    </row>
    <row r="145" spans="11:11" s="63" customFormat="1" x14ac:dyDescent="0.2">
      <c r="K145" s="64"/>
    </row>
    <row r="146" spans="11:11" s="63" customFormat="1" x14ac:dyDescent="0.2">
      <c r="K146" s="64"/>
    </row>
    <row r="147" spans="11:11" s="63" customFormat="1" x14ac:dyDescent="0.2">
      <c r="K147" s="64"/>
    </row>
    <row r="148" spans="11:11" s="63" customFormat="1" x14ac:dyDescent="0.2">
      <c r="K148" s="64"/>
    </row>
    <row r="149" spans="11:11" s="63" customFormat="1" x14ac:dyDescent="0.2">
      <c r="K149" s="64"/>
    </row>
    <row r="150" spans="11:11" s="63" customFormat="1" x14ac:dyDescent="0.2">
      <c r="K150" s="64"/>
    </row>
    <row r="151" spans="11:11" s="63" customFormat="1" x14ac:dyDescent="0.2">
      <c r="K151" s="64"/>
    </row>
    <row r="152" spans="11:11" s="63" customFormat="1" x14ac:dyDescent="0.2">
      <c r="K152" s="64"/>
    </row>
    <row r="153" spans="11:11" s="63" customFormat="1" x14ac:dyDescent="0.2">
      <c r="K153" s="64"/>
    </row>
  </sheetData>
  <mergeCells count="13">
    <mergeCell ref="A133:F133"/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7:H7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="75" zoomScaleNormal="75" workbookViewId="0">
      <selection activeCell="N17" sqref="N17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1" customWidth="1"/>
    <col min="5" max="5" width="13.85546875" style="1" hidden="1" customWidth="1"/>
    <col min="6" max="6" width="20.85546875" style="1" hidden="1" customWidth="1"/>
    <col min="7" max="7" width="13.85546875" style="1" customWidth="1"/>
    <col min="8" max="8" width="20.85546875" style="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13" t="s">
        <v>0</v>
      </c>
      <c r="B1" s="114"/>
      <c r="C1" s="114"/>
      <c r="D1" s="114"/>
      <c r="E1" s="114"/>
      <c r="F1" s="114"/>
      <c r="G1" s="114"/>
      <c r="H1" s="114"/>
    </row>
    <row r="2" spans="1:11" ht="12.75" customHeight="1" x14ac:dyDescent="0.3">
      <c r="B2" s="115" t="s">
        <v>1</v>
      </c>
      <c r="C2" s="115"/>
      <c r="D2" s="115"/>
      <c r="E2" s="115"/>
      <c r="F2" s="115"/>
      <c r="G2" s="114"/>
      <c r="H2" s="114"/>
    </row>
    <row r="3" spans="1:11" ht="19.5" customHeight="1" x14ac:dyDescent="0.3">
      <c r="A3" s="3" t="s">
        <v>131</v>
      </c>
      <c r="B3" s="115" t="s">
        <v>2</v>
      </c>
      <c r="C3" s="115"/>
      <c r="D3" s="115"/>
      <c r="E3" s="115"/>
      <c r="F3" s="115"/>
      <c r="G3" s="114"/>
      <c r="H3" s="114"/>
    </row>
    <row r="4" spans="1:11" ht="14.25" customHeight="1" x14ac:dyDescent="0.3">
      <c r="B4" s="115" t="s">
        <v>3</v>
      </c>
      <c r="C4" s="115"/>
      <c r="D4" s="115"/>
      <c r="E4" s="115"/>
      <c r="F4" s="115"/>
      <c r="G4" s="114"/>
      <c r="H4" s="114"/>
    </row>
    <row r="5" spans="1:11" s="4" customFormat="1" ht="39.75" customHeight="1" x14ac:dyDescent="0.25">
      <c r="A5" s="116"/>
      <c r="B5" s="117"/>
      <c r="C5" s="117"/>
      <c r="D5" s="117"/>
      <c r="E5" s="117"/>
      <c r="F5" s="117"/>
      <c r="G5" s="117"/>
      <c r="H5" s="117"/>
    </row>
    <row r="6" spans="1:11" s="4" customFormat="1" ht="24.75" customHeight="1" x14ac:dyDescent="0.4">
      <c r="A6" s="118"/>
      <c r="B6" s="119"/>
      <c r="C6" s="119"/>
      <c r="D6" s="119"/>
      <c r="E6" s="119"/>
      <c r="F6" s="119"/>
      <c r="G6" s="119"/>
      <c r="H6" s="119"/>
    </row>
    <row r="7" spans="1:11" s="4" customFormat="1" ht="21.75" customHeight="1" x14ac:dyDescent="0.2">
      <c r="A7" s="130" t="s">
        <v>121</v>
      </c>
      <c r="B7" s="130"/>
      <c r="C7" s="130"/>
      <c r="D7" s="130"/>
      <c r="E7" s="130"/>
      <c r="F7" s="130"/>
      <c r="G7" s="130"/>
      <c r="H7" s="130"/>
    </row>
    <row r="8" spans="1:11" s="5" customFormat="1" ht="22.5" customHeight="1" x14ac:dyDescent="0.4">
      <c r="A8" s="120" t="s">
        <v>4</v>
      </c>
      <c r="B8" s="120"/>
      <c r="C8" s="120"/>
      <c r="D8" s="120"/>
      <c r="E8" s="121"/>
      <c r="F8" s="121"/>
      <c r="G8" s="121"/>
      <c r="H8" s="121"/>
      <c r="K8" s="6"/>
    </row>
    <row r="9" spans="1:11" s="7" customFormat="1" ht="18.75" customHeight="1" x14ac:dyDescent="0.4">
      <c r="A9" s="120" t="s">
        <v>109</v>
      </c>
      <c r="B9" s="120"/>
      <c r="C9" s="120"/>
      <c r="D9" s="120"/>
      <c r="E9" s="121"/>
      <c r="F9" s="121"/>
      <c r="G9" s="121"/>
      <c r="H9" s="121"/>
    </row>
    <row r="10" spans="1:11" s="8" customFormat="1" ht="17.25" customHeight="1" x14ac:dyDescent="0.2">
      <c r="A10" s="122" t="s">
        <v>5</v>
      </c>
      <c r="B10" s="122"/>
      <c r="C10" s="122"/>
      <c r="D10" s="122"/>
      <c r="E10" s="123"/>
      <c r="F10" s="123"/>
      <c r="G10" s="123"/>
      <c r="H10" s="123"/>
    </row>
    <row r="11" spans="1:11" s="7" customFormat="1" ht="30" customHeight="1" thickBot="1" x14ac:dyDescent="0.25">
      <c r="A11" s="124" t="s">
        <v>6</v>
      </c>
      <c r="B11" s="124"/>
      <c r="C11" s="124"/>
      <c r="D11" s="124"/>
      <c r="E11" s="125"/>
      <c r="F11" s="125"/>
      <c r="G11" s="125"/>
      <c r="H11" s="125"/>
    </row>
    <row r="12" spans="1:11" s="13" customFormat="1" ht="139.5" customHeight="1" thickBot="1" x14ac:dyDescent="0.25">
      <c r="A12" s="9" t="s">
        <v>7</v>
      </c>
      <c r="B12" s="10" t="s">
        <v>8</v>
      </c>
      <c r="C12" s="11" t="s">
        <v>9</v>
      </c>
      <c r="D12" s="11" t="s">
        <v>10</v>
      </c>
      <c r="E12" s="11" t="s">
        <v>9</v>
      </c>
      <c r="F12" s="12" t="s">
        <v>11</v>
      </c>
      <c r="G12" s="11" t="s">
        <v>9</v>
      </c>
      <c r="H12" s="12" t="s">
        <v>11</v>
      </c>
      <c r="K12" s="14"/>
    </row>
    <row r="13" spans="1:11" s="21" customFormat="1" x14ac:dyDescent="0.2">
      <c r="A13" s="15">
        <v>1</v>
      </c>
      <c r="B13" s="16">
        <v>2</v>
      </c>
      <c r="C13" s="16">
        <v>3</v>
      </c>
      <c r="D13" s="17"/>
      <c r="E13" s="16">
        <v>3</v>
      </c>
      <c r="F13" s="18">
        <v>4</v>
      </c>
      <c r="G13" s="19">
        <v>3</v>
      </c>
      <c r="H13" s="20">
        <v>4</v>
      </c>
      <c r="K13" s="22"/>
    </row>
    <row r="14" spans="1:11" s="21" customFormat="1" ht="49.5" customHeight="1" x14ac:dyDescent="0.2">
      <c r="A14" s="126" t="s">
        <v>12</v>
      </c>
      <c r="B14" s="127"/>
      <c r="C14" s="127"/>
      <c r="D14" s="127"/>
      <c r="E14" s="127"/>
      <c r="F14" s="127"/>
      <c r="G14" s="128"/>
      <c r="H14" s="129"/>
      <c r="K14" s="22"/>
    </row>
    <row r="15" spans="1:11" s="13" customFormat="1" ht="18.75" customHeight="1" x14ac:dyDescent="0.2">
      <c r="A15" s="23" t="s">
        <v>111</v>
      </c>
      <c r="B15" s="24"/>
      <c r="C15" s="25">
        <f>F15*12</f>
        <v>0</v>
      </c>
      <c r="D15" s="26">
        <f>G15*I15</f>
        <v>147247.99</v>
      </c>
      <c r="E15" s="27">
        <f>H15*12</f>
        <v>38.159999999999997</v>
      </c>
      <c r="F15" s="28"/>
      <c r="G15" s="27">
        <f>H15*12</f>
        <v>38.159999999999997</v>
      </c>
      <c r="H15" s="28">
        <f>H20+H24</f>
        <v>3.18</v>
      </c>
      <c r="I15" s="13">
        <v>3858.7</v>
      </c>
      <c r="J15" s="13">
        <v>1.07</v>
      </c>
      <c r="K15" s="14">
        <v>2.2400000000000002</v>
      </c>
    </row>
    <row r="16" spans="1:11" s="13" customFormat="1" ht="27" customHeight="1" x14ac:dyDescent="0.2">
      <c r="A16" s="98" t="s">
        <v>13</v>
      </c>
      <c r="B16" s="85" t="s">
        <v>14</v>
      </c>
      <c r="C16" s="27"/>
      <c r="D16" s="26"/>
      <c r="E16" s="27"/>
      <c r="F16" s="28"/>
      <c r="G16" s="27"/>
      <c r="H16" s="28"/>
      <c r="K16" s="14"/>
    </row>
    <row r="17" spans="1:11" s="13" customFormat="1" ht="23.25" customHeight="1" x14ac:dyDescent="0.2">
      <c r="A17" s="98" t="s">
        <v>15</v>
      </c>
      <c r="B17" s="85" t="s">
        <v>14</v>
      </c>
      <c r="C17" s="27"/>
      <c r="D17" s="26"/>
      <c r="E17" s="27"/>
      <c r="F17" s="28"/>
      <c r="G17" s="27"/>
      <c r="H17" s="28"/>
      <c r="K17" s="14"/>
    </row>
    <row r="18" spans="1:11" s="13" customFormat="1" ht="21" customHeight="1" x14ac:dyDescent="0.2">
      <c r="A18" s="98" t="s">
        <v>16</v>
      </c>
      <c r="B18" s="85" t="s">
        <v>17</v>
      </c>
      <c r="C18" s="27"/>
      <c r="D18" s="26"/>
      <c r="E18" s="27"/>
      <c r="F18" s="28"/>
      <c r="G18" s="27"/>
      <c r="H18" s="28"/>
      <c r="K18" s="14"/>
    </row>
    <row r="19" spans="1:11" s="13" customFormat="1" ht="20.25" customHeight="1" x14ac:dyDescent="0.2">
      <c r="A19" s="98" t="s">
        <v>18</v>
      </c>
      <c r="B19" s="85" t="s">
        <v>19</v>
      </c>
      <c r="C19" s="27"/>
      <c r="D19" s="26"/>
      <c r="E19" s="27"/>
      <c r="F19" s="28"/>
      <c r="G19" s="27"/>
      <c r="H19" s="28"/>
      <c r="K19" s="14"/>
    </row>
    <row r="20" spans="1:11" s="13" customFormat="1" ht="20.25" customHeight="1" x14ac:dyDescent="0.2">
      <c r="A20" s="71" t="s">
        <v>97</v>
      </c>
      <c r="B20" s="72"/>
      <c r="C20" s="73"/>
      <c r="D20" s="74"/>
      <c r="E20" s="73"/>
      <c r="F20" s="75"/>
      <c r="G20" s="73"/>
      <c r="H20" s="28">
        <v>2.83</v>
      </c>
      <c r="K20" s="14"/>
    </row>
    <row r="21" spans="1:11" s="13" customFormat="1" ht="18.75" customHeight="1" x14ac:dyDescent="0.2">
      <c r="A21" s="76" t="s">
        <v>103</v>
      </c>
      <c r="B21" s="72" t="s">
        <v>14</v>
      </c>
      <c r="C21" s="73"/>
      <c r="D21" s="74"/>
      <c r="E21" s="73"/>
      <c r="F21" s="75"/>
      <c r="G21" s="73"/>
      <c r="H21" s="75">
        <v>0.12</v>
      </c>
      <c r="K21" s="14"/>
    </row>
    <row r="22" spans="1:11" s="13" customFormat="1" ht="21.75" customHeight="1" x14ac:dyDescent="0.2">
      <c r="A22" s="76" t="s">
        <v>104</v>
      </c>
      <c r="B22" s="72" t="s">
        <v>14</v>
      </c>
      <c r="C22" s="73"/>
      <c r="D22" s="74"/>
      <c r="E22" s="73"/>
      <c r="F22" s="75"/>
      <c r="G22" s="73"/>
      <c r="H22" s="75">
        <v>0.11</v>
      </c>
      <c r="K22" s="14"/>
    </row>
    <row r="23" spans="1:11" s="13" customFormat="1" ht="21.75" customHeight="1" x14ac:dyDescent="0.2">
      <c r="A23" s="76" t="s">
        <v>122</v>
      </c>
      <c r="B23" s="72" t="s">
        <v>14</v>
      </c>
      <c r="C23" s="73"/>
      <c r="D23" s="74"/>
      <c r="E23" s="73"/>
      <c r="F23" s="75"/>
      <c r="G23" s="73"/>
      <c r="H23" s="75">
        <v>0.12</v>
      </c>
      <c r="K23" s="14"/>
    </row>
    <row r="24" spans="1:11" s="13" customFormat="1" ht="21.75" customHeight="1" x14ac:dyDescent="0.2">
      <c r="A24" s="71" t="s">
        <v>97</v>
      </c>
      <c r="B24" s="72"/>
      <c r="C24" s="73"/>
      <c r="D24" s="74"/>
      <c r="E24" s="73"/>
      <c r="F24" s="75"/>
      <c r="G24" s="73"/>
      <c r="H24" s="28">
        <f>H21+H22+H23</f>
        <v>0.35</v>
      </c>
      <c r="K24" s="14"/>
    </row>
    <row r="25" spans="1:11" s="13" customFormat="1" ht="30" x14ac:dyDescent="0.2">
      <c r="A25" s="71" t="s">
        <v>20</v>
      </c>
      <c r="B25" s="99"/>
      <c r="C25" s="27">
        <f>F25*12</f>
        <v>0</v>
      </c>
      <c r="D25" s="26">
        <f>G25*I25</f>
        <v>137987.10999999999</v>
      </c>
      <c r="E25" s="27">
        <f>H25*12</f>
        <v>35.76</v>
      </c>
      <c r="F25" s="28"/>
      <c r="G25" s="27">
        <f>H25*12</f>
        <v>35.76</v>
      </c>
      <c r="H25" s="28">
        <v>2.98</v>
      </c>
      <c r="I25" s="13">
        <v>3858.7</v>
      </c>
      <c r="J25" s="13">
        <v>1.07</v>
      </c>
      <c r="K25" s="14">
        <v>2.36</v>
      </c>
    </row>
    <row r="26" spans="1:11" s="13" customFormat="1" ht="15" x14ac:dyDescent="0.2">
      <c r="A26" s="98" t="s">
        <v>21</v>
      </c>
      <c r="B26" s="85" t="s">
        <v>22</v>
      </c>
      <c r="C26" s="27"/>
      <c r="D26" s="26"/>
      <c r="E26" s="27"/>
      <c r="F26" s="28"/>
      <c r="G26" s="27"/>
      <c r="H26" s="28"/>
      <c r="K26" s="14"/>
    </row>
    <row r="27" spans="1:11" s="13" customFormat="1" ht="15" x14ac:dyDescent="0.2">
      <c r="A27" s="98" t="s">
        <v>23</v>
      </c>
      <c r="B27" s="85" t="s">
        <v>22</v>
      </c>
      <c r="C27" s="27"/>
      <c r="D27" s="26"/>
      <c r="E27" s="27"/>
      <c r="F27" s="28"/>
      <c r="G27" s="27"/>
      <c r="H27" s="28"/>
      <c r="K27" s="14"/>
    </row>
    <row r="28" spans="1:11" s="13" customFormat="1" ht="15" x14ac:dyDescent="0.2">
      <c r="A28" s="100" t="s">
        <v>24</v>
      </c>
      <c r="B28" s="101" t="s">
        <v>25</v>
      </c>
      <c r="C28" s="27"/>
      <c r="D28" s="26"/>
      <c r="E28" s="27"/>
      <c r="F28" s="28"/>
      <c r="G28" s="27"/>
      <c r="H28" s="28"/>
      <c r="K28" s="14"/>
    </row>
    <row r="29" spans="1:11" s="13" customFormat="1" ht="15" x14ac:dyDescent="0.2">
      <c r="A29" s="98" t="s">
        <v>26</v>
      </c>
      <c r="B29" s="85" t="s">
        <v>22</v>
      </c>
      <c r="C29" s="27"/>
      <c r="D29" s="26"/>
      <c r="E29" s="27"/>
      <c r="F29" s="28"/>
      <c r="G29" s="27"/>
      <c r="H29" s="28"/>
      <c r="K29" s="14"/>
    </row>
    <row r="30" spans="1:11" s="13" customFormat="1" ht="25.5" x14ac:dyDescent="0.2">
      <c r="A30" s="98" t="s">
        <v>27</v>
      </c>
      <c r="B30" s="85" t="s">
        <v>28</v>
      </c>
      <c r="C30" s="27"/>
      <c r="D30" s="26"/>
      <c r="E30" s="27"/>
      <c r="F30" s="28"/>
      <c r="G30" s="27"/>
      <c r="H30" s="28"/>
      <c r="K30" s="14"/>
    </row>
    <row r="31" spans="1:11" s="13" customFormat="1" ht="15" x14ac:dyDescent="0.2">
      <c r="A31" s="98" t="s">
        <v>29</v>
      </c>
      <c r="B31" s="85" t="s">
        <v>22</v>
      </c>
      <c r="C31" s="27"/>
      <c r="D31" s="26"/>
      <c r="E31" s="27"/>
      <c r="F31" s="28"/>
      <c r="G31" s="27"/>
      <c r="H31" s="28"/>
      <c r="K31" s="14"/>
    </row>
    <row r="32" spans="1:11" s="13" customFormat="1" ht="15" x14ac:dyDescent="0.2">
      <c r="A32" s="102" t="s">
        <v>30</v>
      </c>
      <c r="B32" s="103" t="s">
        <v>22</v>
      </c>
      <c r="C32" s="27"/>
      <c r="D32" s="26"/>
      <c r="E32" s="27"/>
      <c r="F32" s="28"/>
      <c r="G32" s="27"/>
      <c r="H32" s="28"/>
      <c r="K32" s="14"/>
    </row>
    <row r="33" spans="1:11" s="13" customFormat="1" ht="26.25" thickBot="1" x14ac:dyDescent="0.25">
      <c r="A33" s="104" t="s">
        <v>31</v>
      </c>
      <c r="B33" s="87" t="s">
        <v>32</v>
      </c>
      <c r="C33" s="27"/>
      <c r="D33" s="26"/>
      <c r="E33" s="27"/>
      <c r="F33" s="28"/>
      <c r="G33" s="27"/>
      <c r="H33" s="28"/>
      <c r="K33" s="14"/>
    </row>
    <row r="34" spans="1:11" s="30" customFormat="1" ht="15" x14ac:dyDescent="0.2">
      <c r="A34" s="105" t="s">
        <v>33</v>
      </c>
      <c r="B34" s="94" t="s">
        <v>34</v>
      </c>
      <c r="C34" s="27">
        <f>F34*12</f>
        <v>0</v>
      </c>
      <c r="D34" s="26">
        <f>G34*I34</f>
        <v>34728.300000000003</v>
      </c>
      <c r="E34" s="27">
        <f>H34*12</f>
        <v>9</v>
      </c>
      <c r="F34" s="29"/>
      <c r="G34" s="27">
        <f>H34*12</f>
        <v>9</v>
      </c>
      <c r="H34" s="28">
        <v>0.75</v>
      </c>
      <c r="I34" s="13">
        <v>3858.7</v>
      </c>
      <c r="J34" s="13">
        <v>1.07</v>
      </c>
      <c r="K34" s="14">
        <v>0.6</v>
      </c>
    </row>
    <row r="35" spans="1:11" s="13" customFormat="1" ht="15" x14ac:dyDescent="0.2">
      <c r="A35" s="105" t="s">
        <v>35</v>
      </c>
      <c r="B35" s="94" t="s">
        <v>36</v>
      </c>
      <c r="C35" s="27">
        <f>F35*12</f>
        <v>0</v>
      </c>
      <c r="D35" s="26">
        <f>G35*I35</f>
        <v>113445.78</v>
      </c>
      <c r="E35" s="27">
        <f>H35*12</f>
        <v>29.4</v>
      </c>
      <c r="F35" s="29"/>
      <c r="G35" s="27">
        <f>H35*12</f>
        <v>29.4</v>
      </c>
      <c r="H35" s="28">
        <v>2.4500000000000002</v>
      </c>
      <c r="I35" s="13">
        <v>3858.7</v>
      </c>
      <c r="J35" s="13">
        <v>1.07</v>
      </c>
      <c r="K35" s="14">
        <v>1.94</v>
      </c>
    </row>
    <row r="36" spans="1:11" s="21" customFormat="1" ht="30" x14ac:dyDescent="0.2">
      <c r="A36" s="105" t="s">
        <v>37</v>
      </c>
      <c r="B36" s="94" t="s">
        <v>34</v>
      </c>
      <c r="C36" s="31"/>
      <c r="D36" s="26">
        <v>2042.21</v>
      </c>
      <c r="E36" s="31">
        <f>H36*12</f>
        <v>0.48</v>
      </c>
      <c r="F36" s="29"/>
      <c r="G36" s="27">
        <f t="shared" ref="G36:G40" si="0">D36/I36</f>
        <v>0.53</v>
      </c>
      <c r="H36" s="28">
        <f t="shared" ref="H36:H40" si="1">G36/12</f>
        <v>0.04</v>
      </c>
      <c r="I36" s="13">
        <v>3858.7</v>
      </c>
      <c r="J36" s="13">
        <v>1.07</v>
      </c>
      <c r="K36" s="14">
        <v>0.03</v>
      </c>
    </row>
    <row r="37" spans="1:11" s="21" customFormat="1" ht="30" x14ac:dyDescent="0.2">
      <c r="A37" s="105" t="s">
        <v>38</v>
      </c>
      <c r="B37" s="94" t="s">
        <v>34</v>
      </c>
      <c r="C37" s="31"/>
      <c r="D37" s="26">
        <v>2042.21</v>
      </c>
      <c r="E37" s="31">
        <f>H37*12</f>
        <v>0.48</v>
      </c>
      <c r="F37" s="29"/>
      <c r="G37" s="27">
        <f t="shared" si="0"/>
        <v>0.53</v>
      </c>
      <c r="H37" s="28">
        <f t="shared" si="1"/>
        <v>0.04</v>
      </c>
      <c r="I37" s="13">
        <v>3858.7</v>
      </c>
      <c r="J37" s="13">
        <v>1.07</v>
      </c>
      <c r="K37" s="14">
        <v>0.03</v>
      </c>
    </row>
    <row r="38" spans="1:11" s="21" customFormat="1" ht="21" customHeight="1" x14ac:dyDescent="0.2">
      <c r="A38" s="105" t="s">
        <v>39</v>
      </c>
      <c r="B38" s="94" t="s">
        <v>34</v>
      </c>
      <c r="C38" s="31"/>
      <c r="D38" s="26">
        <v>12896.1</v>
      </c>
      <c r="E38" s="31"/>
      <c r="F38" s="29"/>
      <c r="G38" s="27">
        <f t="shared" si="0"/>
        <v>3.34</v>
      </c>
      <c r="H38" s="28">
        <f t="shared" si="1"/>
        <v>0.28000000000000003</v>
      </c>
      <c r="I38" s="13">
        <v>3858.7</v>
      </c>
      <c r="J38" s="13">
        <v>1.07</v>
      </c>
      <c r="K38" s="14">
        <v>0.22</v>
      </c>
    </row>
    <row r="39" spans="1:11" s="21" customFormat="1" ht="30" hidden="1" x14ac:dyDescent="0.2">
      <c r="A39" s="105" t="s">
        <v>40</v>
      </c>
      <c r="B39" s="94" t="s">
        <v>28</v>
      </c>
      <c r="C39" s="31"/>
      <c r="D39" s="26">
        <f ca="1">G39*I39</f>
        <v>0</v>
      </c>
      <c r="E39" s="31"/>
      <c r="F39" s="29"/>
      <c r="G39" s="27">
        <f t="shared" ca="1" si="0"/>
        <v>2.84</v>
      </c>
      <c r="H39" s="28">
        <f t="shared" ca="1" si="1"/>
        <v>0.24</v>
      </c>
      <c r="I39" s="13">
        <v>3858.7</v>
      </c>
      <c r="J39" s="13">
        <v>1.07</v>
      </c>
      <c r="K39" s="14">
        <v>0</v>
      </c>
    </row>
    <row r="40" spans="1:11" s="21" customFormat="1" ht="30" hidden="1" x14ac:dyDescent="0.2">
      <c r="A40" s="105" t="s">
        <v>41</v>
      </c>
      <c r="B40" s="94" t="s">
        <v>28</v>
      </c>
      <c r="C40" s="31"/>
      <c r="D40" s="26">
        <f ca="1">G40*I40</f>
        <v>0</v>
      </c>
      <c r="E40" s="31"/>
      <c r="F40" s="29"/>
      <c r="G40" s="27">
        <f t="shared" ca="1" si="0"/>
        <v>2.84</v>
      </c>
      <c r="H40" s="28">
        <f t="shared" ca="1" si="1"/>
        <v>0.24</v>
      </c>
      <c r="I40" s="13">
        <v>3858.7</v>
      </c>
      <c r="J40" s="13">
        <v>1.07</v>
      </c>
      <c r="K40" s="14">
        <v>0</v>
      </c>
    </row>
    <row r="41" spans="1:11" s="21" customFormat="1" ht="30" x14ac:dyDescent="0.2">
      <c r="A41" s="105" t="s">
        <v>42</v>
      </c>
      <c r="B41" s="94"/>
      <c r="C41" s="31">
        <f>F41*12</f>
        <v>0</v>
      </c>
      <c r="D41" s="26">
        <f>G41*I41</f>
        <v>9723.92</v>
      </c>
      <c r="E41" s="31">
        <f>H41*12</f>
        <v>2.52</v>
      </c>
      <c r="F41" s="29"/>
      <c r="G41" s="27">
        <f>H41*12</f>
        <v>2.52</v>
      </c>
      <c r="H41" s="28">
        <v>0.21</v>
      </c>
      <c r="I41" s="13">
        <v>3858.7</v>
      </c>
      <c r="J41" s="13">
        <v>1.07</v>
      </c>
      <c r="K41" s="14">
        <v>0.14000000000000001</v>
      </c>
    </row>
    <row r="42" spans="1:11" s="13" customFormat="1" ht="15" x14ac:dyDescent="0.2">
      <c r="A42" s="105" t="s">
        <v>43</v>
      </c>
      <c r="B42" s="94" t="s">
        <v>44</v>
      </c>
      <c r="C42" s="31">
        <f>F42*12</f>
        <v>0</v>
      </c>
      <c r="D42" s="26">
        <f>G42*I42</f>
        <v>2778.26</v>
      </c>
      <c r="E42" s="31">
        <f>H42*12</f>
        <v>0.72</v>
      </c>
      <c r="F42" s="29"/>
      <c r="G42" s="27">
        <f>H42*12</f>
        <v>0.72</v>
      </c>
      <c r="H42" s="28">
        <v>0.06</v>
      </c>
      <c r="I42" s="13">
        <v>3858.7</v>
      </c>
      <c r="J42" s="13">
        <v>1.07</v>
      </c>
      <c r="K42" s="14">
        <v>0.03</v>
      </c>
    </row>
    <row r="43" spans="1:11" s="13" customFormat="1" ht="15" x14ac:dyDescent="0.2">
      <c r="A43" s="105" t="s">
        <v>45</v>
      </c>
      <c r="B43" s="106" t="s">
        <v>46</v>
      </c>
      <c r="C43" s="107">
        <f>F43*12</f>
        <v>0</v>
      </c>
      <c r="D43" s="26">
        <f>G43*I43</f>
        <v>1852.18</v>
      </c>
      <c r="E43" s="31">
        <f>H43*12</f>
        <v>0.48</v>
      </c>
      <c r="F43" s="29"/>
      <c r="G43" s="27">
        <f>H43*12</f>
        <v>0.48</v>
      </c>
      <c r="H43" s="28">
        <v>0.04</v>
      </c>
      <c r="I43" s="13">
        <v>3858.7</v>
      </c>
      <c r="J43" s="13">
        <v>1.07</v>
      </c>
      <c r="K43" s="14">
        <v>0.02</v>
      </c>
    </row>
    <row r="44" spans="1:11" s="30" customFormat="1" ht="30" x14ac:dyDescent="0.2">
      <c r="A44" s="105" t="s">
        <v>47</v>
      </c>
      <c r="B44" s="94" t="s">
        <v>48</v>
      </c>
      <c r="C44" s="31">
        <f>F44*12</f>
        <v>0</v>
      </c>
      <c r="D44" s="26">
        <v>1486.37</v>
      </c>
      <c r="E44" s="31">
        <f>H44*12</f>
        <v>0.6</v>
      </c>
      <c r="F44" s="29"/>
      <c r="G44" s="27">
        <f>H44*12</f>
        <v>0.6</v>
      </c>
      <c r="H44" s="28">
        <v>0.05</v>
      </c>
      <c r="I44" s="13">
        <v>3858.7</v>
      </c>
      <c r="J44" s="13">
        <v>1.07</v>
      </c>
      <c r="K44" s="14">
        <v>0.03</v>
      </c>
    </row>
    <row r="45" spans="1:11" s="30" customFormat="1" ht="15" x14ac:dyDescent="0.2">
      <c r="A45" s="105" t="s">
        <v>49</v>
      </c>
      <c r="B45" s="94"/>
      <c r="C45" s="27"/>
      <c r="D45" s="27">
        <f>D47+D48+D49+D50+D51+D52+D53+D54+D55+D56+D57+D60+D58+D61</f>
        <v>22932.799999999999</v>
      </c>
      <c r="E45" s="27"/>
      <c r="F45" s="29"/>
      <c r="G45" s="27">
        <f>D45/I45</f>
        <v>5.94</v>
      </c>
      <c r="H45" s="28">
        <f>G45/12</f>
        <v>0.5</v>
      </c>
      <c r="I45" s="13">
        <v>3858.7</v>
      </c>
      <c r="J45" s="13">
        <v>1.07</v>
      </c>
      <c r="K45" s="14">
        <v>0.53</v>
      </c>
    </row>
    <row r="46" spans="1:11" s="21" customFormat="1" ht="15" hidden="1" x14ac:dyDescent="0.2">
      <c r="A46" s="84"/>
      <c r="B46" s="85"/>
      <c r="C46" s="33"/>
      <c r="D46" s="32"/>
      <c r="E46" s="33"/>
      <c r="F46" s="34"/>
      <c r="G46" s="33"/>
      <c r="H46" s="34"/>
      <c r="I46" s="13"/>
      <c r="J46" s="13"/>
      <c r="K46" s="14"/>
    </row>
    <row r="47" spans="1:11" s="21" customFormat="1" ht="24.75" customHeight="1" x14ac:dyDescent="0.2">
      <c r="A47" s="84" t="s">
        <v>123</v>
      </c>
      <c r="B47" s="85" t="s">
        <v>50</v>
      </c>
      <c r="C47" s="33"/>
      <c r="D47" s="32">
        <v>622.74</v>
      </c>
      <c r="E47" s="33"/>
      <c r="F47" s="34"/>
      <c r="G47" s="33"/>
      <c r="H47" s="34"/>
      <c r="I47" s="13">
        <v>3858.7</v>
      </c>
      <c r="J47" s="13">
        <v>1.07</v>
      </c>
      <c r="K47" s="14">
        <v>0.01</v>
      </c>
    </row>
    <row r="48" spans="1:11" s="21" customFormat="1" ht="15" x14ac:dyDescent="0.2">
      <c r="A48" s="84" t="s">
        <v>51</v>
      </c>
      <c r="B48" s="85" t="s">
        <v>52</v>
      </c>
      <c r="C48" s="33">
        <f>F48*12</f>
        <v>0</v>
      </c>
      <c r="D48" s="32">
        <v>459.48</v>
      </c>
      <c r="E48" s="33">
        <f>H48*12</f>
        <v>0</v>
      </c>
      <c r="F48" s="34"/>
      <c r="G48" s="33"/>
      <c r="H48" s="34"/>
      <c r="I48" s="13">
        <v>3858.7</v>
      </c>
      <c r="J48" s="13">
        <v>1.07</v>
      </c>
      <c r="K48" s="14">
        <v>0.01</v>
      </c>
    </row>
    <row r="49" spans="1:11" s="21" customFormat="1" ht="15" x14ac:dyDescent="0.2">
      <c r="A49" s="84" t="s">
        <v>108</v>
      </c>
      <c r="B49" s="101" t="s">
        <v>50</v>
      </c>
      <c r="C49" s="33"/>
      <c r="D49" s="32">
        <v>818.74</v>
      </c>
      <c r="E49" s="33"/>
      <c r="F49" s="34"/>
      <c r="G49" s="33"/>
      <c r="H49" s="34"/>
      <c r="I49" s="13"/>
      <c r="J49" s="13"/>
      <c r="K49" s="14"/>
    </row>
    <row r="50" spans="1:11" s="21" customFormat="1" ht="15" x14ac:dyDescent="0.2">
      <c r="A50" s="84" t="s">
        <v>105</v>
      </c>
      <c r="B50" s="85" t="s">
        <v>50</v>
      </c>
      <c r="C50" s="33">
        <f>F50*12</f>
        <v>0</v>
      </c>
      <c r="D50" s="32">
        <v>1683.06</v>
      </c>
      <c r="E50" s="33">
        <f>H50*12</f>
        <v>0</v>
      </c>
      <c r="F50" s="34"/>
      <c r="G50" s="33"/>
      <c r="H50" s="34"/>
      <c r="I50" s="13">
        <v>3858.7</v>
      </c>
      <c r="J50" s="13">
        <v>1.07</v>
      </c>
      <c r="K50" s="14">
        <v>0.13</v>
      </c>
    </row>
    <row r="51" spans="1:11" s="21" customFormat="1" ht="15" x14ac:dyDescent="0.2">
      <c r="A51" s="84" t="s">
        <v>53</v>
      </c>
      <c r="B51" s="85" t="s">
        <v>50</v>
      </c>
      <c r="C51" s="33">
        <f>F51*12</f>
        <v>0</v>
      </c>
      <c r="D51" s="32">
        <v>875.61</v>
      </c>
      <c r="E51" s="33">
        <f>H51*12</f>
        <v>0</v>
      </c>
      <c r="F51" s="34"/>
      <c r="G51" s="33"/>
      <c r="H51" s="34"/>
      <c r="I51" s="13">
        <v>3858.7</v>
      </c>
      <c r="J51" s="13">
        <v>1.07</v>
      </c>
      <c r="K51" s="14">
        <v>0.01</v>
      </c>
    </row>
    <row r="52" spans="1:11" s="21" customFormat="1" ht="15" x14ac:dyDescent="0.2">
      <c r="A52" s="84" t="s">
        <v>54</v>
      </c>
      <c r="B52" s="85" t="s">
        <v>50</v>
      </c>
      <c r="C52" s="33">
        <f>F52*12</f>
        <v>0</v>
      </c>
      <c r="D52" s="32">
        <v>3903.72</v>
      </c>
      <c r="E52" s="33">
        <f>H52*12</f>
        <v>0</v>
      </c>
      <c r="F52" s="34"/>
      <c r="G52" s="33"/>
      <c r="H52" s="34"/>
      <c r="I52" s="13">
        <v>3858.7</v>
      </c>
      <c r="J52" s="13">
        <v>1.07</v>
      </c>
      <c r="K52" s="14">
        <v>0.06</v>
      </c>
    </row>
    <row r="53" spans="1:11" s="21" customFormat="1" ht="15" x14ac:dyDescent="0.2">
      <c r="A53" s="84" t="s">
        <v>55</v>
      </c>
      <c r="B53" s="85" t="s">
        <v>50</v>
      </c>
      <c r="C53" s="33">
        <f>F53*12</f>
        <v>0</v>
      </c>
      <c r="D53" s="32">
        <v>918.95</v>
      </c>
      <c r="E53" s="33">
        <f>H53*12</f>
        <v>0</v>
      </c>
      <c r="F53" s="34"/>
      <c r="G53" s="33"/>
      <c r="H53" s="34"/>
      <c r="I53" s="13">
        <v>3858.7</v>
      </c>
      <c r="J53" s="13">
        <v>1.07</v>
      </c>
      <c r="K53" s="14">
        <v>0.01</v>
      </c>
    </row>
    <row r="54" spans="1:11" s="21" customFormat="1" ht="15" x14ac:dyDescent="0.2">
      <c r="A54" s="84" t="s">
        <v>56</v>
      </c>
      <c r="B54" s="85" t="s">
        <v>50</v>
      </c>
      <c r="C54" s="33"/>
      <c r="D54" s="32">
        <v>437.79</v>
      </c>
      <c r="E54" s="33"/>
      <c r="F54" s="34"/>
      <c r="G54" s="33"/>
      <c r="H54" s="34"/>
      <c r="I54" s="13">
        <v>3858.7</v>
      </c>
      <c r="J54" s="13">
        <v>1.07</v>
      </c>
      <c r="K54" s="14">
        <v>0.01</v>
      </c>
    </row>
    <row r="55" spans="1:11" s="21" customFormat="1" ht="15" x14ac:dyDescent="0.2">
      <c r="A55" s="84" t="s">
        <v>57</v>
      </c>
      <c r="B55" s="85" t="s">
        <v>52</v>
      </c>
      <c r="C55" s="33"/>
      <c r="D55" s="32">
        <v>1751.23</v>
      </c>
      <c r="E55" s="33"/>
      <c r="F55" s="34"/>
      <c r="G55" s="33"/>
      <c r="H55" s="34"/>
      <c r="I55" s="13">
        <v>3858.7</v>
      </c>
      <c r="J55" s="13">
        <v>1.07</v>
      </c>
      <c r="K55" s="14">
        <v>0.03</v>
      </c>
    </row>
    <row r="56" spans="1:11" s="21" customFormat="1" ht="25.5" x14ac:dyDescent="0.2">
      <c r="A56" s="84" t="s">
        <v>58</v>
      </c>
      <c r="B56" s="85" t="s">
        <v>50</v>
      </c>
      <c r="C56" s="33">
        <f>F56*12</f>
        <v>0</v>
      </c>
      <c r="D56" s="32">
        <v>3233.46</v>
      </c>
      <c r="E56" s="33">
        <f>H56*12</f>
        <v>0</v>
      </c>
      <c r="F56" s="34"/>
      <c r="G56" s="33"/>
      <c r="H56" s="34"/>
      <c r="I56" s="13">
        <v>3858.7</v>
      </c>
      <c r="J56" s="13">
        <v>1.07</v>
      </c>
      <c r="K56" s="14">
        <v>0.05</v>
      </c>
    </row>
    <row r="57" spans="1:11" s="21" customFormat="1" ht="25.5" x14ac:dyDescent="0.2">
      <c r="A57" s="84" t="s">
        <v>124</v>
      </c>
      <c r="B57" s="85" t="s">
        <v>50</v>
      </c>
      <c r="C57" s="33"/>
      <c r="D57" s="32">
        <v>3488.61</v>
      </c>
      <c r="E57" s="33"/>
      <c r="F57" s="34"/>
      <c r="G57" s="33"/>
      <c r="H57" s="34"/>
      <c r="I57" s="13">
        <v>3858.7</v>
      </c>
      <c r="J57" s="13">
        <v>1.07</v>
      </c>
      <c r="K57" s="14">
        <v>0.01</v>
      </c>
    </row>
    <row r="58" spans="1:11" s="21" customFormat="1" ht="25.5" hidden="1" x14ac:dyDescent="0.2">
      <c r="A58" s="78"/>
      <c r="B58" s="83" t="s">
        <v>28</v>
      </c>
      <c r="C58" s="35"/>
      <c r="D58" s="36"/>
      <c r="E58" s="35"/>
      <c r="F58" s="34"/>
      <c r="G58" s="33"/>
      <c r="H58" s="34"/>
      <c r="I58" s="13">
        <v>3858.7</v>
      </c>
      <c r="J58" s="13"/>
      <c r="K58" s="14"/>
    </row>
    <row r="59" spans="1:11" s="21" customFormat="1" ht="15" hidden="1" x14ac:dyDescent="0.2">
      <c r="A59" s="84"/>
      <c r="B59" s="85"/>
      <c r="C59" s="33"/>
      <c r="D59" s="32"/>
      <c r="E59" s="33"/>
      <c r="F59" s="34"/>
      <c r="G59" s="33"/>
      <c r="H59" s="34"/>
      <c r="I59" s="13"/>
      <c r="J59" s="13"/>
      <c r="K59" s="14"/>
    </row>
    <row r="60" spans="1:11" s="21" customFormat="1" ht="25.5" x14ac:dyDescent="0.2">
      <c r="A60" s="84" t="s">
        <v>59</v>
      </c>
      <c r="B60" s="101" t="s">
        <v>28</v>
      </c>
      <c r="C60" s="33"/>
      <c r="D60" s="32">
        <v>3483.86</v>
      </c>
      <c r="E60" s="33"/>
      <c r="F60" s="34"/>
      <c r="G60" s="33"/>
      <c r="H60" s="34"/>
      <c r="I60" s="13">
        <v>3858.7</v>
      </c>
      <c r="J60" s="13">
        <v>1.07</v>
      </c>
      <c r="K60" s="14">
        <v>0.03</v>
      </c>
    </row>
    <row r="61" spans="1:11" s="21" customFormat="1" ht="25.5" x14ac:dyDescent="0.2">
      <c r="A61" s="78" t="s">
        <v>117</v>
      </c>
      <c r="B61" s="83" t="s">
        <v>28</v>
      </c>
      <c r="C61" s="35"/>
      <c r="D61" s="36">
        <v>1255.55</v>
      </c>
      <c r="E61" s="35"/>
      <c r="F61" s="34"/>
      <c r="G61" s="35"/>
      <c r="H61" s="50"/>
      <c r="I61" s="13"/>
      <c r="J61" s="13"/>
      <c r="K61" s="14"/>
    </row>
    <row r="62" spans="1:11" s="30" customFormat="1" ht="30" x14ac:dyDescent="0.2">
      <c r="A62" s="105" t="s">
        <v>60</v>
      </c>
      <c r="B62" s="94"/>
      <c r="C62" s="27"/>
      <c r="D62" s="27">
        <f>D63+D64+D65+D66+D71+D72</f>
        <v>26399.59</v>
      </c>
      <c r="E62" s="27"/>
      <c r="F62" s="29"/>
      <c r="G62" s="27">
        <f>D62/I62</f>
        <v>6.84</v>
      </c>
      <c r="H62" s="28">
        <f>G62/12</f>
        <v>0.56999999999999995</v>
      </c>
      <c r="I62" s="13">
        <v>3858.7</v>
      </c>
      <c r="J62" s="13">
        <v>1.07</v>
      </c>
      <c r="K62" s="14">
        <v>0.77</v>
      </c>
    </row>
    <row r="63" spans="1:11" s="21" customFormat="1" ht="15" x14ac:dyDescent="0.2">
      <c r="A63" s="84" t="s">
        <v>61</v>
      </c>
      <c r="B63" s="85" t="s">
        <v>62</v>
      </c>
      <c r="C63" s="33"/>
      <c r="D63" s="32">
        <v>2626.83</v>
      </c>
      <c r="E63" s="33"/>
      <c r="F63" s="34"/>
      <c r="G63" s="33"/>
      <c r="H63" s="34"/>
      <c r="I63" s="13">
        <v>3858.7</v>
      </c>
      <c r="J63" s="13">
        <v>1.07</v>
      </c>
      <c r="K63" s="14">
        <v>0.04</v>
      </c>
    </row>
    <row r="64" spans="1:11" s="21" customFormat="1" ht="25.5" x14ac:dyDescent="0.2">
      <c r="A64" s="84" t="s">
        <v>63</v>
      </c>
      <c r="B64" s="85" t="s">
        <v>64</v>
      </c>
      <c r="C64" s="33"/>
      <c r="D64" s="32">
        <v>1751.23</v>
      </c>
      <c r="E64" s="33"/>
      <c r="F64" s="34"/>
      <c r="G64" s="33"/>
      <c r="H64" s="34"/>
      <c r="I64" s="13">
        <v>3858.7</v>
      </c>
      <c r="J64" s="13">
        <v>1.07</v>
      </c>
      <c r="K64" s="14">
        <v>0.03</v>
      </c>
    </row>
    <row r="65" spans="1:11" s="21" customFormat="1" ht="15" x14ac:dyDescent="0.2">
      <c r="A65" s="84" t="s">
        <v>65</v>
      </c>
      <c r="B65" s="85" t="s">
        <v>66</v>
      </c>
      <c r="C65" s="33"/>
      <c r="D65" s="32">
        <v>1837.85</v>
      </c>
      <c r="E65" s="33"/>
      <c r="F65" s="34"/>
      <c r="G65" s="33"/>
      <c r="H65" s="34"/>
      <c r="I65" s="13">
        <v>3858.7</v>
      </c>
      <c r="J65" s="13">
        <v>1.07</v>
      </c>
      <c r="K65" s="14">
        <v>0.03</v>
      </c>
    </row>
    <row r="66" spans="1:11" s="21" customFormat="1" ht="25.5" x14ac:dyDescent="0.2">
      <c r="A66" s="84" t="s">
        <v>67</v>
      </c>
      <c r="B66" s="85" t="s">
        <v>68</v>
      </c>
      <c r="C66" s="33"/>
      <c r="D66" s="32">
        <v>1751.2</v>
      </c>
      <c r="E66" s="33"/>
      <c r="F66" s="34"/>
      <c r="G66" s="33"/>
      <c r="H66" s="34"/>
      <c r="I66" s="13">
        <v>3858.7</v>
      </c>
      <c r="J66" s="13">
        <v>1.07</v>
      </c>
      <c r="K66" s="14">
        <v>0.03</v>
      </c>
    </row>
    <row r="67" spans="1:11" s="21" customFormat="1" ht="15" hidden="1" x14ac:dyDescent="0.2">
      <c r="A67" s="84" t="s">
        <v>69</v>
      </c>
      <c r="B67" s="85" t="s">
        <v>66</v>
      </c>
      <c r="C67" s="33"/>
      <c r="D67" s="32">
        <f t="shared" ref="D67:D73" si="2">G67*I67</f>
        <v>0</v>
      </c>
      <c r="E67" s="33"/>
      <c r="F67" s="34"/>
      <c r="G67" s="33"/>
      <c r="H67" s="34"/>
      <c r="I67" s="13">
        <v>3858.7</v>
      </c>
      <c r="J67" s="13">
        <v>1.07</v>
      </c>
      <c r="K67" s="14">
        <v>0</v>
      </c>
    </row>
    <row r="68" spans="1:11" s="21" customFormat="1" ht="15" hidden="1" x14ac:dyDescent="0.2">
      <c r="A68" s="84" t="s">
        <v>70</v>
      </c>
      <c r="B68" s="85" t="s">
        <v>50</v>
      </c>
      <c r="C68" s="33"/>
      <c r="D68" s="32">
        <f t="shared" si="2"/>
        <v>0</v>
      </c>
      <c r="E68" s="33"/>
      <c r="F68" s="34"/>
      <c r="G68" s="33"/>
      <c r="H68" s="34"/>
      <c r="I68" s="13">
        <v>3858.7</v>
      </c>
      <c r="J68" s="13">
        <v>1.07</v>
      </c>
      <c r="K68" s="14">
        <v>0</v>
      </c>
    </row>
    <row r="69" spans="1:11" s="21" customFormat="1" ht="25.5" hidden="1" x14ac:dyDescent="0.2">
      <c r="A69" s="84" t="s">
        <v>71</v>
      </c>
      <c r="B69" s="85" t="s">
        <v>50</v>
      </c>
      <c r="C69" s="33"/>
      <c r="D69" s="32">
        <f t="shared" si="2"/>
        <v>0</v>
      </c>
      <c r="E69" s="33"/>
      <c r="F69" s="34"/>
      <c r="G69" s="33"/>
      <c r="H69" s="34"/>
      <c r="I69" s="13">
        <v>3858.7</v>
      </c>
      <c r="J69" s="13">
        <v>1.07</v>
      </c>
      <c r="K69" s="14">
        <v>0</v>
      </c>
    </row>
    <row r="70" spans="1:11" s="21" customFormat="1" ht="15" hidden="1" x14ac:dyDescent="0.2">
      <c r="A70" s="84"/>
      <c r="B70" s="85"/>
      <c r="C70" s="33"/>
      <c r="D70" s="32"/>
      <c r="E70" s="33"/>
      <c r="F70" s="34"/>
      <c r="G70" s="33"/>
      <c r="H70" s="34"/>
      <c r="I70" s="13">
        <v>3858.7</v>
      </c>
      <c r="J70" s="13">
        <v>1.07</v>
      </c>
      <c r="K70" s="14">
        <v>0.02</v>
      </c>
    </row>
    <row r="71" spans="1:11" s="21" customFormat="1" ht="25.5" x14ac:dyDescent="0.2">
      <c r="A71" s="84" t="s">
        <v>72</v>
      </c>
      <c r="B71" s="85" t="s">
        <v>28</v>
      </c>
      <c r="C71" s="33"/>
      <c r="D71" s="32">
        <v>12204</v>
      </c>
      <c r="E71" s="33"/>
      <c r="F71" s="34"/>
      <c r="G71" s="33"/>
      <c r="H71" s="34"/>
      <c r="I71" s="13">
        <v>3858.7</v>
      </c>
      <c r="J71" s="13">
        <v>1.07</v>
      </c>
      <c r="K71" s="14">
        <v>0.21</v>
      </c>
    </row>
    <row r="72" spans="1:11" s="21" customFormat="1" ht="15" x14ac:dyDescent="0.2">
      <c r="A72" s="84" t="s">
        <v>73</v>
      </c>
      <c r="B72" s="85" t="s">
        <v>34</v>
      </c>
      <c r="C72" s="35"/>
      <c r="D72" s="32">
        <v>6228.48</v>
      </c>
      <c r="E72" s="35"/>
      <c r="F72" s="34"/>
      <c r="G72" s="33"/>
      <c r="H72" s="34"/>
      <c r="I72" s="13">
        <v>3858.7</v>
      </c>
      <c r="J72" s="13">
        <v>1.07</v>
      </c>
      <c r="K72" s="14">
        <v>0.11</v>
      </c>
    </row>
    <row r="73" spans="1:11" s="21" customFormat="1" ht="15" hidden="1" x14ac:dyDescent="0.2">
      <c r="A73" s="84" t="s">
        <v>74</v>
      </c>
      <c r="B73" s="85" t="s">
        <v>50</v>
      </c>
      <c r="C73" s="33"/>
      <c r="D73" s="32">
        <f t="shared" si="2"/>
        <v>0</v>
      </c>
      <c r="E73" s="33"/>
      <c r="F73" s="34"/>
      <c r="G73" s="33">
        <f>H73*12</f>
        <v>0</v>
      </c>
      <c r="H73" s="34">
        <v>0</v>
      </c>
      <c r="I73" s="13">
        <v>3858.7</v>
      </c>
      <c r="J73" s="13">
        <v>1.07</v>
      </c>
      <c r="K73" s="14">
        <v>0</v>
      </c>
    </row>
    <row r="74" spans="1:11" s="21" customFormat="1" ht="30" hidden="1" x14ac:dyDescent="0.2">
      <c r="A74" s="105" t="s">
        <v>75</v>
      </c>
      <c r="B74" s="85"/>
      <c r="C74" s="33"/>
      <c r="D74" s="27">
        <f>D75+D76+D77</f>
        <v>0</v>
      </c>
      <c r="E74" s="33"/>
      <c r="F74" s="34"/>
      <c r="G74" s="27">
        <f>D74/I74</f>
        <v>0</v>
      </c>
      <c r="H74" s="28">
        <f>G74/12</f>
        <v>0</v>
      </c>
      <c r="I74" s="13">
        <v>3858.7</v>
      </c>
      <c r="J74" s="13">
        <v>1.07</v>
      </c>
      <c r="K74" s="14">
        <v>7.0000000000000007E-2</v>
      </c>
    </row>
    <row r="75" spans="1:11" s="21" customFormat="1" ht="25.5" hidden="1" x14ac:dyDescent="0.2">
      <c r="A75" s="84" t="s">
        <v>76</v>
      </c>
      <c r="B75" s="101" t="s">
        <v>28</v>
      </c>
      <c r="C75" s="33"/>
      <c r="D75" s="32"/>
      <c r="E75" s="33"/>
      <c r="F75" s="34"/>
      <c r="G75" s="33"/>
      <c r="H75" s="34"/>
      <c r="I75" s="13">
        <v>3858.7</v>
      </c>
      <c r="J75" s="13">
        <v>1.07</v>
      </c>
      <c r="K75" s="14">
        <v>0.03</v>
      </c>
    </row>
    <row r="76" spans="1:11" s="21" customFormat="1" ht="15" hidden="1" x14ac:dyDescent="0.2">
      <c r="A76" s="84"/>
      <c r="B76" s="85" t="s">
        <v>50</v>
      </c>
      <c r="C76" s="33"/>
      <c r="D76" s="32"/>
      <c r="E76" s="33"/>
      <c r="F76" s="34"/>
      <c r="G76" s="33"/>
      <c r="H76" s="34"/>
      <c r="I76" s="13">
        <v>3858.7</v>
      </c>
      <c r="J76" s="13">
        <v>1.07</v>
      </c>
      <c r="K76" s="14">
        <v>0.04</v>
      </c>
    </row>
    <row r="77" spans="1:11" s="21" customFormat="1" ht="15" hidden="1" x14ac:dyDescent="0.2">
      <c r="A77" s="84" t="s">
        <v>77</v>
      </c>
      <c r="B77" s="85" t="s">
        <v>34</v>
      </c>
      <c r="C77" s="33"/>
      <c r="D77" s="32">
        <f>G77*I77</f>
        <v>0</v>
      </c>
      <c r="E77" s="33"/>
      <c r="F77" s="34"/>
      <c r="G77" s="33">
        <f>H77*12</f>
        <v>0</v>
      </c>
      <c r="H77" s="34">
        <v>0</v>
      </c>
      <c r="I77" s="13">
        <v>3858.7</v>
      </c>
      <c r="J77" s="13">
        <v>1.07</v>
      </c>
      <c r="K77" s="14">
        <v>0</v>
      </c>
    </row>
    <row r="78" spans="1:11" s="21" customFormat="1" ht="15" x14ac:dyDescent="0.2">
      <c r="A78" s="105" t="s">
        <v>78</v>
      </c>
      <c r="B78" s="85"/>
      <c r="C78" s="33"/>
      <c r="D78" s="27">
        <f>D80+D81+D87+D88</f>
        <v>16961.84</v>
      </c>
      <c r="E78" s="33"/>
      <c r="F78" s="34"/>
      <c r="G78" s="27">
        <f>D78/I78</f>
        <v>4.4000000000000004</v>
      </c>
      <c r="H78" s="28">
        <f>G78/12</f>
        <v>0.37</v>
      </c>
      <c r="I78" s="13">
        <v>3858.7</v>
      </c>
      <c r="J78" s="13">
        <v>1.07</v>
      </c>
      <c r="K78" s="14">
        <v>0.28000000000000003</v>
      </c>
    </row>
    <row r="79" spans="1:11" s="21" customFormat="1" ht="15" hidden="1" x14ac:dyDescent="0.2">
      <c r="A79" s="84" t="s">
        <v>79</v>
      </c>
      <c r="B79" s="85" t="s">
        <v>34</v>
      </c>
      <c r="C79" s="33"/>
      <c r="D79" s="32">
        <f t="shared" ref="D79:D86" si="3">G79*I79</f>
        <v>0</v>
      </c>
      <c r="E79" s="33"/>
      <c r="F79" s="34"/>
      <c r="G79" s="33">
        <f t="shared" ref="G79:G86" si="4">H79*12</f>
        <v>0</v>
      </c>
      <c r="H79" s="34">
        <v>0</v>
      </c>
      <c r="I79" s="13">
        <v>3858.7</v>
      </c>
      <c r="J79" s="13">
        <v>1.07</v>
      </c>
      <c r="K79" s="14">
        <v>0</v>
      </c>
    </row>
    <row r="80" spans="1:11" s="21" customFormat="1" ht="15" x14ac:dyDescent="0.2">
      <c r="A80" s="84" t="s">
        <v>80</v>
      </c>
      <c r="B80" s="85" t="s">
        <v>50</v>
      </c>
      <c r="C80" s="33"/>
      <c r="D80" s="32">
        <v>12000.72</v>
      </c>
      <c r="E80" s="33"/>
      <c r="F80" s="34"/>
      <c r="G80" s="33"/>
      <c r="H80" s="34"/>
      <c r="I80" s="13">
        <v>3858.7</v>
      </c>
      <c r="J80" s="13">
        <v>1.07</v>
      </c>
      <c r="K80" s="14">
        <v>0.2</v>
      </c>
    </row>
    <row r="81" spans="1:11" s="21" customFormat="1" ht="15" x14ac:dyDescent="0.2">
      <c r="A81" s="84" t="s">
        <v>81</v>
      </c>
      <c r="B81" s="85" t="s">
        <v>50</v>
      </c>
      <c r="C81" s="33"/>
      <c r="D81" s="32">
        <v>915.28</v>
      </c>
      <c r="E81" s="33"/>
      <c r="F81" s="34"/>
      <c r="G81" s="33"/>
      <c r="H81" s="34"/>
      <c r="I81" s="13">
        <v>3858.7</v>
      </c>
      <c r="J81" s="13">
        <v>1.07</v>
      </c>
      <c r="K81" s="14">
        <v>0.01</v>
      </c>
    </row>
    <row r="82" spans="1:11" s="21" customFormat="1" ht="27.75" hidden="1" customHeight="1" x14ac:dyDescent="0.2">
      <c r="A82" s="84"/>
      <c r="B82" s="85"/>
      <c r="C82" s="33"/>
      <c r="D82" s="32"/>
      <c r="E82" s="33"/>
      <c r="F82" s="34"/>
      <c r="G82" s="33"/>
      <c r="H82" s="34"/>
      <c r="I82" s="13"/>
      <c r="J82" s="13"/>
      <c r="K82" s="14"/>
    </row>
    <row r="83" spans="1:11" s="21" customFormat="1" ht="25.5" hidden="1" x14ac:dyDescent="0.2">
      <c r="A83" s="84" t="s">
        <v>82</v>
      </c>
      <c r="B83" s="85" t="s">
        <v>28</v>
      </c>
      <c r="C83" s="33"/>
      <c r="D83" s="32">
        <f t="shared" si="3"/>
        <v>0</v>
      </c>
      <c r="E83" s="33"/>
      <c r="F83" s="34"/>
      <c r="G83" s="33">
        <f t="shared" si="4"/>
        <v>0</v>
      </c>
      <c r="H83" s="34">
        <v>0</v>
      </c>
      <c r="I83" s="13">
        <v>3858.7</v>
      </c>
      <c r="J83" s="13">
        <v>1.07</v>
      </c>
      <c r="K83" s="14">
        <v>0</v>
      </c>
    </row>
    <row r="84" spans="1:11" s="21" customFormat="1" ht="25.5" hidden="1" x14ac:dyDescent="0.2">
      <c r="A84" s="84" t="s">
        <v>83</v>
      </c>
      <c r="B84" s="85" t="s">
        <v>28</v>
      </c>
      <c r="C84" s="33"/>
      <c r="D84" s="32">
        <f t="shared" si="3"/>
        <v>0</v>
      </c>
      <c r="E84" s="33"/>
      <c r="F84" s="34"/>
      <c r="G84" s="33">
        <f t="shared" si="4"/>
        <v>0</v>
      </c>
      <c r="H84" s="34">
        <v>0</v>
      </c>
      <c r="I84" s="13">
        <v>3858.7</v>
      </c>
      <c r="J84" s="13">
        <v>1.07</v>
      </c>
      <c r="K84" s="14">
        <v>0</v>
      </c>
    </row>
    <row r="85" spans="1:11" s="21" customFormat="1" ht="25.5" hidden="1" x14ac:dyDescent="0.2">
      <c r="A85" s="84" t="s">
        <v>84</v>
      </c>
      <c r="B85" s="85" t="s">
        <v>28</v>
      </c>
      <c r="C85" s="33"/>
      <c r="D85" s="32">
        <f t="shared" si="3"/>
        <v>0</v>
      </c>
      <c r="E85" s="33"/>
      <c r="F85" s="34"/>
      <c r="G85" s="33">
        <f t="shared" si="4"/>
        <v>0</v>
      </c>
      <c r="H85" s="34">
        <v>0</v>
      </c>
      <c r="I85" s="13">
        <v>3858.7</v>
      </c>
      <c r="J85" s="13">
        <v>1.07</v>
      </c>
      <c r="K85" s="14">
        <v>0</v>
      </c>
    </row>
    <row r="86" spans="1:11" s="21" customFormat="1" ht="25.5" hidden="1" x14ac:dyDescent="0.2">
      <c r="A86" s="84" t="s">
        <v>85</v>
      </c>
      <c r="B86" s="85" t="s">
        <v>28</v>
      </c>
      <c r="C86" s="33"/>
      <c r="D86" s="32">
        <f t="shared" si="3"/>
        <v>0</v>
      </c>
      <c r="E86" s="33"/>
      <c r="F86" s="34"/>
      <c r="G86" s="33">
        <f t="shared" si="4"/>
        <v>0</v>
      </c>
      <c r="H86" s="34">
        <v>0</v>
      </c>
      <c r="I86" s="13">
        <v>3858.7</v>
      </c>
      <c r="J86" s="13">
        <v>1.07</v>
      </c>
      <c r="K86" s="14">
        <v>0</v>
      </c>
    </row>
    <row r="87" spans="1:11" s="21" customFormat="1" ht="15" hidden="1" x14ac:dyDescent="0.2">
      <c r="A87" s="84"/>
      <c r="B87" s="101" t="s">
        <v>86</v>
      </c>
      <c r="C87" s="33"/>
      <c r="D87" s="36"/>
      <c r="E87" s="33"/>
      <c r="F87" s="34"/>
      <c r="G87" s="35"/>
      <c r="H87" s="50"/>
      <c r="I87" s="13"/>
      <c r="J87" s="13"/>
      <c r="K87" s="14"/>
    </row>
    <row r="88" spans="1:11" s="21" customFormat="1" ht="15" x14ac:dyDescent="0.2">
      <c r="A88" s="84" t="s">
        <v>125</v>
      </c>
      <c r="B88" s="101" t="s">
        <v>126</v>
      </c>
      <c r="C88" s="33"/>
      <c r="D88" s="36">
        <v>4045.84</v>
      </c>
      <c r="E88" s="33"/>
      <c r="F88" s="34"/>
      <c r="G88" s="35"/>
      <c r="H88" s="50"/>
      <c r="I88" s="13"/>
      <c r="J88" s="13"/>
      <c r="K88" s="14"/>
    </row>
    <row r="89" spans="1:11" s="21" customFormat="1" ht="15" x14ac:dyDescent="0.2">
      <c r="A89" s="105" t="s">
        <v>87</v>
      </c>
      <c r="B89" s="85"/>
      <c r="C89" s="33"/>
      <c r="D89" s="27">
        <v>0</v>
      </c>
      <c r="E89" s="33"/>
      <c r="F89" s="34"/>
      <c r="G89" s="27">
        <f>D89/I89</f>
        <v>0</v>
      </c>
      <c r="H89" s="28">
        <f>G89/12</f>
        <v>0</v>
      </c>
      <c r="I89" s="13">
        <v>3858.7</v>
      </c>
      <c r="J89" s="13">
        <v>1.07</v>
      </c>
      <c r="K89" s="14">
        <v>0.13</v>
      </c>
    </row>
    <row r="90" spans="1:11" s="21" customFormat="1" ht="15" hidden="1" x14ac:dyDescent="0.2">
      <c r="A90" s="84" t="s">
        <v>89</v>
      </c>
      <c r="B90" s="85" t="s">
        <v>50</v>
      </c>
      <c r="C90" s="33"/>
      <c r="D90" s="32"/>
      <c r="E90" s="33"/>
      <c r="F90" s="34"/>
      <c r="G90" s="33"/>
      <c r="H90" s="34"/>
      <c r="I90" s="13">
        <v>3858.7</v>
      </c>
      <c r="J90" s="13">
        <v>1.07</v>
      </c>
      <c r="K90" s="14">
        <v>0.01</v>
      </c>
    </row>
    <row r="91" spans="1:11" s="13" customFormat="1" ht="15" x14ac:dyDescent="0.2">
      <c r="A91" s="105" t="s">
        <v>90</v>
      </c>
      <c r="B91" s="94"/>
      <c r="C91" s="27"/>
      <c r="D91" s="27">
        <f>D92</f>
        <v>20251.2</v>
      </c>
      <c r="E91" s="27"/>
      <c r="F91" s="29"/>
      <c r="G91" s="27">
        <f>D91/I91</f>
        <v>5.25</v>
      </c>
      <c r="H91" s="28">
        <f>G91/12</f>
        <v>0.44</v>
      </c>
      <c r="I91" s="13">
        <v>3858.7</v>
      </c>
      <c r="J91" s="13">
        <v>1.07</v>
      </c>
      <c r="K91" s="14">
        <v>0.37</v>
      </c>
    </row>
    <row r="92" spans="1:11" s="21" customFormat="1" ht="15" x14ac:dyDescent="0.2">
      <c r="A92" s="84" t="s">
        <v>91</v>
      </c>
      <c r="B92" s="101" t="s">
        <v>52</v>
      </c>
      <c r="C92" s="33"/>
      <c r="D92" s="32">
        <v>20251.2</v>
      </c>
      <c r="E92" s="33"/>
      <c r="F92" s="34"/>
      <c r="G92" s="33"/>
      <c r="H92" s="34"/>
      <c r="I92" s="13">
        <v>3858.7</v>
      </c>
      <c r="J92" s="13">
        <v>1.07</v>
      </c>
      <c r="K92" s="14">
        <v>0.03</v>
      </c>
    </row>
    <row r="93" spans="1:11" s="13" customFormat="1" ht="15.75" thickBot="1" x14ac:dyDescent="0.25">
      <c r="A93" s="105" t="s">
        <v>92</v>
      </c>
      <c r="B93" s="94"/>
      <c r="C93" s="27"/>
      <c r="D93" s="27">
        <v>0</v>
      </c>
      <c r="E93" s="27"/>
      <c r="F93" s="29"/>
      <c r="G93" s="27">
        <f>D93/I93</f>
        <v>0</v>
      </c>
      <c r="H93" s="28">
        <f>G93/12</f>
        <v>0</v>
      </c>
      <c r="I93" s="13">
        <v>3858.7</v>
      </c>
      <c r="J93" s="13">
        <v>1.07</v>
      </c>
      <c r="K93" s="14">
        <v>0.6</v>
      </c>
    </row>
    <row r="94" spans="1:11" s="13" customFormat="1" ht="38.25" thickBot="1" x14ac:dyDescent="0.25">
      <c r="A94" s="109" t="s">
        <v>127</v>
      </c>
      <c r="B94" s="110" t="s">
        <v>28</v>
      </c>
      <c r="C94" s="49">
        <f>F94*12</f>
        <v>0</v>
      </c>
      <c r="D94" s="49">
        <f>G94*I94</f>
        <v>115297.96</v>
      </c>
      <c r="E94" s="49">
        <f>H94*12</f>
        <v>29.88</v>
      </c>
      <c r="F94" s="67"/>
      <c r="G94" s="49">
        <f>H94*12</f>
        <v>29.88</v>
      </c>
      <c r="H94" s="67">
        <v>2.4900000000000002</v>
      </c>
      <c r="I94" s="13">
        <v>3858.7</v>
      </c>
      <c r="J94" s="13">
        <v>1.07</v>
      </c>
      <c r="K94" s="14">
        <v>0.3</v>
      </c>
    </row>
    <row r="95" spans="1:11" s="13" customFormat="1" ht="19.5" thickBot="1" x14ac:dyDescent="0.25">
      <c r="A95" s="40" t="s">
        <v>96</v>
      </c>
      <c r="B95" s="41" t="s">
        <v>22</v>
      </c>
      <c r="C95" s="48"/>
      <c r="D95" s="49">
        <f>G95*I95</f>
        <v>80106.61</v>
      </c>
      <c r="E95" s="49"/>
      <c r="F95" s="49"/>
      <c r="G95" s="49">
        <f>H95*12</f>
        <v>20.76</v>
      </c>
      <c r="H95" s="67">
        <v>1.73</v>
      </c>
      <c r="I95" s="13">
        <v>3858.7</v>
      </c>
      <c r="K95" s="14"/>
    </row>
    <row r="96" spans="1:11" s="13" customFormat="1" ht="19.5" thickBot="1" x14ac:dyDescent="0.25">
      <c r="A96" s="66" t="s">
        <v>97</v>
      </c>
      <c r="B96" s="11"/>
      <c r="C96" s="48"/>
      <c r="D96" s="67">
        <f>D95+D94+D93+D91+D89+D78+D62+D45+D44+D43+D42+D41+D38+D37+D36+D35+D34+D25+D15</f>
        <v>748180.43</v>
      </c>
      <c r="E96" s="67">
        <f>E95+E94+E93+E91+E89+E78+E62+E45+E44+E43+E42+E41+E38+E37+E36+E35+E34+E25+E15</f>
        <v>147.47999999999999</v>
      </c>
      <c r="F96" s="67">
        <f>F95+F94+F93+F91+F89+F78+F62+F45+F44+F43+F42+F41+F38+F37+F36+F35+F34+F25+F15</f>
        <v>0</v>
      </c>
      <c r="G96" s="67">
        <f>G95+G94+G93+G91+G89+G78+G62+G45+G44+G43+G42+G41+G38+G37+G36+G35+G34+G25+G15</f>
        <v>194.11</v>
      </c>
      <c r="H96" s="67">
        <f>H95+H94+H93+H91+H89+H78+H62+H45+H44+H43+H42+H41+H38+H37+H36+H35+H34+H25+H15</f>
        <v>16.18</v>
      </c>
      <c r="J96" s="14"/>
      <c r="K96" s="14"/>
    </row>
    <row r="97" spans="1:11" s="43" customFormat="1" ht="18.75" x14ac:dyDescent="0.2">
      <c r="A97" s="42"/>
      <c r="C97" s="44"/>
      <c r="D97" s="45"/>
      <c r="E97" s="45"/>
      <c r="F97" s="45"/>
      <c r="G97" s="45"/>
      <c r="H97" s="45"/>
      <c r="J97" s="44"/>
      <c r="K97" s="44"/>
    </row>
    <row r="98" spans="1:11" s="43" customFormat="1" ht="18.75" x14ac:dyDescent="0.2">
      <c r="A98" s="46"/>
      <c r="C98" s="44"/>
      <c r="D98" s="45"/>
      <c r="E98" s="45"/>
      <c r="F98" s="45"/>
      <c r="G98" s="45"/>
      <c r="H98" s="45"/>
      <c r="K98" s="44"/>
    </row>
    <row r="99" spans="1:11" s="43" customFormat="1" ht="19.5" thickBot="1" x14ac:dyDescent="0.25">
      <c r="A99" s="46"/>
      <c r="C99" s="44"/>
      <c r="D99" s="45"/>
      <c r="E99" s="45"/>
      <c r="F99" s="45"/>
      <c r="G99" s="45"/>
      <c r="H99" s="45"/>
      <c r="K99" s="44"/>
    </row>
    <row r="100" spans="1:11" s="13" customFormat="1" ht="30.75" thickBot="1" x14ac:dyDescent="0.25">
      <c r="A100" s="47" t="s">
        <v>98</v>
      </c>
      <c r="B100" s="11"/>
      <c r="C100" s="48">
        <f>F100*12</f>
        <v>0</v>
      </c>
      <c r="D100" s="49">
        <f>D101+D102+D103+D105</f>
        <v>96895.71</v>
      </c>
      <c r="E100" s="49">
        <f t="shared" ref="E100:H100" si="5">E101+E102+E103+E105</f>
        <v>0</v>
      </c>
      <c r="F100" s="49">
        <f t="shared" si="5"/>
        <v>0</v>
      </c>
      <c r="G100" s="49">
        <f t="shared" si="5"/>
        <v>25.12</v>
      </c>
      <c r="H100" s="49">
        <f t="shared" si="5"/>
        <v>2.1</v>
      </c>
      <c r="I100" s="13">
        <v>3858.7</v>
      </c>
      <c r="K100" s="14"/>
    </row>
    <row r="101" spans="1:11" s="81" customFormat="1" ht="15" x14ac:dyDescent="0.2">
      <c r="A101" s="78" t="s">
        <v>113</v>
      </c>
      <c r="B101" s="79"/>
      <c r="C101" s="35"/>
      <c r="D101" s="36">
        <v>54007.62</v>
      </c>
      <c r="E101" s="35"/>
      <c r="F101" s="50"/>
      <c r="G101" s="35">
        <f t="shared" ref="G101:G108" si="6">D101/I101</f>
        <v>14</v>
      </c>
      <c r="H101" s="50">
        <f t="shared" ref="H101:H108" si="7">G101/12</f>
        <v>1.17</v>
      </c>
      <c r="I101" s="80">
        <v>3858.7</v>
      </c>
      <c r="K101" s="82"/>
    </row>
    <row r="102" spans="1:11" s="81" customFormat="1" ht="15" x14ac:dyDescent="0.2">
      <c r="A102" s="78" t="s">
        <v>114</v>
      </c>
      <c r="B102" s="79"/>
      <c r="C102" s="35"/>
      <c r="D102" s="36">
        <v>31448.37</v>
      </c>
      <c r="E102" s="35"/>
      <c r="F102" s="50"/>
      <c r="G102" s="35">
        <f t="shared" si="6"/>
        <v>8.15</v>
      </c>
      <c r="H102" s="50">
        <f t="shared" si="7"/>
        <v>0.68</v>
      </c>
      <c r="I102" s="80">
        <v>3858.7</v>
      </c>
      <c r="K102" s="82"/>
    </row>
    <row r="103" spans="1:11" s="81" customFormat="1" ht="23.25" customHeight="1" x14ac:dyDescent="0.2">
      <c r="A103" s="78" t="s">
        <v>118</v>
      </c>
      <c r="B103" s="79"/>
      <c r="C103" s="35"/>
      <c r="D103" s="36">
        <v>10717.3</v>
      </c>
      <c r="E103" s="35"/>
      <c r="F103" s="50"/>
      <c r="G103" s="35">
        <f t="shared" si="6"/>
        <v>2.78</v>
      </c>
      <c r="H103" s="50">
        <f t="shared" si="7"/>
        <v>0.23</v>
      </c>
      <c r="I103" s="80">
        <v>3858.7</v>
      </c>
      <c r="K103" s="82"/>
    </row>
    <row r="104" spans="1:11" s="81" customFormat="1" ht="15" hidden="1" x14ac:dyDescent="0.2">
      <c r="A104" s="78"/>
      <c r="B104" s="79"/>
      <c r="C104" s="35"/>
      <c r="D104" s="36"/>
      <c r="E104" s="35"/>
      <c r="F104" s="50"/>
      <c r="G104" s="35">
        <f t="shared" si="6"/>
        <v>0</v>
      </c>
      <c r="H104" s="50">
        <f t="shared" si="7"/>
        <v>0</v>
      </c>
      <c r="I104" s="80">
        <v>3858.7</v>
      </c>
      <c r="K104" s="82"/>
    </row>
    <row r="105" spans="1:11" s="81" customFormat="1" ht="15" x14ac:dyDescent="0.2">
      <c r="A105" s="78" t="s">
        <v>119</v>
      </c>
      <c r="B105" s="79"/>
      <c r="C105" s="35"/>
      <c r="D105" s="36">
        <v>722.42</v>
      </c>
      <c r="E105" s="35"/>
      <c r="F105" s="50"/>
      <c r="G105" s="35">
        <f t="shared" si="6"/>
        <v>0.19</v>
      </c>
      <c r="H105" s="50">
        <f t="shared" si="7"/>
        <v>0.02</v>
      </c>
      <c r="I105" s="80">
        <v>3858.7</v>
      </c>
      <c r="K105" s="82"/>
    </row>
    <row r="106" spans="1:11" s="81" customFormat="1" ht="15" hidden="1" x14ac:dyDescent="0.2">
      <c r="A106" s="78"/>
      <c r="B106" s="79"/>
      <c r="C106" s="35"/>
      <c r="D106" s="36"/>
      <c r="E106" s="35"/>
      <c r="F106" s="50"/>
      <c r="G106" s="35">
        <f t="shared" si="6"/>
        <v>0</v>
      </c>
      <c r="H106" s="50">
        <f t="shared" si="7"/>
        <v>0</v>
      </c>
      <c r="I106" s="80">
        <v>3858.7</v>
      </c>
      <c r="K106" s="82"/>
    </row>
    <row r="107" spans="1:11" s="81" customFormat="1" ht="15" hidden="1" x14ac:dyDescent="0.2">
      <c r="A107" s="84"/>
      <c r="B107" s="85"/>
      <c r="C107" s="33"/>
      <c r="D107" s="32"/>
      <c r="E107" s="33"/>
      <c r="F107" s="34"/>
      <c r="G107" s="35">
        <f t="shared" si="6"/>
        <v>0</v>
      </c>
      <c r="H107" s="50">
        <f t="shared" si="7"/>
        <v>0</v>
      </c>
      <c r="I107" s="80">
        <v>3858.7</v>
      </c>
      <c r="K107" s="82"/>
    </row>
    <row r="108" spans="1:11" s="81" customFormat="1" ht="15" hidden="1" x14ac:dyDescent="0.2">
      <c r="A108" s="84"/>
      <c r="B108" s="85"/>
      <c r="C108" s="33"/>
      <c r="D108" s="32"/>
      <c r="E108" s="33"/>
      <c r="F108" s="34"/>
      <c r="G108" s="35">
        <f t="shared" si="6"/>
        <v>0</v>
      </c>
      <c r="H108" s="50">
        <f t="shared" si="7"/>
        <v>0</v>
      </c>
      <c r="I108" s="80">
        <v>3858.7</v>
      </c>
      <c r="K108" s="82"/>
    </row>
    <row r="109" spans="1:11" s="81" customFormat="1" ht="15" hidden="1" x14ac:dyDescent="0.2">
      <c r="A109" s="78"/>
      <c r="B109" s="79"/>
      <c r="C109" s="35"/>
      <c r="D109" s="36"/>
      <c r="E109" s="35"/>
      <c r="F109" s="50"/>
      <c r="G109" s="35"/>
      <c r="H109" s="50">
        <f>D109/I109/12</f>
        <v>0</v>
      </c>
      <c r="I109" s="80">
        <v>3858.7</v>
      </c>
      <c r="K109" s="82"/>
    </row>
    <row r="110" spans="1:11" s="81" customFormat="1" ht="15.75" hidden="1" thickBot="1" x14ac:dyDescent="0.25">
      <c r="A110" s="86"/>
      <c r="B110" s="87"/>
      <c r="C110" s="69"/>
      <c r="D110" s="68"/>
      <c r="E110" s="69"/>
      <c r="F110" s="70"/>
      <c r="G110" s="69"/>
      <c r="H110" s="50">
        <f>D110/I110/12</f>
        <v>0</v>
      </c>
      <c r="I110" s="80">
        <v>3858.7</v>
      </c>
      <c r="K110" s="82"/>
    </row>
    <row r="111" spans="1:11" s="80" customFormat="1" ht="18.75" hidden="1" x14ac:dyDescent="0.4">
      <c r="A111" s="88"/>
      <c r="B111" s="89"/>
      <c r="C111" s="90" t="e">
        <f>F111*12</f>
        <v>#REF!</v>
      </c>
      <c r="D111" s="91">
        <f ca="1">D15+D25+D34+D35+D36+D37+D38+D39+D40+#REF!+D41+D42+D43+D44+D45+D62+D74+D78+D89+D91+D93+D94+D100</f>
        <v>1362959.34</v>
      </c>
      <c r="E111" s="90" t="e">
        <f ca="1">H111*12</f>
        <v>#DIV/0!</v>
      </c>
      <c r="F111" s="91" t="e">
        <f>F15+F25+F34+F35+#REF!+#REF!+#REF!+#REF!+#REF!+F100+F94</f>
        <v>#REF!</v>
      </c>
      <c r="G111" s="90" t="e">
        <f ca="1">H111*12</f>
        <v>#DIV/0!</v>
      </c>
      <c r="H111" s="92" t="e">
        <f ca="1">D111/I111/12</f>
        <v>#DIV/0!</v>
      </c>
      <c r="K111" s="93"/>
    </row>
    <row r="112" spans="1:11" s="80" customFormat="1" ht="18.75" x14ac:dyDescent="0.4">
      <c r="A112" s="95"/>
      <c r="B112" s="95"/>
      <c r="C112" s="45"/>
      <c r="D112" s="96"/>
      <c r="E112" s="45"/>
      <c r="F112" s="96"/>
      <c r="G112" s="45"/>
      <c r="H112" s="97"/>
      <c r="K112" s="93"/>
    </row>
    <row r="113" spans="1:11" s="43" customFormat="1" ht="19.5" thickBot="1" x14ac:dyDescent="0.45">
      <c r="C113" s="44"/>
      <c r="D113" s="51"/>
      <c r="E113" s="44"/>
      <c r="F113" s="51"/>
      <c r="G113" s="44"/>
      <c r="H113" s="51"/>
      <c r="K113" s="44"/>
    </row>
    <row r="114" spans="1:11" s="43" customFormat="1" ht="19.5" hidden="1" thickBot="1" x14ac:dyDescent="0.45">
      <c r="C114" s="44"/>
      <c r="D114" s="51"/>
      <c r="E114" s="44"/>
      <c r="F114" s="51"/>
      <c r="G114" s="44"/>
      <c r="H114" s="51"/>
      <c r="K114" s="44"/>
    </row>
    <row r="115" spans="1:11" s="43" customFormat="1" ht="19.5" hidden="1" thickBot="1" x14ac:dyDescent="0.45">
      <c r="C115" s="44"/>
      <c r="D115" s="51"/>
      <c r="E115" s="44"/>
      <c r="F115" s="51"/>
      <c r="G115" s="44"/>
      <c r="H115" s="51"/>
      <c r="K115" s="44"/>
    </row>
    <row r="116" spans="1:11" s="43" customFormat="1" ht="19.5" hidden="1" thickBot="1" x14ac:dyDescent="0.45">
      <c r="C116" s="44"/>
      <c r="D116" s="51"/>
      <c r="E116" s="44"/>
      <c r="F116" s="51"/>
      <c r="G116" s="44"/>
      <c r="H116" s="51"/>
      <c r="K116" s="44"/>
    </row>
    <row r="117" spans="1:11" s="13" customFormat="1" ht="19.5" thickBot="1" x14ac:dyDescent="0.25">
      <c r="A117" s="52" t="s">
        <v>100</v>
      </c>
      <c r="B117" s="11"/>
      <c r="C117" s="48"/>
      <c r="D117" s="53">
        <f>D96+D100</f>
        <v>845076.14</v>
      </c>
      <c r="E117" s="53">
        <f>E96+E100</f>
        <v>147.47999999999999</v>
      </c>
      <c r="F117" s="53">
        <f>F96+F100</f>
        <v>0</v>
      </c>
      <c r="G117" s="53">
        <f>G96+G100</f>
        <v>219.23</v>
      </c>
      <c r="H117" s="53">
        <f>H96+H100</f>
        <v>18.28</v>
      </c>
      <c r="K117" s="14"/>
    </row>
    <row r="118" spans="1:11" s="43" customFormat="1" ht="18.75" x14ac:dyDescent="0.4">
      <c r="C118" s="44"/>
      <c r="D118" s="51"/>
      <c r="E118" s="44"/>
      <c r="F118" s="51"/>
      <c r="G118" s="44"/>
      <c r="H118" s="51"/>
      <c r="K118" s="44"/>
    </row>
    <row r="119" spans="1:11" s="56" customFormat="1" ht="18.75" x14ac:dyDescent="0.4">
      <c r="A119" s="54"/>
      <c r="B119" s="55"/>
      <c r="C119" s="51"/>
      <c r="D119" s="51"/>
      <c r="E119" s="51"/>
      <c r="F119" s="51"/>
      <c r="G119" s="51"/>
      <c r="H119" s="51"/>
      <c r="K119" s="57"/>
    </row>
    <row r="120" spans="1:11" s="61" customFormat="1" ht="19.5" x14ac:dyDescent="0.2">
      <c r="A120" s="58"/>
      <c r="B120" s="59"/>
      <c r="C120" s="60"/>
      <c r="D120" s="60"/>
      <c r="E120" s="60"/>
      <c r="F120" s="60"/>
      <c r="G120" s="60"/>
      <c r="H120" s="60"/>
      <c r="K120" s="62"/>
    </row>
    <row r="121" spans="1:11" s="63" customFormat="1" ht="14.25" x14ac:dyDescent="0.2">
      <c r="A121" s="112" t="s">
        <v>101</v>
      </c>
      <c r="B121" s="112"/>
      <c r="C121" s="112"/>
      <c r="D121" s="112"/>
      <c r="E121" s="112"/>
      <c r="F121" s="112"/>
      <c r="K121" s="64"/>
    </row>
    <row r="122" spans="1:11" s="63" customFormat="1" x14ac:dyDescent="0.2">
      <c r="K122" s="64"/>
    </row>
    <row r="123" spans="1:11" s="63" customFormat="1" x14ac:dyDescent="0.2">
      <c r="A123" s="65" t="s">
        <v>102</v>
      </c>
      <c r="K123" s="64"/>
    </row>
    <row r="124" spans="1:11" s="63" customFormat="1" x14ac:dyDescent="0.2">
      <c r="K124" s="64"/>
    </row>
    <row r="125" spans="1:11" s="63" customFormat="1" x14ac:dyDescent="0.2">
      <c r="K125" s="64"/>
    </row>
    <row r="126" spans="1:11" s="63" customFormat="1" x14ac:dyDescent="0.2">
      <c r="K126" s="64"/>
    </row>
    <row r="127" spans="1:11" s="63" customFormat="1" x14ac:dyDescent="0.2">
      <c r="K127" s="64"/>
    </row>
    <row r="128" spans="1:11" s="63" customFormat="1" x14ac:dyDescent="0.2">
      <c r="K128" s="64"/>
    </row>
    <row r="129" spans="11:11" s="63" customFormat="1" x14ac:dyDescent="0.2">
      <c r="K129" s="64"/>
    </row>
    <row r="130" spans="11:11" s="63" customFormat="1" x14ac:dyDescent="0.2">
      <c r="K130" s="64"/>
    </row>
    <row r="131" spans="11:11" s="63" customFormat="1" x14ac:dyDescent="0.2">
      <c r="K131" s="64"/>
    </row>
    <row r="132" spans="11:11" s="63" customFormat="1" x14ac:dyDescent="0.2">
      <c r="K132" s="64"/>
    </row>
    <row r="133" spans="11:11" s="63" customFormat="1" x14ac:dyDescent="0.2">
      <c r="K133" s="64"/>
    </row>
    <row r="134" spans="11:11" s="63" customFormat="1" x14ac:dyDescent="0.2">
      <c r="K134" s="64"/>
    </row>
    <row r="135" spans="11:11" s="63" customFormat="1" x14ac:dyDescent="0.2">
      <c r="K135" s="64"/>
    </row>
    <row r="136" spans="11:11" s="63" customFormat="1" x14ac:dyDescent="0.2">
      <c r="K136" s="64"/>
    </row>
    <row r="137" spans="11:11" s="63" customFormat="1" x14ac:dyDescent="0.2">
      <c r="K137" s="64"/>
    </row>
    <row r="138" spans="11:11" s="63" customFormat="1" x14ac:dyDescent="0.2">
      <c r="K138" s="64"/>
    </row>
    <row r="139" spans="11:11" s="63" customFormat="1" x14ac:dyDescent="0.2">
      <c r="K139" s="64"/>
    </row>
    <row r="140" spans="11:11" s="63" customFormat="1" x14ac:dyDescent="0.2">
      <c r="K140" s="64"/>
    </row>
    <row r="141" spans="11:11" s="63" customFormat="1" x14ac:dyDescent="0.2">
      <c r="K141" s="64"/>
    </row>
  </sheetData>
  <mergeCells count="13">
    <mergeCell ref="A6:H6"/>
    <mergeCell ref="A1:H1"/>
    <mergeCell ref="B2:H2"/>
    <mergeCell ref="B3:H3"/>
    <mergeCell ref="B4:H4"/>
    <mergeCell ref="A5:H5"/>
    <mergeCell ref="A121:F121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topLeftCell="A64" zoomScale="75" zoomScaleNormal="75" workbookViewId="0">
      <selection sqref="A1:H124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1" customWidth="1"/>
    <col min="5" max="5" width="13.85546875" style="1" hidden="1" customWidth="1"/>
    <col min="6" max="6" width="20.85546875" style="1" hidden="1" customWidth="1"/>
    <col min="7" max="7" width="13.85546875" style="1" customWidth="1"/>
    <col min="8" max="8" width="20.85546875" style="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13" t="s">
        <v>0</v>
      </c>
      <c r="B1" s="114"/>
      <c r="C1" s="114"/>
      <c r="D1" s="114"/>
      <c r="E1" s="114"/>
      <c r="F1" s="114"/>
      <c r="G1" s="114"/>
      <c r="H1" s="114"/>
    </row>
    <row r="2" spans="1:11" ht="12.75" customHeight="1" x14ac:dyDescent="0.3">
      <c r="B2" s="115" t="s">
        <v>1</v>
      </c>
      <c r="C2" s="115"/>
      <c r="D2" s="115"/>
      <c r="E2" s="115"/>
      <c r="F2" s="115"/>
      <c r="G2" s="114"/>
      <c r="H2" s="114"/>
    </row>
    <row r="3" spans="1:11" ht="19.5" customHeight="1" x14ac:dyDescent="0.3">
      <c r="A3" s="3" t="s">
        <v>131</v>
      </c>
      <c r="B3" s="115" t="s">
        <v>2</v>
      </c>
      <c r="C3" s="115"/>
      <c r="D3" s="115"/>
      <c r="E3" s="115"/>
      <c r="F3" s="115"/>
      <c r="G3" s="114"/>
      <c r="H3" s="114"/>
    </row>
    <row r="4" spans="1:11" ht="14.25" customHeight="1" x14ac:dyDescent="0.3">
      <c r="B4" s="115" t="s">
        <v>3</v>
      </c>
      <c r="C4" s="115"/>
      <c r="D4" s="115"/>
      <c r="E4" s="115"/>
      <c r="F4" s="115"/>
      <c r="G4" s="114"/>
      <c r="H4" s="114"/>
    </row>
    <row r="5" spans="1:11" s="4" customFormat="1" ht="39.75" customHeight="1" x14ac:dyDescent="0.25">
      <c r="A5" s="116"/>
      <c r="B5" s="117"/>
      <c r="C5" s="117"/>
      <c r="D5" s="117"/>
      <c r="E5" s="117"/>
      <c r="F5" s="117"/>
      <c r="G5" s="117"/>
      <c r="H5" s="117"/>
    </row>
    <row r="6" spans="1:11" s="4" customFormat="1" ht="24.75" customHeight="1" x14ac:dyDescent="0.4">
      <c r="A6" s="118"/>
      <c r="B6" s="119"/>
      <c r="C6" s="119"/>
      <c r="D6" s="119"/>
      <c r="E6" s="119"/>
      <c r="F6" s="119"/>
      <c r="G6" s="119"/>
      <c r="H6" s="119"/>
    </row>
    <row r="7" spans="1:11" s="4" customFormat="1" ht="21.75" customHeight="1" x14ac:dyDescent="0.2">
      <c r="A7" s="130" t="s">
        <v>121</v>
      </c>
      <c r="B7" s="130"/>
      <c r="C7" s="130"/>
      <c r="D7" s="130"/>
      <c r="E7" s="130"/>
      <c r="F7" s="130"/>
      <c r="G7" s="130"/>
      <c r="H7" s="130"/>
    </row>
    <row r="8" spans="1:11" s="5" customFormat="1" ht="22.5" customHeight="1" x14ac:dyDescent="0.4">
      <c r="A8" s="120" t="s">
        <v>4</v>
      </c>
      <c r="B8" s="120"/>
      <c r="C8" s="120"/>
      <c r="D8" s="120"/>
      <c r="E8" s="121"/>
      <c r="F8" s="121"/>
      <c r="G8" s="121"/>
      <c r="H8" s="121"/>
      <c r="K8" s="6"/>
    </row>
    <row r="9" spans="1:11" s="7" customFormat="1" ht="18.75" customHeight="1" x14ac:dyDescent="0.4">
      <c r="A9" s="120" t="s">
        <v>130</v>
      </c>
      <c r="B9" s="120"/>
      <c r="C9" s="120"/>
      <c r="D9" s="120"/>
      <c r="E9" s="121"/>
      <c r="F9" s="121"/>
      <c r="G9" s="121"/>
      <c r="H9" s="121"/>
    </row>
    <row r="10" spans="1:11" s="8" customFormat="1" ht="17.25" customHeight="1" x14ac:dyDescent="0.2">
      <c r="A10" s="122" t="s">
        <v>5</v>
      </c>
      <c r="B10" s="122"/>
      <c r="C10" s="122"/>
      <c r="D10" s="122"/>
      <c r="E10" s="123"/>
      <c r="F10" s="123"/>
      <c r="G10" s="123"/>
      <c r="H10" s="123"/>
    </row>
    <row r="11" spans="1:11" s="7" customFormat="1" ht="30" customHeight="1" thickBot="1" x14ac:dyDescent="0.25">
      <c r="A11" s="124" t="s">
        <v>6</v>
      </c>
      <c r="B11" s="124"/>
      <c r="C11" s="124"/>
      <c r="D11" s="124"/>
      <c r="E11" s="125"/>
      <c r="F11" s="125"/>
      <c r="G11" s="125"/>
      <c r="H11" s="125"/>
    </row>
    <row r="12" spans="1:11" s="13" customFormat="1" ht="139.5" customHeight="1" thickBot="1" x14ac:dyDescent="0.25">
      <c r="A12" s="9" t="s">
        <v>7</v>
      </c>
      <c r="B12" s="10" t="s">
        <v>8</v>
      </c>
      <c r="C12" s="11" t="s">
        <v>9</v>
      </c>
      <c r="D12" s="11" t="s">
        <v>10</v>
      </c>
      <c r="E12" s="11" t="s">
        <v>9</v>
      </c>
      <c r="F12" s="12" t="s">
        <v>11</v>
      </c>
      <c r="G12" s="11" t="s">
        <v>9</v>
      </c>
      <c r="H12" s="12" t="s">
        <v>11</v>
      </c>
      <c r="K12" s="14"/>
    </row>
    <row r="13" spans="1:11" s="21" customFormat="1" x14ac:dyDescent="0.2">
      <c r="A13" s="15">
        <v>1</v>
      </c>
      <c r="B13" s="16">
        <v>2</v>
      </c>
      <c r="C13" s="16">
        <v>3</v>
      </c>
      <c r="D13" s="17"/>
      <c r="E13" s="16">
        <v>3</v>
      </c>
      <c r="F13" s="18">
        <v>4</v>
      </c>
      <c r="G13" s="19">
        <v>3</v>
      </c>
      <c r="H13" s="20">
        <v>4</v>
      </c>
      <c r="K13" s="22"/>
    </row>
    <row r="14" spans="1:11" s="21" customFormat="1" ht="49.5" customHeight="1" x14ac:dyDescent="0.2">
      <c r="A14" s="126" t="s">
        <v>12</v>
      </c>
      <c r="B14" s="127"/>
      <c r="C14" s="127"/>
      <c r="D14" s="127"/>
      <c r="E14" s="127"/>
      <c r="F14" s="127"/>
      <c r="G14" s="128"/>
      <c r="H14" s="129"/>
      <c r="K14" s="22"/>
    </row>
    <row r="15" spans="1:11" s="13" customFormat="1" ht="18.75" customHeight="1" x14ac:dyDescent="0.2">
      <c r="A15" s="23" t="s">
        <v>111</v>
      </c>
      <c r="B15" s="24"/>
      <c r="C15" s="25">
        <f>F15*12</f>
        <v>0</v>
      </c>
      <c r="D15" s="26">
        <f>G15*I15</f>
        <v>141691.46</v>
      </c>
      <c r="E15" s="27">
        <f>H15*12</f>
        <v>36.72</v>
      </c>
      <c r="F15" s="28"/>
      <c r="G15" s="27">
        <f>H15*12</f>
        <v>36.72</v>
      </c>
      <c r="H15" s="28">
        <f>H20+H23</f>
        <v>3.06</v>
      </c>
      <c r="I15" s="13">
        <v>3858.7</v>
      </c>
      <c r="J15" s="13">
        <v>1.07</v>
      </c>
      <c r="K15" s="14">
        <v>2.2400000000000002</v>
      </c>
    </row>
    <row r="16" spans="1:11" s="13" customFormat="1" ht="27" customHeight="1" x14ac:dyDescent="0.2">
      <c r="A16" s="98" t="s">
        <v>13</v>
      </c>
      <c r="B16" s="85" t="s">
        <v>14</v>
      </c>
      <c r="C16" s="27"/>
      <c r="D16" s="26"/>
      <c r="E16" s="27"/>
      <c r="F16" s="28"/>
      <c r="G16" s="27"/>
      <c r="H16" s="28"/>
      <c r="K16" s="14"/>
    </row>
    <row r="17" spans="1:11" s="13" customFormat="1" ht="23.25" customHeight="1" x14ac:dyDescent="0.2">
      <c r="A17" s="98" t="s">
        <v>15</v>
      </c>
      <c r="B17" s="85" t="s">
        <v>14</v>
      </c>
      <c r="C17" s="27"/>
      <c r="D17" s="26"/>
      <c r="E17" s="27"/>
      <c r="F17" s="28"/>
      <c r="G17" s="27"/>
      <c r="H17" s="28"/>
      <c r="K17" s="14"/>
    </row>
    <row r="18" spans="1:11" s="13" customFormat="1" ht="21" customHeight="1" x14ac:dyDescent="0.2">
      <c r="A18" s="98" t="s">
        <v>16</v>
      </c>
      <c r="B18" s="85" t="s">
        <v>17</v>
      </c>
      <c r="C18" s="27"/>
      <c r="D18" s="26"/>
      <c r="E18" s="27"/>
      <c r="F18" s="28"/>
      <c r="G18" s="27"/>
      <c r="H18" s="28"/>
      <c r="K18" s="14"/>
    </row>
    <row r="19" spans="1:11" s="13" customFormat="1" ht="20.25" customHeight="1" x14ac:dyDescent="0.2">
      <c r="A19" s="98" t="s">
        <v>18</v>
      </c>
      <c r="B19" s="85" t="s">
        <v>19</v>
      </c>
      <c r="C19" s="27"/>
      <c r="D19" s="26"/>
      <c r="E19" s="27"/>
      <c r="F19" s="28"/>
      <c r="G19" s="27"/>
      <c r="H19" s="28"/>
      <c r="K19" s="14"/>
    </row>
    <row r="20" spans="1:11" s="13" customFormat="1" ht="20.25" customHeight="1" x14ac:dyDescent="0.2">
      <c r="A20" s="71" t="s">
        <v>97</v>
      </c>
      <c r="B20" s="72"/>
      <c r="C20" s="73"/>
      <c r="D20" s="74"/>
      <c r="E20" s="73"/>
      <c r="F20" s="75"/>
      <c r="G20" s="73"/>
      <c r="H20" s="28">
        <v>2.83</v>
      </c>
      <c r="K20" s="14"/>
    </row>
    <row r="21" spans="1:11" s="13" customFormat="1" ht="18.75" customHeight="1" x14ac:dyDescent="0.2">
      <c r="A21" s="76" t="s">
        <v>103</v>
      </c>
      <c r="B21" s="72" t="s">
        <v>14</v>
      </c>
      <c r="C21" s="73"/>
      <c r="D21" s="74"/>
      <c r="E21" s="73"/>
      <c r="F21" s="75"/>
      <c r="G21" s="73"/>
      <c r="H21" s="75">
        <v>0.12</v>
      </c>
      <c r="K21" s="14"/>
    </row>
    <row r="22" spans="1:11" s="13" customFormat="1" ht="21.75" customHeight="1" x14ac:dyDescent="0.2">
      <c r="A22" s="76" t="s">
        <v>104</v>
      </c>
      <c r="B22" s="72" t="s">
        <v>14</v>
      </c>
      <c r="C22" s="73"/>
      <c r="D22" s="74"/>
      <c r="E22" s="73"/>
      <c r="F22" s="75"/>
      <c r="G22" s="73"/>
      <c r="H22" s="75">
        <v>0.11</v>
      </c>
      <c r="K22" s="14"/>
    </row>
    <row r="23" spans="1:11" s="13" customFormat="1" ht="21.75" customHeight="1" x14ac:dyDescent="0.2">
      <c r="A23" s="71" t="s">
        <v>97</v>
      </c>
      <c r="B23" s="72"/>
      <c r="C23" s="73"/>
      <c r="D23" s="74"/>
      <c r="E23" s="73"/>
      <c r="F23" s="75"/>
      <c r="G23" s="73"/>
      <c r="H23" s="28">
        <f>H21+H22</f>
        <v>0.23</v>
      </c>
      <c r="K23" s="14"/>
    </row>
    <row r="24" spans="1:11" s="13" customFormat="1" ht="30" x14ac:dyDescent="0.2">
      <c r="A24" s="71" t="s">
        <v>20</v>
      </c>
      <c r="B24" s="99"/>
      <c r="C24" s="27">
        <f>F24*12</f>
        <v>0</v>
      </c>
      <c r="D24" s="26">
        <f>G24*I24</f>
        <v>137987.10999999999</v>
      </c>
      <c r="E24" s="27">
        <f>H24*12</f>
        <v>35.76</v>
      </c>
      <c r="F24" s="28"/>
      <c r="G24" s="27">
        <f>H24*12</f>
        <v>35.76</v>
      </c>
      <c r="H24" s="28">
        <v>2.98</v>
      </c>
      <c r="I24" s="13">
        <v>3858.7</v>
      </c>
      <c r="J24" s="13">
        <v>1.07</v>
      </c>
      <c r="K24" s="14">
        <v>2.36</v>
      </c>
    </row>
    <row r="25" spans="1:11" s="13" customFormat="1" ht="15" x14ac:dyDescent="0.2">
      <c r="A25" s="98" t="s">
        <v>21</v>
      </c>
      <c r="B25" s="85" t="s">
        <v>22</v>
      </c>
      <c r="C25" s="27"/>
      <c r="D25" s="26"/>
      <c r="E25" s="27"/>
      <c r="F25" s="28"/>
      <c r="G25" s="27"/>
      <c r="H25" s="28"/>
      <c r="K25" s="14"/>
    </row>
    <row r="26" spans="1:11" s="13" customFormat="1" ht="15" x14ac:dyDescent="0.2">
      <c r="A26" s="98" t="s">
        <v>23</v>
      </c>
      <c r="B26" s="85" t="s">
        <v>22</v>
      </c>
      <c r="C26" s="27"/>
      <c r="D26" s="26"/>
      <c r="E26" s="27"/>
      <c r="F26" s="28"/>
      <c r="G26" s="27"/>
      <c r="H26" s="28"/>
      <c r="K26" s="14"/>
    </row>
    <row r="27" spans="1:11" s="13" customFormat="1" ht="15" x14ac:dyDescent="0.2">
      <c r="A27" s="100" t="s">
        <v>24</v>
      </c>
      <c r="B27" s="101" t="s">
        <v>25</v>
      </c>
      <c r="C27" s="27"/>
      <c r="D27" s="26"/>
      <c r="E27" s="27"/>
      <c r="F27" s="28"/>
      <c r="G27" s="27"/>
      <c r="H27" s="28"/>
      <c r="K27" s="14"/>
    </row>
    <row r="28" spans="1:11" s="13" customFormat="1" ht="15" x14ac:dyDescent="0.2">
      <c r="A28" s="98" t="s">
        <v>26</v>
      </c>
      <c r="B28" s="85" t="s">
        <v>22</v>
      </c>
      <c r="C28" s="27"/>
      <c r="D28" s="26"/>
      <c r="E28" s="27"/>
      <c r="F28" s="28"/>
      <c r="G28" s="27"/>
      <c r="H28" s="28"/>
      <c r="K28" s="14"/>
    </row>
    <row r="29" spans="1:11" s="13" customFormat="1" ht="25.5" x14ac:dyDescent="0.2">
      <c r="A29" s="98" t="s">
        <v>27</v>
      </c>
      <c r="B29" s="85" t="s">
        <v>28</v>
      </c>
      <c r="C29" s="27"/>
      <c r="D29" s="26"/>
      <c r="E29" s="27"/>
      <c r="F29" s="28"/>
      <c r="G29" s="27"/>
      <c r="H29" s="28"/>
      <c r="K29" s="14"/>
    </row>
    <row r="30" spans="1:11" s="13" customFormat="1" ht="15" x14ac:dyDescent="0.2">
      <c r="A30" s="98" t="s">
        <v>29</v>
      </c>
      <c r="B30" s="85" t="s">
        <v>22</v>
      </c>
      <c r="C30" s="27"/>
      <c r="D30" s="26"/>
      <c r="E30" s="27"/>
      <c r="F30" s="28"/>
      <c r="G30" s="27"/>
      <c r="H30" s="28"/>
      <c r="K30" s="14"/>
    </row>
    <row r="31" spans="1:11" s="13" customFormat="1" ht="15" x14ac:dyDescent="0.2">
      <c r="A31" s="102" t="s">
        <v>30</v>
      </c>
      <c r="B31" s="103" t="s">
        <v>22</v>
      </c>
      <c r="C31" s="27"/>
      <c r="D31" s="26"/>
      <c r="E31" s="27"/>
      <c r="F31" s="28"/>
      <c r="G31" s="27"/>
      <c r="H31" s="28"/>
      <c r="K31" s="14"/>
    </row>
    <row r="32" spans="1:11" s="13" customFormat="1" ht="26.25" thickBot="1" x14ac:dyDescent="0.25">
      <c r="A32" s="104" t="s">
        <v>31</v>
      </c>
      <c r="B32" s="87" t="s">
        <v>32</v>
      </c>
      <c r="C32" s="27"/>
      <c r="D32" s="26"/>
      <c r="E32" s="27"/>
      <c r="F32" s="28"/>
      <c r="G32" s="27"/>
      <c r="H32" s="28"/>
      <c r="K32" s="14"/>
    </row>
    <row r="33" spans="1:11" s="30" customFormat="1" ht="15" x14ac:dyDescent="0.2">
      <c r="A33" s="105" t="s">
        <v>33</v>
      </c>
      <c r="B33" s="94" t="s">
        <v>34</v>
      </c>
      <c r="C33" s="27">
        <f>F33*12</f>
        <v>0</v>
      </c>
      <c r="D33" s="26">
        <f>G33*I33</f>
        <v>34728.300000000003</v>
      </c>
      <c r="E33" s="27">
        <f>H33*12</f>
        <v>9</v>
      </c>
      <c r="F33" s="29"/>
      <c r="G33" s="27">
        <f>H33*12</f>
        <v>9</v>
      </c>
      <c r="H33" s="28">
        <v>0.75</v>
      </c>
      <c r="I33" s="13">
        <v>3858.7</v>
      </c>
      <c r="J33" s="13">
        <v>1.07</v>
      </c>
      <c r="K33" s="14">
        <v>0.6</v>
      </c>
    </row>
    <row r="34" spans="1:11" s="13" customFormat="1" ht="15" x14ac:dyDescent="0.2">
      <c r="A34" s="105" t="s">
        <v>35</v>
      </c>
      <c r="B34" s="94" t="s">
        <v>36</v>
      </c>
      <c r="C34" s="27">
        <f>F34*12</f>
        <v>0</v>
      </c>
      <c r="D34" s="26">
        <f>G34*I34</f>
        <v>113445.78</v>
      </c>
      <c r="E34" s="27">
        <f>H34*12</f>
        <v>29.4</v>
      </c>
      <c r="F34" s="29"/>
      <c r="G34" s="27">
        <f>H34*12</f>
        <v>29.4</v>
      </c>
      <c r="H34" s="28">
        <v>2.4500000000000002</v>
      </c>
      <c r="I34" s="13">
        <v>3858.7</v>
      </c>
      <c r="J34" s="13">
        <v>1.07</v>
      </c>
      <c r="K34" s="14">
        <v>1.94</v>
      </c>
    </row>
    <row r="35" spans="1:11" s="21" customFormat="1" ht="30" x14ac:dyDescent="0.2">
      <c r="A35" s="105" t="s">
        <v>37</v>
      </c>
      <c r="B35" s="94" t="s">
        <v>34</v>
      </c>
      <c r="C35" s="31"/>
      <c r="D35" s="26">
        <v>2042.21</v>
      </c>
      <c r="E35" s="31">
        <f>H35*12</f>
        <v>0.48</v>
      </c>
      <c r="F35" s="29"/>
      <c r="G35" s="27">
        <f t="shared" ref="G35:G39" si="0">D35/I35</f>
        <v>0.53</v>
      </c>
      <c r="H35" s="28">
        <f t="shared" ref="H35:H39" si="1">G35/12</f>
        <v>0.04</v>
      </c>
      <c r="I35" s="13">
        <v>3858.7</v>
      </c>
      <c r="J35" s="13">
        <v>1.07</v>
      </c>
      <c r="K35" s="14">
        <v>0.03</v>
      </c>
    </row>
    <row r="36" spans="1:11" s="21" customFormat="1" ht="30" x14ac:dyDescent="0.2">
      <c r="A36" s="105" t="s">
        <v>38</v>
      </c>
      <c r="B36" s="94" t="s">
        <v>34</v>
      </c>
      <c r="C36" s="31"/>
      <c r="D36" s="26">
        <v>2042.21</v>
      </c>
      <c r="E36" s="31">
        <f>H36*12</f>
        <v>0.48</v>
      </c>
      <c r="F36" s="29"/>
      <c r="G36" s="27">
        <f t="shared" si="0"/>
        <v>0.53</v>
      </c>
      <c r="H36" s="28">
        <f t="shared" si="1"/>
        <v>0.04</v>
      </c>
      <c r="I36" s="13">
        <v>3858.7</v>
      </c>
      <c r="J36" s="13">
        <v>1.07</v>
      </c>
      <c r="K36" s="14">
        <v>0.03</v>
      </c>
    </row>
    <row r="37" spans="1:11" s="21" customFormat="1" ht="21" customHeight="1" x14ac:dyDescent="0.2">
      <c r="A37" s="105" t="s">
        <v>39</v>
      </c>
      <c r="B37" s="94" t="s">
        <v>34</v>
      </c>
      <c r="C37" s="31"/>
      <c r="D37" s="26">
        <v>12896.1</v>
      </c>
      <c r="E37" s="31"/>
      <c r="F37" s="29"/>
      <c r="G37" s="27">
        <f t="shared" si="0"/>
        <v>3.34</v>
      </c>
      <c r="H37" s="28">
        <f t="shared" si="1"/>
        <v>0.28000000000000003</v>
      </c>
      <c r="I37" s="13">
        <v>3858.7</v>
      </c>
      <c r="J37" s="13">
        <v>1.07</v>
      </c>
      <c r="K37" s="14">
        <v>0.22</v>
      </c>
    </row>
    <row r="38" spans="1:11" s="21" customFormat="1" ht="30" hidden="1" x14ac:dyDescent="0.2">
      <c r="A38" s="105" t="s">
        <v>40</v>
      </c>
      <c r="B38" s="94" t="s">
        <v>28</v>
      </c>
      <c r="C38" s="31"/>
      <c r="D38" s="26">
        <f ca="1">G38*I38</f>
        <v>0</v>
      </c>
      <c r="E38" s="31"/>
      <c r="F38" s="29"/>
      <c r="G38" s="27">
        <f t="shared" ca="1" si="0"/>
        <v>2.84</v>
      </c>
      <c r="H38" s="28">
        <f t="shared" ca="1" si="1"/>
        <v>0.24</v>
      </c>
      <c r="I38" s="13">
        <v>3858.7</v>
      </c>
      <c r="J38" s="13">
        <v>1.07</v>
      </c>
      <c r="K38" s="14">
        <v>0</v>
      </c>
    </row>
    <row r="39" spans="1:11" s="21" customFormat="1" ht="30" hidden="1" x14ac:dyDescent="0.2">
      <c r="A39" s="105" t="s">
        <v>41</v>
      </c>
      <c r="B39" s="94" t="s">
        <v>28</v>
      </c>
      <c r="C39" s="31"/>
      <c r="D39" s="26">
        <f ca="1">G39*I39</f>
        <v>0</v>
      </c>
      <c r="E39" s="31"/>
      <c r="F39" s="29"/>
      <c r="G39" s="27">
        <f t="shared" ca="1" si="0"/>
        <v>2.84</v>
      </c>
      <c r="H39" s="28">
        <f t="shared" ca="1" si="1"/>
        <v>0.24</v>
      </c>
      <c r="I39" s="13">
        <v>3858.7</v>
      </c>
      <c r="J39" s="13">
        <v>1.07</v>
      </c>
      <c r="K39" s="14">
        <v>0</v>
      </c>
    </row>
    <row r="40" spans="1:11" s="21" customFormat="1" ht="30" x14ac:dyDescent="0.2">
      <c r="A40" s="105" t="s">
        <v>42</v>
      </c>
      <c r="B40" s="94"/>
      <c r="C40" s="31">
        <f>F40*12</f>
        <v>0</v>
      </c>
      <c r="D40" s="26">
        <f>G40*I40</f>
        <v>9723.92</v>
      </c>
      <c r="E40" s="31">
        <f>H40*12</f>
        <v>2.52</v>
      </c>
      <c r="F40" s="29"/>
      <c r="G40" s="27">
        <f>H40*12</f>
        <v>2.52</v>
      </c>
      <c r="H40" s="28">
        <v>0.21</v>
      </c>
      <c r="I40" s="13">
        <v>3858.7</v>
      </c>
      <c r="J40" s="13">
        <v>1.07</v>
      </c>
      <c r="K40" s="14">
        <v>0.14000000000000001</v>
      </c>
    </row>
    <row r="41" spans="1:11" s="13" customFormat="1" ht="15" x14ac:dyDescent="0.2">
      <c r="A41" s="105" t="s">
        <v>43</v>
      </c>
      <c r="B41" s="94" t="s">
        <v>44</v>
      </c>
      <c r="C41" s="31">
        <f>F41*12</f>
        <v>0</v>
      </c>
      <c r="D41" s="26">
        <f>G41*I41</f>
        <v>2778.26</v>
      </c>
      <c r="E41" s="31">
        <f>H41*12</f>
        <v>0.72</v>
      </c>
      <c r="F41" s="29"/>
      <c r="G41" s="27">
        <f>H41*12</f>
        <v>0.72</v>
      </c>
      <c r="H41" s="28">
        <v>0.06</v>
      </c>
      <c r="I41" s="13">
        <v>3858.7</v>
      </c>
      <c r="J41" s="13">
        <v>1.07</v>
      </c>
      <c r="K41" s="14">
        <v>0.03</v>
      </c>
    </row>
    <row r="42" spans="1:11" s="13" customFormat="1" ht="15" x14ac:dyDescent="0.2">
      <c r="A42" s="105" t="s">
        <v>45</v>
      </c>
      <c r="B42" s="106" t="s">
        <v>46</v>
      </c>
      <c r="C42" s="107">
        <f>F42*12</f>
        <v>0</v>
      </c>
      <c r="D42" s="26">
        <f>G42*I42</f>
        <v>1852.18</v>
      </c>
      <c r="E42" s="31">
        <f>H42*12</f>
        <v>0.48</v>
      </c>
      <c r="F42" s="29"/>
      <c r="G42" s="27">
        <f>H42*12</f>
        <v>0.48</v>
      </c>
      <c r="H42" s="28">
        <v>0.04</v>
      </c>
      <c r="I42" s="13">
        <v>3858.7</v>
      </c>
      <c r="J42" s="13">
        <v>1.07</v>
      </c>
      <c r="K42" s="14">
        <v>0.02</v>
      </c>
    </row>
    <row r="43" spans="1:11" s="30" customFormat="1" ht="30" x14ac:dyDescent="0.2">
      <c r="A43" s="105" t="s">
        <v>47</v>
      </c>
      <c r="B43" s="94" t="s">
        <v>48</v>
      </c>
      <c r="C43" s="31">
        <f>F43*12</f>
        <v>0</v>
      </c>
      <c r="D43" s="26">
        <v>1486.37</v>
      </c>
      <c r="E43" s="31">
        <f>H43*12</f>
        <v>0.6</v>
      </c>
      <c r="F43" s="29"/>
      <c r="G43" s="27">
        <f>H43*12</f>
        <v>0.6</v>
      </c>
      <c r="H43" s="28">
        <v>0.05</v>
      </c>
      <c r="I43" s="13">
        <v>3858.7</v>
      </c>
      <c r="J43" s="13">
        <v>1.07</v>
      </c>
      <c r="K43" s="14">
        <v>0.03</v>
      </c>
    </row>
    <row r="44" spans="1:11" s="30" customFormat="1" ht="15" x14ac:dyDescent="0.2">
      <c r="A44" s="105" t="s">
        <v>49</v>
      </c>
      <c r="B44" s="94"/>
      <c r="C44" s="27"/>
      <c r="D44" s="27">
        <f>D46+D47+D48+D49+D50+D51+D52+D53+D54+D55+D56+D59+D57+D60</f>
        <v>22932.799999999999</v>
      </c>
      <c r="E44" s="27"/>
      <c r="F44" s="29"/>
      <c r="G44" s="27">
        <f>D44/I44</f>
        <v>5.94</v>
      </c>
      <c r="H44" s="28">
        <f>G44/12</f>
        <v>0.5</v>
      </c>
      <c r="I44" s="13">
        <v>3858.7</v>
      </c>
      <c r="J44" s="13">
        <v>1.07</v>
      </c>
      <c r="K44" s="14">
        <v>0.53</v>
      </c>
    </row>
    <row r="45" spans="1:11" s="21" customFormat="1" ht="15" hidden="1" x14ac:dyDescent="0.2">
      <c r="A45" s="84"/>
      <c r="B45" s="85"/>
      <c r="C45" s="33"/>
      <c r="D45" s="32"/>
      <c r="E45" s="33"/>
      <c r="F45" s="34"/>
      <c r="G45" s="33"/>
      <c r="H45" s="34"/>
      <c r="I45" s="13"/>
      <c r="J45" s="13"/>
      <c r="K45" s="14"/>
    </row>
    <row r="46" spans="1:11" s="21" customFormat="1" ht="24.75" customHeight="1" x14ac:dyDescent="0.2">
      <c r="A46" s="84" t="s">
        <v>123</v>
      </c>
      <c r="B46" s="85" t="s">
        <v>50</v>
      </c>
      <c r="C46" s="33"/>
      <c r="D46" s="32">
        <v>622.74</v>
      </c>
      <c r="E46" s="33"/>
      <c r="F46" s="34"/>
      <c r="G46" s="33"/>
      <c r="H46" s="34"/>
      <c r="I46" s="13">
        <v>3858.7</v>
      </c>
      <c r="J46" s="13">
        <v>1.07</v>
      </c>
      <c r="K46" s="14">
        <v>0.01</v>
      </c>
    </row>
    <row r="47" spans="1:11" s="21" customFormat="1" ht="15" x14ac:dyDescent="0.2">
      <c r="A47" s="84" t="s">
        <v>51</v>
      </c>
      <c r="B47" s="85" t="s">
        <v>52</v>
      </c>
      <c r="C47" s="33">
        <f>F47*12</f>
        <v>0</v>
      </c>
      <c r="D47" s="32">
        <v>459.48</v>
      </c>
      <c r="E47" s="33">
        <f>H47*12</f>
        <v>0</v>
      </c>
      <c r="F47" s="34"/>
      <c r="G47" s="33"/>
      <c r="H47" s="34"/>
      <c r="I47" s="13">
        <v>3858.7</v>
      </c>
      <c r="J47" s="13">
        <v>1.07</v>
      </c>
      <c r="K47" s="14">
        <v>0.01</v>
      </c>
    </row>
    <row r="48" spans="1:11" s="21" customFormat="1" ht="15" x14ac:dyDescent="0.2">
      <c r="A48" s="84" t="s">
        <v>108</v>
      </c>
      <c r="B48" s="101" t="s">
        <v>50</v>
      </c>
      <c r="C48" s="33"/>
      <c r="D48" s="32">
        <v>818.74</v>
      </c>
      <c r="E48" s="33"/>
      <c r="F48" s="34"/>
      <c r="G48" s="33"/>
      <c r="H48" s="34"/>
      <c r="I48" s="13"/>
      <c r="J48" s="13"/>
      <c r="K48" s="14"/>
    </row>
    <row r="49" spans="1:11" s="21" customFormat="1" ht="15" x14ac:dyDescent="0.2">
      <c r="A49" s="84" t="s">
        <v>105</v>
      </c>
      <c r="B49" s="85" t="s">
        <v>50</v>
      </c>
      <c r="C49" s="33">
        <f>F49*12</f>
        <v>0</v>
      </c>
      <c r="D49" s="32">
        <v>1683.06</v>
      </c>
      <c r="E49" s="33">
        <f>H49*12</f>
        <v>0</v>
      </c>
      <c r="F49" s="34"/>
      <c r="G49" s="33"/>
      <c r="H49" s="34"/>
      <c r="I49" s="13">
        <v>3858.7</v>
      </c>
      <c r="J49" s="13">
        <v>1.07</v>
      </c>
      <c r="K49" s="14">
        <v>0.13</v>
      </c>
    </row>
    <row r="50" spans="1:11" s="21" customFormat="1" ht="15" x14ac:dyDescent="0.2">
      <c r="A50" s="84" t="s">
        <v>53</v>
      </c>
      <c r="B50" s="85" t="s">
        <v>50</v>
      </c>
      <c r="C50" s="33">
        <f>F50*12</f>
        <v>0</v>
      </c>
      <c r="D50" s="32">
        <v>875.61</v>
      </c>
      <c r="E50" s="33">
        <f>H50*12</f>
        <v>0</v>
      </c>
      <c r="F50" s="34"/>
      <c r="G50" s="33"/>
      <c r="H50" s="34"/>
      <c r="I50" s="13">
        <v>3858.7</v>
      </c>
      <c r="J50" s="13">
        <v>1.07</v>
      </c>
      <c r="K50" s="14">
        <v>0.01</v>
      </c>
    </row>
    <row r="51" spans="1:11" s="21" customFormat="1" ht="15" x14ac:dyDescent="0.2">
      <c r="A51" s="84" t="s">
        <v>54</v>
      </c>
      <c r="B51" s="85" t="s">
        <v>50</v>
      </c>
      <c r="C51" s="33">
        <f>F51*12</f>
        <v>0</v>
      </c>
      <c r="D51" s="32">
        <v>3903.72</v>
      </c>
      <c r="E51" s="33">
        <f>H51*12</f>
        <v>0</v>
      </c>
      <c r="F51" s="34"/>
      <c r="G51" s="33"/>
      <c r="H51" s="34"/>
      <c r="I51" s="13">
        <v>3858.7</v>
      </c>
      <c r="J51" s="13">
        <v>1.07</v>
      </c>
      <c r="K51" s="14">
        <v>0.06</v>
      </c>
    </row>
    <row r="52" spans="1:11" s="21" customFormat="1" ht="15" x14ac:dyDescent="0.2">
      <c r="A52" s="84" t="s">
        <v>55</v>
      </c>
      <c r="B52" s="85" t="s">
        <v>50</v>
      </c>
      <c r="C52" s="33">
        <f>F52*12</f>
        <v>0</v>
      </c>
      <c r="D52" s="32">
        <v>918.95</v>
      </c>
      <c r="E52" s="33">
        <f>H52*12</f>
        <v>0</v>
      </c>
      <c r="F52" s="34"/>
      <c r="G52" s="33"/>
      <c r="H52" s="34"/>
      <c r="I52" s="13">
        <v>3858.7</v>
      </c>
      <c r="J52" s="13">
        <v>1.07</v>
      </c>
      <c r="K52" s="14">
        <v>0.01</v>
      </c>
    </row>
    <row r="53" spans="1:11" s="21" customFormat="1" ht="15" x14ac:dyDescent="0.2">
      <c r="A53" s="84" t="s">
        <v>56</v>
      </c>
      <c r="B53" s="85" t="s">
        <v>50</v>
      </c>
      <c r="C53" s="33"/>
      <c r="D53" s="32">
        <v>437.79</v>
      </c>
      <c r="E53" s="33"/>
      <c r="F53" s="34"/>
      <c r="G53" s="33"/>
      <c r="H53" s="34"/>
      <c r="I53" s="13">
        <v>3858.7</v>
      </c>
      <c r="J53" s="13">
        <v>1.07</v>
      </c>
      <c r="K53" s="14">
        <v>0.01</v>
      </c>
    </row>
    <row r="54" spans="1:11" s="21" customFormat="1" ht="15" x14ac:dyDescent="0.2">
      <c r="A54" s="84" t="s">
        <v>57</v>
      </c>
      <c r="B54" s="85" t="s">
        <v>52</v>
      </c>
      <c r="C54" s="33"/>
      <c r="D54" s="32">
        <v>1751.23</v>
      </c>
      <c r="E54" s="33"/>
      <c r="F54" s="34"/>
      <c r="G54" s="33"/>
      <c r="H54" s="34"/>
      <c r="I54" s="13">
        <v>3858.7</v>
      </c>
      <c r="J54" s="13">
        <v>1.07</v>
      </c>
      <c r="K54" s="14">
        <v>0.03</v>
      </c>
    </row>
    <row r="55" spans="1:11" s="21" customFormat="1" ht="25.5" x14ac:dyDescent="0.2">
      <c r="A55" s="84" t="s">
        <v>58</v>
      </c>
      <c r="B55" s="85" t="s">
        <v>50</v>
      </c>
      <c r="C55" s="33">
        <f>F55*12</f>
        <v>0</v>
      </c>
      <c r="D55" s="32">
        <v>3233.46</v>
      </c>
      <c r="E55" s="33">
        <f>H55*12</f>
        <v>0</v>
      </c>
      <c r="F55" s="34"/>
      <c r="G55" s="33"/>
      <c r="H55" s="34"/>
      <c r="I55" s="13">
        <v>3858.7</v>
      </c>
      <c r="J55" s="13">
        <v>1.07</v>
      </c>
      <c r="K55" s="14">
        <v>0.05</v>
      </c>
    </row>
    <row r="56" spans="1:11" s="21" customFormat="1" ht="25.5" x14ac:dyDescent="0.2">
      <c r="A56" s="84" t="s">
        <v>124</v>
      </c>
      <c r="B56" s="85" t="s">
        <v>50</v>
      </c>
      <c r="C56" s="33"/>
      <c r="D56" s="32">
        <v>3488.61</v>
      </c>
      <c r="E56" s="33"/>
      <c r="F56" s="34"/>
      <c r="G56" s="33"/>
      <c r="H56" s="34"/>
      <c r="I56" s="13">
        <v>3858.7</v>
      </c>
      <c r="J56" s="13">
        <v>1.07</v>
      </c>
      <c r="K56" s="14">
        <v>0.01</v>
      </c>
    </row>
    <row r="57" spans="1:11" s="21" customFormat="1" ht="25.5" hidden="1" x14ac:dyDescent="0.2">
      <c r="A57" s="78"/>
      <c r="B57" s="83" t="s">
        <v>28</v>
      </c>
      <c r="C57" s="35"/>
      <c r="D57" s="36"/>
      <c r="E57" s="35"/>
      <c r="F57" s="34"/>
      <c r="G57" s="33"/>
      <c r="H57" s="34"/>
      <c r="I57" s="13">
        <v>3858.7</v>
      </c>
      <c r="J57" s="13"/>
      <c r="K57" s="14"/>
    </row>
    <row r="58" spans="1:11" s="21" customFormat="1" ht="15" hidden="1" x14ac:dyDescent="0.2">
      <c r="A58" s="84"/>
      <c r="B58" s="85"/>
      <c r="C58" s="33"/>
      <c r="D58" s="32"/>
      <c r="E58" s="33"/>
      <c r="F58" s="34"/>
      <c r="G58" s="33"/>
      <c r="H58" s="34"/>
      <c r="I58" s="13"/>
      <c r="J58" s="13"/>
      <c r="K58" s="14"/>
    </row>
    <row r="59" spans="1:11" s="21" customFormat="1" ht="25.5" x14ac:dyDescent="0.2">
      <c r="A59" s="84" t="s">
        <v>59</v>
      </c>
      <c r="B59" s="101" t="s">
        <v>28</v>
      </c>
      <c r="C59" s="33"/>
      <c r="D59" s="32">
        <v>3483.86</v>
      </c>
      <c r="E59" s="33"/>
      <c r="F59" s="34"/>
      <c r="G59" s="33"/>
      <c r="H59" s="34"/>
      <c r="I59" s="13">
        <v>3858.7</v>
      </c>
      <c r="J59" s="13">
        <v>1.07</v>
      </c>
      <c r="K59" s="14">
        <v>0.03</v>
      </c>
    </row>
    <row r="60" spans="1:11" s="21" customFormat="1" ht="25.5" x14ac:dyDescent="0.2">
      <c r="A60" s="78" t="s">
        <v>117</v>
      </c>
      <c r="B60" s="83" t="s">
        <v>28</v>
      </c>
      <c r="C60" s="35"/>
      <c r="D60" s="36">
        <v>1255.55</v>
      </c>
      <c r="E60" s="35"/>
      <c r="F60" s="34"/>
      <c r="G60" s="35"/>
      <c r="H60" s="50"/>
      <c r="I60" s="13"/>
      <c r="J60" s="13"/>
      <c r="K60" s="14"/>
    </row>
    <row r="61" spans="1:11" s="30" customFormat="1" ht="30" x14ac:dyDescent="0.2">
      <c r="A61" s="105" t="s">
        <v>60</v>
      </c>
      <c r="B61" s="94"/>
      <c r="C61" s="27"/>
      <c r="D61" s="27">
        <f>D62+D63+D64+D65+D70+D71</f>
        <v>26399.59</v>
      </c>
      <c r="E61" s="27"/>
      <c r="F61" s="29"/>
      <c r="G61" s="27">
        <f>D61/I61</f>
        <v>6.84</v>
      </c>
      <c r="H61" s="28">
        <f>G61/12</f>
        <v>0.56999999999999995</v>
      </c>
      <c r="I61" s="13">
        <v>3858.7</v>
      </c>
      <c r="J61" s="13">
        <v>1.07</v>
      </c>
      <c r="K61" s="14">
        <v>0.77</v>
      </c>
    </row>
    <row r="62" spans="1:11" s="21" customFormat="1" ht="15" x14ac:dyDescent="0.2">
      <c r="A62" s="84" t="s">
        <v>61</v>
      </c>
      <c r="B62" s="85" t="s">
        <v>62</v>
      </c>
      <c r="C62" s="33"/>
      <c r="D62" s="32">
        <v>2626.83</v>
      </c>
      <c r="E62" s="33"/>
      <c r="F62" s="34"/>
      <c r="G62" s="33"/>
      <c r="H62" s="34"/>
      <c r="I62" s="13">
        <v>3858.7</v>
      </c>
      <c r="J62" s="13">
        <v>1.07</v>
      </c>
      <c r="K62" s="14">
        <v>0.04</v>
      </c>
    </row>
    <row r="63" spans="1:11" s="21" customFormat="1" ht="25.5" x14ac:dyDescent="0.2">
      <c r="A63" s="84" t="s">
        <v>63</v>
      </c>
      <c r="B63" s="85" t="s">
        <v>64</v>
      </c>
      <c r="C63" s="33"/>
      <c r="D63" s="32">
        <v>1751.23</v>
      </c>
      <c r="E63" s="33"/>
      <c r="F63" s="34"/>
      <c r="G63" s="33"/>
      <c r="H63" s="34"/>
      <c r="I63" s="13">
        <v>3858.7</v>
      </c>
      <c r="J63" s="13">
        <v>1.07</v>
      </c>
      <c r="K63" s="14">
        <v>0.03</v>
      </c>
    </row>
    <row r="64" spans="1:11" s="21" customFormat="1" ht="15" x14ac:dyDescent="0.2">
      <c r="A64" s="84" t="s">
        <v>65</v>
      </c>
      <c r="B64" s="85" t="s">
        <v>66</v>
      </c>
      <c r="C64" s="33"/>
      <c r="D64" s="32">
        <v>1837.85</v>
      </c>
      <c r="E64" s="33"/>
      <c r="F64" s="34"/>
      <c r="G64" s="33"/>
      <c r="H64" s="34"/>
      <c r="I64" s="13">
        <v>3858.7</v>
      </c>
      <c r="J64" s="13">
        <v>1.07</v>
      </c>
      <c r="K64" s="14">
        <v>0.03</v>
      </c>
    </row>
    <row r="65" spans="1:11" s="21" customFormat="1" ht="25.5" x14ac:dyDescent="0.2">
      <c r="A65" s="84" t="s">
        <v>67</v>
      </c>
      <c r="B65" s="85" t="s">
        <v>68</v>
      </c>
      <c r="C65" s="33"/>
      <c r="D65" s="32">
        <v>1751.2</v>
      </c>
      <c r="E65" s="33"/>
      <c r="F65" s="34"/>
      <c r="G65" s="33"/>
      <c r="H65" s="34"/>
      <c r="I65" s="13">
        <v>3858.7</v>
      </c>
      <c r="J65" s="13">
        <v>1.07</v>
      </c>
      <c r="K65" s="14">
        <v>0.03</v>
      </c>
    </row>
    <row r="66" spans="1:11" s="21" customFormat="1" ht="15" hidden="1" x14ac:dyDescent="0.2">
      <c r="A66" s="84" t="s">
        <v>69</v>
      </c>
      <c r="B66" s="85" t="s">
        <v>66</v>
      </c>
      <c r="C66" s="33"/>
      <c r="D66" s="32">
        <f t="shared" ref="D66:D72" si="2">G66*I66</f>
        <v>0</v>
      </c>
      <c r="E66" s="33"/>
      <c r="F66" s="34"/>
      <c r="G66" s="33"/>
      <c r="H66" s="34"/>
      <c r="I66" s="13">
        <v>3858.7</v>
      </c>
      <c r="J66" s="13">
        <v>1.07</v>
      </c>
      <c r="K66" s="14">
        <v>0</v>
      </c>
    </row>
    <row r="67" spans="1:11" s="21" customFormat="1" ht="15" hidden="1" x14ac:dyDescent="0.2">
      <c r="A67" s="84" t="s">
        <v>70</v>
      </c>
      <c r="B67" s="85" t="s">
        <v>50</v>
      </c>
      <c r="C67" s="33"/>
      <c r="D67" s="32">
        <f t="shared" si="2"/>
        <v>0</v>
      </c>
      <c r="E67" s="33"/>
      <c r="F67" s="34"/>
      <c r="G67" s="33"/>
      <c r="H67" s="34"/>
      <c r="I67" s="13">
        <v>3858.7</v>
      </c>
      <c r="J67" s="13">
        <v>1.07</v>
      </c>
      <c r="K67" s="14">
        <v>0</v>
      </c>
    </row>
    <row r="68" spans="1:11" s="21" customFormat="1" ht="25.5" hidden="1" x14ac:dyDescent="0.2">
      <c r="A68" s="84" t="s">
        <v>71</v>
      </c>
      <c r="B68" s="85" t="s">
        <v>50</v>
      </c>
      <c r="C68" s="33"/>
      <c r="D68" s="32">
        <f t="shared" si="2"/>
        <v>0</v>
      </c>
      <c r="E68" s="33"/>
      <c r="F68" s="34"/>
      <c r="G68" s="33"/>
      <c r="H68" s="34"/>
      <c r="I68" s="13">
        <v>3858.7</v>
      </c>
      <c r="J68" s="13">
        <v>1.07</v>
      </c>
      <c r="K68" s="14">
        <v>0</v>
      </c>
    </row>
    <row r="69" spans="1:11" s="21" customFormat="1" ht="15" hidden="1" x14ac:dyDescent="0.2">
      <c r="A69" s="84"/>
      <c r="B69" s="85"/>
      <c r="C69" s="33"/>
      <c r="D69" s="32"/>
      <c r="E69" s="33"/>
      <c r="F69" s="34"/>
      <c r="G69" s="33"/>
      <c r="H69" s="34"/>
      <c r="I69" s="13">
        <v>3858.7</v>
      </c>
      <c r="J69" s="13">
        <v>1.07</v>
      </c>
      <c r="K69" s="14">
        <v>0.02</v>
      </c>
    </row>
    <row r="70" spans="1:11" s="21" customFormat="1" ht="25.5" x14ac:dyDescent="0.2">
      <c r="A70" s="84" t="s">
        <v>72</v>
      </c>
      <c r="B70" s="85" t="s">
        <v>28</v>
      </c>
      <c r="C70" s="33"/>
      <c r="D70" s="32">
        <v>12204</v>
      </c>
      <c r="E70" s="33"/>
      <c r="F70" s="34"/>
      <c r="G70" s="33"/>
      <c r="H70" s="34"/>
      <c r="I70" s="13">
        <v>3858.7</v>
      </c>
      <c r="J70" s="13">
        <v>1.07</v>
      </c>
      <c r="K70" s="14">
        <v>0.21</v>
      </c>
    </row>
    <row r="71" spans="1:11" s="21" customFormat="1" ht="15" x14ac:dyDescent="0.2">
      <c r="A71" s="84" t="s">
        <v>73</v>
      </c>
      <c r="B71" s="85" t="s">
        <v>34</v>
      </c>
      <c r="C71" s="35"/>
      <c r="D71" s="32">
        <v>6228.48</v>
      </c>
      <c r="E71" s="35"/>
      <c r="F71" s="34"/>
      <c r="G71" s="33"/>
      <c r="H71" s="34"/>
      <c r="I71" s="13">
        <v>3858.7</v>
      </c>
      <c r="J71" s="13">
        <v>1.07</v>
      </c>
      <c r="K71" s="14">
        <v>0.11</v>
      </c>
    </row>
    <row r="72" spans="1:11" s="21" customFormat="1" ht="15" hidden="1" x14ac:dyDescent="0.2">
      <c r="A72" s="84" t="s">
        <v>74</v>
      </c>
      <c r="B72" s="85" t="s">
        <v>50</v>
      </c>
      <c r="C72" s="33"/>
      <c r="D72" s="32">
        <f t="shared" si="2"/>
        <v>0</v>
      </c>
      <c r="E72" s="33"/>
      <c r="F72" s="34"/>
      <c r="G72" s="33">
        <f>H72*12</f>
        <v>0</v>
      </c>
      <c r="H72" s="34">
        <v>0</v>
      </c>
      <c r="I72" s="13">
        <v>3858.7</v>
      </c>
      <c r="J72" s="13">
        <v>1.07</v>
      </c>
      <c r="K72" s="14">
        <v>0</v>
      </c>
    </row>
    <row r="73" spans="1:11" s="21" customFormat="1" ht="30" hidden="1" x14ac:dyDescent="0.2">
      <c r="A73" s="105" t="s">
        <v>75</v>
      </c>
      <c r="B73" s="85"/>
      <c r="C73" s="33"/>
      <c r="D73" s="27">
        <f>D74+D75+D76</f>
        <v>0</v>
      </c>
      <c r="E73" s="33"/>
      <c r="F73" s="34"/>
      <c r="G73" s="27">
        <f>D73/I73</f>
        <v>0</v>
      </c>
      <c r="H73" s="28">
        <f>G73/12</f>
        <v>0</v>
      </c>
      <c r="I73" s="13">
        <v>3858.7</v>
      </c>
      <c r="J73" s="13">
        <v>1.07</v>
      </c>
      <c r="K73" s="14">
        <v>7.0000000000000007E-2</v>
      </c>
    </row>
    <row r="74" spans="1:11" s="21" customFormat="1" ht="25.5" hidden="1" x14ac:dyDescent="0.2">
      <c r="A74" s="84" t="s">
        <v>76</v>
      </c>
      <c r="B74" s="101" t="s">
        <v>28</v>
      </c>
      <c r="C74" s="33"/>
      <c r="D74" s="32"/>
      <c r="E74" s="33"/>
      <c r="F74" s="34"/>
      <c r="G74" s="33"/>
      <c r="H74" s="34"/>
      <c r="I74" s="13">
        <v>3858.7</v>
      </c>
      <c r="J74" s="13">
        <v>1.07</v>
      </c>
      <c r="K74" s="14">
        <v>0.03</v>
      </c>
    </row>
    <row r="75" spans="1:11" s="21" customFormat="1" ht="15" hidden="1" x14ac:dyDescent="0.2">
      <c r="A75" s="84"/>
      <c r="B75" s="85" t="s">
        <v>50</v>
      </c>
      <c r="C75" s="33"/>
      <c r="D75" s="32"/>
      <c r="E75" s="33"/>
      <c r="F75" s="34"/>
      <c r="G75" s="33"/>
      <c r="H75" s="34"/>
      <c r="I75" s="13">
        <v>3858.7</v>
      </c>
      <c r="J75" s="13">
        <v>1.07</v>
      </c>
      <c r="K75" s="14">
        <v>0.04</v>
      </c>
    </row>
    <row r="76" spans="1:11" s="21" customFormat="1" ht="15" hidden="1" x14ac:dyDescent="0.2">
      <c r="A76" s="84" t="s">
        <v>77</v>
      </c>
      <c r="B76" s="85" t="s">
        <v>34</v>
      </c>
      <c r="C76" s="33"/>
      <c r="D76" s="32">
        <f>G76*I76</f>
        <v>0</v>
      </c>
      <c r="E76" s="33"/>
      <c r="F76" s="34"/>
      <c r="G76" s="33">
        <f>H76*12</f>
        <v>0</v>
      </c>
      <c r="H76" s="34">
        <v>0</v>
      </c>
      <c r="I76" s="13">
        <v>3858.7</v>
      </c>
      <c r="J76" s="13">
        <v>1.07</v>
      </c>
      <c r="K76" s="14">
        <v>0</v>
      </c>
    </row>
    <row r="77" spans="1:11" s="21" customFormat="1" ht="15" x14ac:dyDescent="0.2">
      <c r="A77" s="105" t="s">
        <v>78</v>
      </c>
      <c r="B77" s="85"/>
      <c r="C77" s="33"/>
      <c r="D77" s="27">
        <f>D79+D80+D86+D87</f>
        <v>16961.84</v>
      </c>
      <c r="E77" s="33"/>
      <c r="F77" s="34"/>
      <c r="G77" s="27">
        <f>D77/I77</f>
        <v>4.4000000000000004</v>
      </c>
      <c r="H77" s="28">
        <f>G77/12</f>
        <v>0.37</v>
      </c>
      <c r="I77" s="13">
        <v>3858.7</v>
      </c>
      <c r="J77" s="13">
        <v>1.07</v>
      </c>
      <c r="K77" s="14">
        <v>0.28000000000000003</v>
      </c>
    </row>
    <row r="78" spans="1:11" s="21" customFormat="1" ht="15" hidden="1" x14ac:dyDescent="0.2">
      <c r="A78" s="84" t="s">
        <v>79</v>
      </c>
      <c r="B78" s="85" t="s">
        <v>34</v>
      </c>
      <c r="C78" s="33"/>
      <c r="D78" s="32">
        <f t="shared" ref="D78:D85" si="3">G78*I78</f>
        <v>0</v>
      </c>
      <c r="E78" s="33"/>
      <c r="F78" s="34"/>
      <c r="G78" s="33">
        <f t="shared" ref="G78:G85" si="4">H78*12</f>
        <v>0</v>
      </c>
      <c r="H78" s="34">
        <v>0</v>
      </c>
      <c r="I78" s="13">
        <v>3858.7</v>
      </c>
      <c r="J78" s="13">
        <v>1.07</v>
      </c>
      <c r="K78" s="14">
        <v>0</v>
      </c>
    </row>
    <row r="79" spans="1:11" s="21" customFormat="1" ht="15" x14ac:dyDescent="0.2">
      <c r="A79" s="84" t="s">
        <v>80</v>
      </c>
      <c r="B79" s="85" t="s">
        <v>50</v>
      </c>
      <c r="C79" s="33"/>
      <c r="D79" s="32">
        <v>12000.72</v>
      </c>
      <c r="E79" s="33"/>
      <c r="F79" s="34"/>
      <c r="G79" s="33"/>
      <c r="H79" s="34"/>
      <c r="I79" s="13">
        <v>3858.7</v>
      </c>
      <c r="J79" s="13">
        <v>1.07</v>
      </c>
      <c r="K79" s="14">
        <v>0.2</v>
      </c>
    </row>
    <row r="80" spans="1:11" s="21" customFormat="1" ht="15" x14ac:dyDescent="0.2">
      <c r="A80" s="84" t="s">
        <v>81</v>
      </c>
      <c r="B80" s="85" t="s">
        <v>50</v>
      </c>
      <c r="C80" s="33"/>
      <c r="D80" s="32">
        <v>915.28</v>
      </c>
      <c r="E80" s="33"/>
      <c r="F80" s="34"/>
      <c r="G80" s="33"/>
      <c r="H80" s="34"/>
      <c r="I80" s="13">
        <v>3858.7</v>
      </c>
      <c r="J80" s="13">
        <v>1.07</v>
      </c>
      <c r="K80" s="14">
        <v>0.01</v>
      </c>
    </row>
    <row r="81" spans="1:11" s="21" customFormat="1" ht="27.75" hidden="1" customHeight="1" x14ac:dyDescent="0.2">
      <c r="A81" s="84"/>
      <c r="B81" s="85"/>
      <c r="C81" s="33"/>
      <c r="D81" s="32"/>
      <c r="E81" s="33"/>
      <c r="F81" s="34"/>
      <c r="G81" s="33"/>
      <c r="H81" s="34"/>
      <c r="I81" s="13"/>
      <c r="J81" s="13"/>
      <c r="K81" s="14"/>
    </row>
    <row r="82" spans="1:11" s="21" customFormat="1" ht="25.5" hidden="1" x14ac:dyDescent="0.2">
      <c r="A82" s="84" t="s">
        <v>82</v>
      </c>
      <c r="B82" s="85" t="s">
        <v>28</v>
      </c>
      <c r="C82" s="33"/>
      <c r="D82" s="32">
        <f t="shared" si="3"/>
        <v>0</v>
      </c>
      <c r="E82" s="33"/>
      <c r="F82" s="34"/>
      <c r="G82" s="33">
        <f t="shared" si="4"/>
        <v>0</v>
      </c>
      <c r="H82" s="34">
        <v>0</v>
      </c>
      <c r="I82" s="13">
        <v>3858.7</v>
      </c>
      <c r="J82" s="13">
        <v>1.07</v>
      </c>
      <c r="K82" s="14">
        <v>0</v>
      </c>
    </row>
    <row r="83" spans="1:11" s="21" customFormat="1" ht="25.5" hidden="1" x14ac:dyDescent="0.2">
      <c r="A83" s="84" t="s">
        <v>83</v>
      </c>
      <c r="B83" s="85" t="s">
        <v>28</v>
      </c>
      <c r="C83" s="33"/>
      <c r="D83" s="32">
        <f t="shared" si="3"/>
        <v>0</v>
      </c>
      <c r="E83" s="33"/>
      <c r="F83" s="34"/>
      <c r="G83" s="33">
        <f t="shared" si="4"/>
        <v>0</v>
      </c>
      <c r="H83" s="34">
        <v>0</v>
      </c>
      <c r="I83" s="13">
        <v>3858.7</v>
      </c>
      <c r="J83" s="13">
        <v>1.07</v>
      </c>
      <c r="K83" s="14">
        <v>0</v>
      </c>
    </row>
    <row r="84" spans="1:11" s="21" customFormat="1" ht="25.5" hidden="1" x14ac:dyDescent="0.2">
      <c r="A84" s="84" t="s">
        <v>84</v>
      </c>
      <c r="B84" s="85" t="s">
        <v>28</v>
      </c>
      <c r="C84" s="33"/>
      <c r="D84" s="32">
        <f t="shared" si="3"/>
        <v>0</v>
      </c>
      <c r="E84" s="33"/>
      <c r="F84" s="34"/>
      <c r="G84" s="33">
        <f t="shared" si="4"/>
        <v>0</v>
      </c>
      <c r="H84" s="34">
        <v>0</v>
      </c>
      <c r="I84" s="13">
        <v>3858.7</v>
      </c>
      <c r="J84" s="13">
        <v>1.07</v>
      </c>
      <c r="K84" s="14">
        <v>0</v>
      </c>
    </row>
    <row r="85" spans="1:11" s="21" customFormat="1" ht="25.5" hidden="1" x14ac:dyDescent="0.2">
      <c r="A85" s="84" t="s">
        <v>85</v>
      </c>
      <c r="B85" s="85" t="s">
        <v>28</v>
      </c>
      <c r="C85" s="33"/>
      <c r="D85" s="32">
        <f t="shared" si="3"/>
        <v>0</v>
      </c>
      <c r="E85" s="33"/>
      <c r="F85" s="34"/>
      <c r="G85" s="33">
        <f t="shared" si="4"/>
        <v>0</v>
      </c>
      <c r="H85" s="34">
        <v>0</v>
      </c>
      <c r="I85" s="13">
        <v>3858.7</v>
      </c>
      <c r="J85" s="13">
        <v>1.07</v>
      </c>
      <c r="K85" s="14">
        <v>0</v>
      </c>
    </row>
    <row r="86" spans="1:11" s="21" customFormat="1" ht="15" hidden="1" x14ac:dyDescent="0.2">
      <c r="A86" s="84"/>
      <c r="B86" s="101" t="s">
        <v>86</v>
      </c>
      <c r="C86" s="33"/>
      <c r="D86" s="36"/>
      <c r="E86" s="33"/>
      <c r="F86" s="34"/>
      <c r="G86" s="35"/>
      <c r="H86" s="50"/>
      <c r="I86" s="13"/>
      <c r="J86" s="13"/>
      <c r="K86" s="14"/>
    </row>
    <row r="87" spans="1:11" s="21" customFormat="1" ht="15" x14ac:dyDescent="0.2">
      <c r="A87" s="84" t="s">
        <v>125</v>
      </c>
      <c r="B87" s="101" t="s">
        <v>126</v>
      </c>
      <c r="C87" s="33"/>
      <c r="D87" s="36">
        <v>4045.84</v>
      </c>
      <c r="E87" s="33"/>
      <c r="F87" s="34"/>
      <c r="G87" s="35"/>
      <c r="H87" s="50"/>
      <c r="I87" s="13"/>
      <c r="J87" s="13"/>
      <c r="K87" s="14"/>
    </row>
    <row r="88" spans="1:11" s="21" customFormat="1" ht="15" x14ac:dyDescent="0.2">
      <c r="A88" s="105" t="s">
        <v>87</v>
      </c>
      <c r="B88" s="85"/>
      <c r="C88" s="33"/>
      <c r="D88" s="27">
        <v>0</v>
      </c>
      <c r="E88" s="33"/>
      <c r="F88" s="34"/>
      <c r="G88" s="27">
        <f>D88/I88</f>
        <v>0</v>
      </c>
      <c r="H88" s="28">
        <f>G88/12</f>
        <v>0</v>
      </c>
      <c r="I88" s="13">
        <v>3858.7</v>
      </c>
      <c r="J88" s="13">
        <v>1.07</v>
      </c>
      <c r="K88" s="14">
        <v>0.13</v>
      </c>
    </row>
    <row r="89" spans="1:11" s="21" customFormat="1" ht="15" hidden="1" x14ac:dyDescent="0.2">
      <c r="A89" s="84" t="s">
        <v>89</v>
      </c>
      <c r="B89" s="85" t="s">
        <v>50</v>
      </c>
      <c r="C89" s="33"/>
      <c r="D89" s="32"/>
      <c r="E89" s="33"/>
      <c r="F89" s="34"/>
      <c r="G89" s="33"/>
      <c r="H89" s="34"/>
      <c r="I89" s="13">
        <v>3858.7</v>
      </c>
      <c r="J89" s="13">
        <v>1.07</v>
      </c>
      <c r="K89" s="14">
        <v>0.01</v>
      </c>
    </row>
    <row r="90" spans="1:11" s="13" customFormat="1" ht="15" x14ac:dyDescent="0.2">
      <c r="A90" s="105" t="s">
        <v>90</v>
      </c>
      <c r="B90" s="94"/>
      <c r="C90" s="27"/>
      <c r="D90" s="27">
        <f>D91</f>
        <v>20251.2</v>
      </c>
      <c r="E90" s="27"/>
      <c r="F90" s="29"/>
      <c r="G90" s="27">
        <f>D90/I90</f>
        <v>5.25</v>
      </c>
      <c r="H90" s="28">
        <f>G90/12</f>
        <v>0.44</v>
      </c>
      <c r="I90" s="13">
        <v>3858.7</v>
      </c>
      <c r="J90" s="13">
        <v>1.07</v>
      </c>
      <c r="K90" s="14">
        <v>0.37</v>
      </c>
    </row>
    <row r="91" spans="1:11" s="21" customFormat="1" ht="15" x14ac:dyDescent="0.2">
      <c r="A91" s="84" t="s">
        <v>91</v>
      </c>
      <c r="B91" s="101" t="s">
        <v>52</v>
      </c>
      <c r="C91" s="33"/>
      <c r="D91" s="32">
        <v>20251.2</v>
      </c>
      <c r="E91" s="33"/>
      <c r="F91" s="34"/>
      <c r="G91" s="33"/>
      <c r="H91" s="34"/>
      <c r="I91" s="13">
        <v>3858.7</v>
      </c>
      <c r="J91" s="13">
        <v>1.07</v>
      </c>
      <c r="K91" s="14">
        <v>0.03</v>
      </c>
    </row>
    <row r="92" spans="1:11" s="13" customFormat="1" ht="15.75" thickBot="1" x14ac:dyDescent="0.25">
      <c r="A92" s="105" t="s">
        <v>92</v>
      </c>
      <c r="B92" s="94"/>
      <c r="C92" s="27"/>
      <c r="D92" s="27">
        <v>0</v>
      </c>
      <c r="E92" s="27"/>
      <c r="F92" s="29"/>
      <c r="G92" s="27">
        <f>D92/I92</f>
        <v>0</v>
      </c>
      <c r="H92" s="28">
        <f>G92/12</f>
        <v>0</v>
      </c>
      <c r="I92" s="13">
        <v>3858.7</v>
      </c>
      <c r="J92" s="13">
        <v>1.07</v>
      </c>
      <c r="K92" s="14">
        <v>0.6</v>
      </c>
    </row>
    <row r="93" spans="1:11" s="13" customFormat="1" ht="38.25" thickBot="1" x14ac:dyDescent="0.25">
      <c r="A93" s="109" t="s">
        <v>127</v>
      </c>
      <c r="B93" s="110" t="s">
        <v>28</v>
      </c>
      <c r="C93" s="49">
        <f>F93*12</f>
        <v>0</v>
      </c>
      <c r="D93" s="49">
        <v>120854.49</v>
      </c>
      <c r="E93" s="49">
        <f>H93*12</f>
        <v>31.32</v>
      </c>
      <c r="F93" s="67"/>
      <c r="G93" s="49">
        <f>H93*12</f>
        <v>31.32</v>
      </c>
      <c r="H93" s="67">
        <f>2.49+0.12</f>
        <v>2.61</v>
      </c>
      <c r="I93" s="13">
        <v>3858.7</v>
      </c>
      <c r="J93" s="13">
        <v>1.07</v>
      </c>
      <c r="K93" s="14">
        <v>0.3</v>
      </c>
    </row>
    <row r="94" spans="1:11" s="13" customFormat="1" ht="19.5" thickBot="1" x14ac:dyDescent="0.25">
      <c r="A94" s="40" t="s">
        <v>96</v>
      </c>
      <c r="B94" s="41" t="s">
        <v>22</v>
      </c>
      <c r="C94" s="48"/>
      <c r="D94" s="49">
        <f>G94*I94</f>
        <v>80106.61</v>
      </c>
      <c r="E94" s="49"/>
      <c r="F94" s="49"/>
      <c r="G94" s="49">
        <f>H94*12</f>
        <v>20.76</v>
      </c>
      <c r="H94" s="67">
        <v>1.73</v>
      </c>
      <c r="I94" s="13">
        <v>3858.7</v>
      </c>
      <c r="K94" s="14"/>
    </row>
    <row r="95" spans="1:11" s="13" customFormat="1" ht="19.5" thickBot="1" x14ac:dyDescent="0.25">
      <c r="A95" s="66" t="s">
        <v>97</v>
      </c>
      <c r="B95" s="11"/>
      <c r="C95" s="48"/>
      <c r="D95" s="67">
        <f>D94+D93+D92+D90+D88+D77+D61+D44+D43+D42+D41+D40+D37+D36+D35+D34+D33+D24+D15</f>
        <v>748180.43</v>
      </c>
      <c r="E95" s="67">
        <f>E94+E93+E92+E90+E88+E77+E61+E44+E43+E42+E41+E40+E37+E36+E35+E34+E33+E24+E15</f>
        <v>147.47999999999999</v>
      </c>
      <c r="F95" s="67">
        <f>F94+F93+F92+F90+F88+F77+F61+F44+F43+F42+F41+F40+F37+F36+F35+F34+F33+F24+F15</f>
        <v>0</v>
      </c>
      <c r="G95" s="67">
        <f>G94+G93+G92+G90+G88+G77+G61+G44+G43+G42+G41+G40+G37+G36+G35+G34+G33+G24+G15</f>
        <v>194.11</v>
      </c>
      <c r="H95" s="67">
        <f>H94+H93+H92+H90+H88+H77+H61+H44+H43+H42+H41+H40+H37+H36+H35+H34+H33+H24+H15</f>
        <v>16.18</v>
      </c>
      <c r="J95" s="14"/>
      <c r="K95" s="14"/>
    </row>
    <row r="96" spans="1:11" s="43" customFormat="1" ht="18.75" x14ac:dyDescent="0.2">
      <c r="A96" s="42"/>
      <c r="C96" s="44"/>
      <c r="D96" s="45"/>
      <c r="E96" s="45"/>
      <c r="F96" s="45"/>
      <c r="G96" s="45"/>
      <c r="H96" s="45"/>
      <c r="J96" s="44"/>
      <c r="K96" s="44"/>
    </row>
    <row r="97" spans="1:11" s="43" customFormat="1" ht="18.75" x14ac:dyDescent="0.2">
      <c r="A97" s="46"/>
      <c r="C97" s="44"/>
      <c r="D97" s="45"/>
      <c r="E97" s="45"/>
      <c r="F97" s="45"/>
      <c r="G97" s="45"/>
      <c r="H97" s="45"/>
      <c r="K97" s="44"/>
    </row>
    <row r="98" spans="1:11" s="43" customFormat="1" ht="19.5" thickBot="1" x14ac:dyDescent="0.25">
      <c r="A98" s="46"/>
      <c r="C98" s="44"/>
      <c r="D98" s="45"/>
      <c r="E98" s="45"/>
      <c r="F98" s="45"/>
      <c r="G98" s="45"/>
      <c r="H98" s="45"/>
      <c r="K98" s="44"/>
    </row>
    <row r="99" spans="1:11" s="13" customFormat="1" ht="30.75" thickBot="1" x14ac:dyDescent="0.25">
      <c r="A99" s="47" t="s">
        <v>98</v>
      </c>
      <c r="B99" s="11"/>
      <c r="C99" s="48">
        <f>F99*12</f>
        <v>0</v>
      </c>
      <c r="D99" s="49">
        <f>D100+D101+D102+D104+D111</f>
        <v>124152.69</v>
      </c>
      <c r="E99" s="49">
        <f t="shared" ref="E99:H99" si="5">E100+E101+E102+E104+E111</f>
        <v>0</v>
      </c>
      <c r="F99" s="49">
        <f t="shared" si="5"/>
        <v>0</v>
      </c>
      <c r="G99" s="49">
        <f t="shared" si="5"/>
        <v>32.18</v>
      </c>
      <c r="H99" s="49">
        <f t="shared" si="5"/>
        <v>2.69</v>
      </c>
      <c r="I99" s="13">
        <v>3858.7</v>
      </c>
      <c r="K99" s="14"/>
    </row>
    <row r="100" spans="1:11" s="81" customFormat="1" ht="15" x14ac:dyDescent="0.2">
      <c r="A100" s="78" t="s">
        <v>113</v>
      </c>
      <c r="B100" s="79"/>
      <c r="C100" s="35"/>
      <c r="D100" s="36">
        <v>54007.62</v>
      </c>
      <c r="E100" s="35"/>
      <c r="F100" s="50"/>
      <c r="G100" s="35">
        <f t="shared" ref="G100:G111" si="6">D100/I100</f>
        <v>14</v>
      </c>
      <c r="H100" s="50">
        <f t="shared" ref="H100:H111" si="7">G100/12</f>
        <v>1.17</v>
      </c>
      <c r="I100" s="80">
        <v>3858.7</v>
      </c>
      <c r="K100" s="82"/>
    </row>
    <row r="101" spans="1:11" s="81" customFormat="1" ht="15" x14ac:dyDescent="0.2">
      <c r="A101" s="78" t="s">
        <v>114</v>
      </c>
      <c r="B101" s="79"/>
      <c r="C101" s="35"/>
      <c r="D101" s="36">
        <v>31448.37</v>
      </c>
      <c r="E101" s="35"/>
      <c r="F101" s="50"/>
      <c r="G101" s="35">
        <f t="shared" si="6"/>
        <v>8.15</v>
      </c>
      <c r="H101" s="50">
        <f t="shared" si="7"/>
        <v>0.68</v>
      </c>
      <c r="I101" s="80">
        <v>3858.7</v>
      </c>
      <c r="K101" s="82"/>
    </row>
    <row r="102" spans="1:11" s="81" customFormat="1" ht="23.25" customHeight="1" x14ac:dyDescent="0.2">
      <c r="A102" s="78" t="s">
        <v>118</v>
      </c>
      <c r="B102" s="79"/>
      <c r="C102" s="35"/>
      <c r="D102" s="36">
        <v>10717.3</v>
      </c>
      <c r="E102" s="35"/>
      <c r="F102" s="50"/>
      <c r="G102" s="35">
        <f t="shared" si="6"/>
        <v>2.78</v>
      </c>
      <c r="H102" s="50">
        <f t="shared" si="7"/>
        <v>0.23</v>
      </c>
      <c r="I102" s="80">
        <v>3858.7</v>
      </c>
      <c r="K102" s="82"/>
    </row>
    <row r="103" spans="1:11" s="81" customFormat="1" ht="15" hidden="1" x14ac:dyDescent="0.2">
      <c r="A103" s="78"/>
      <c r="B103" s="79"/>
      <c r="C103" s="35"/>
      <c r="D103" s="36"/>
      <c r="E103" s="35"/>
      <c r="F103" s="50"/>
      <c r="G103" s="35">
        <f t="shared" si="6"/>
        <v>0</v>
      </c>
      <c r="H103" s="50">
        <f t="shared" si="7"/>
        <v>0</v>
      </c>
      <c r="I103" s="80">
        <v>3858.7</v>
      </c>
      <c r="K103" s="82"/>
    </row>
    <row r="104" spans="1:11" s="81" customFormat="1" ht="15" x14ac:dyDescent="0.2">
      <c r="A104" s="78" t="s">
        <v>119</v>
      </c>
      <c r="B104" s="79"/>
      <c r="C104" s="35"/>
      <c r="D104" s="36">
        <v>722.42</v>
      </c>
      <c r="E104" s="35"/>
      <c r="F104" s="50"/>
      <c r="G104" s="35">
        <f t="shared" si="6"/>
        <v>0.19</v>
      </c>
      <c r="H104" s="50">
        <f t="shared" si="7"/>
        <v>0.02</v>
      </c>
      <c r="I104" s="80">
        <v>3858.7</v>
      </c>
      <c r="K104" s="82"/>
    </row>
    <row r="105" spans="1:11" s="81" customFormat="1" ht="15" hidden="1" x14ac:dyDescent="0.2">
      <c r="A105" s="78"/>
      <c r="B105" s="79"/>
      <c r="C105" s="35"/>
      <c r="D105" s="36"/>
      <c r="E105" s="35"/>
      <c r="F105" s="50"/>
      <c r="G105" s="35">
        <f t="shared" si="6"/>
        <v>0</v>
      </c>
      <c r="H105" s="50">
        <f t="shared" si="7"/>
        <v>0</v>
      </c>
      <c r="I105" s="80">
        <v>3858.7</v>
      </c>
      <c r="K105" s="82"/>
    </row>
    <row r="106" spans="1:11" s="81" customFormat="1" ht="15" hidden="1" x14ac:dyDescent="0.2">
      <c r="A106" s="84"/>
      <c r="B106" s="85"/>
      <c r="C106" s="33"/>
      <c r="D106" s="32"/>
      <c r="E106" s="33"/>
      <c r="F106" s="34"/>
      <c r="G106" s="35">
        <f t="shared" si="6"/>
        <v>0</v>
      </c>
      <c r="H106" s="50">
        <f t="shared" si="7"/>
        <v>0</v>
      </c>
      <c r="I106" s="80">
        <v>3858.7</v>
      </c>
      <c r="K106" s="82"/>
    </row>
    <row r="107" spans="1:11" s="81" customFormat="1" ht="15" hidden="1" x14ac:dyDescent="0.2">
      <c r="A107" s="84"/>
      <c r="B107" s="85"/>
      <c r="C107" s="33"/>
      <c r="D107" s="32"/>
      <c r="E107" s="33"/>
      <c r="F107" s="34"/>
      <c r="G107" s="35">
        <f t="shared" si="6"/>
        <v>0</v>
      </c>
      <c r="H107" s="50">
        <f t="shared" si="7"/>
        <v>0</v>
      </c>
      <c r="I107" s="80">
        <v>3858.7</v>
      </c>
      <c r="K107" s="82"/>
    </row>
    <row r="108" spans="1:11" s="81" customFormat="1" ht="15" hidden="1" x14ac:dyDescent="0.2">
      <c r="A108" s="78"/>
      <c r="B108" s="79"/>
      <c r="C108" s="35"/>
      <c r="D108" s="36"/>
      <c r="E108" s="35"/>
      <c r="F108" s="50"/>
      <c r="G108" s="35">
        <f t="shared" si="6"/>
        <v>0</v>
      </c>
      <c r="H108" s="50">
        <f t="shared" si="7"/>
        <v>0</v>
      </c>
      <c r="I108" s="80">
        <v>3858.7</v>
      </c>
      <c r="K108" s="82"/>
    </row>
    <row r="109" spans="1:11" s="81" customFormat="1" ht="15.75" hidden="1" thickBot="1" x14ac:dyDescent="0.25">
      <c r="A109" s="86"/>
      <c r="B109" s="87"/>
      <c r="C109" s="69"/>
      <c r="D109" s="68"/>
      <c r="E109" s="69"/>
      <c r="F109" s="70"/>
      <c r="G109" s="35">
        <f t="shared" si="6"/>
        <v>0</v>
      </c>
      <c r="H109" s="50">
        <f t="shared" si="7"/>
        <v>0</v>
      </c>
      <c r="I109" s="80">
        <v>3858.7</v>
      </c>
      <c r="K109" s="82"/>
    </row>
    <row r="110" spans="1:11" s="80" customFormat="1" ht="18.75" hidden="1" x14ac:dyDescent="0.4">
      <c r="A110" s="88"/>
      <c r="B110" s="89"/>
      <c r="C110" s="90" t="e">
        <f>F110*12</f>
        <v>#REF!</v>
      </c>
      <c r="D110" s="91">
        <f ca="1">D15+D24+D33+D34+D35+D36+D37+D38+D39+#REF!+D40+D41+D42+D43+D44+D61+D73+D77+D88+D90+D92+D93+D99</f>
        <v>1362959.34</v>
      </c>
      <c r="E110" s="90" t="e">
        <f ca="1">H110*12</f>
        <v>#DIV/0!</v>
      </c>
      <c r="F110" s="91" t="e">
        <f>F15+F24+F33+F34+#REF!+#REF!+#REF!+#REF!+#REF!+F99+F93</f>
        <v>#REF!</v>
      </c>
      <c r="G110" s="35">
        <f t="shared" ca="1" si="6"/>
        <v>0.19</v>
      </c>
      <c r="H110" s="50">
        <f t="shared" ca="1" si="7"/>
        <v>0.02</v>
      </c>
      <c r="I110" s="80">
        <v>3858.7</v>
      </c>
      <c r="K110" s="93"/>
    </row>
    <row r="111" spans="1:11" s="80" customFormat="1" ht="18.75" x14ac:dyDescent="0.4">
      <c r="A111" s="78" t="s">
        <v>115</v>
      </c>
      <c r="B111" s="79"/>
      <c r="C111" s="35"/>
      <c r="D111" s="36">
        <v>27256.98</v>
      </c>
      <c r="E111" s="31"/>
      <c r="F111" s="111"/>
      <c r="G111" s="35">
        <f t="shared" si="6"/>
        <v>7.06</v>
      </c>
      <c r="H111" s="50">
        <f t="shared" si="7"/>
        <v>0.59</v>
      </c>
      <c r="I111" s="80">
        <v>3858.7</v>
      </c>
      <c r="K111" s="93"/>
    </row>
    <row r="112" spans="1:11" s="80" customFormat="1" ht="18.75" x14ac:dyDescent="0.4">
      <c r="A112" s="95"/>
      <c r="B112" s="95"/>
      <c r="C112" s="45"/>
      <c r="D112" s="96"/>
      <c r="E112" s="45"/>
      <c r="F112" s="96"/>
      <c r="G112" s="45"/>
      <c r="H112" s="97"/>
      <c r="K112" s="93"/>
    </row>
    <row r="113" spans="1:11" s="43" customFormat="1" ht="19.5" thickBot="1" x14ac:dyDescent="0.45">
      <c r="C113" s="44"/>
      <c r="D113" s="51"/>
      <c r="E113" s="44"/>
      <c r="F113" s="51"/>
      <c r="G113" s="44"/>
      <c r="H113" s="51"/>
      <c r="K113" s="44"/>
    </row>
    <row r="114" spans="1:11" s="43" customFormat="1" ht="19.5" hidden="1" thickBot="1" x14ac:dyDescent="0.45">
      <c r="C114" s="44"/>
      <c r="D114" s="51"/>
      <c r="E114" s="44"/>
      <c r="F114" s="51"/>
      <c r="G114" s="44"/>
      <c r="H114" s="51"/>
      <c r="K114" s="44"/>
    </row>
    <row r="115" spans="1:11" s="43" customFormat="1" ht="19.5" hidden="1" thickBot="1" x14ac:dyDescent="0.45">
      <c r="C115" s="44"/>
      <c r="D115" s="51"/>
      <c r="E115" s="44"/>
      <c r="F115" s="51"/>
      <c r="G115" s="44"/>
      <c r="H115" s="51"/>
      <c r="K115" s="44"/>
    </row>
    <row r="116" spans="1:11" s="43" customFormat="1" ht="19.5" hidden="1" thickBot="1" x14ac:dyDescent="0.45">
      <c r="C116" s="44"/>
      <c r="D116" s="51"/>
      <c r="E116" s="44"/>
      <c r="F116" s="51"/>
      <c r="G116" s="44"/>
      <c r="H116" s="51"/>
      <c r="K116" s="44"/>
    </row>
    <row r="117" spans="1:11" s="13" customFormat="1" ht="19.5" thickBot="1" x14ac:dyDescent="0.25">
      <c r="A117" s="52" t="s">
        <v>100</v>
      </c>
      <c r="B117" s="11"/>
      <c r="C117" s="48"/>
      <c r="D117" s="53">
        <f>D95+D99</f>
        <v>872333.12</v>
      </c>
      <c r="E117" s="53">
        <f>E95+E99</f>
        <v>147.47999999999999</v>
      </c>
      <c r="F117" s="53">
        <f>F95+F99</f>
        <v>0</v>
      </c>
      <c r="G117" s="53">
        <f>G95+G99</f>
        <v>226.29</v>
      </c>
      <c r="H117" s="53">
        <f>H95+H99</f>
        <v>18.87</v>
      </c>
      <c r="K117" s="14"/>
    </row>
    <row r="118" spans="1:11" s="43" customFormat="1" ht="18.75" x14ac:dyDescent="0.4">
      <c r="C118" s="44"/>
      <c r="D118" s="51"/>
      <c r="E118" s="44"/>
      <c r="F118" s="51"/>
      <c r="G118" s="44"/>
      <c r="H118" s="51"/>
      <c r="K118" s="44"/>
    </row>
    <row r="119" spans="1:11" s="56" customFormat="1" ht="18.75" x14ac:dyDescent="0.4">
      <c r="A119" s="54"/>
      <c r="B119" s="55"/>
      <c r="C119" s="51"/>
      <c r="D119" s="51"/>
      <c r="E119" s="51"/>
      <c r="F119" s="51"/>
      <c r="G119" s="51"/>
      <c r="H119" s="51"/>
      <c r="K119" s="57"/>
    </row>
    <row r="120" spans="1:11" s="61" customFormat="1" ht="19.5" x14ac:dyDescent="0.2">
      <c r="A120" s="58"/>
      <c r="B120" s="59"/>
      <c r="C120" s="60"/>
      <c r="D120" s="60"/>
      <c r="E120" s="60"/>
      <c r="F120" s="60"/>
      <c r="G120" s="60"/>
      <c r="H120" s="60"/>
      <c r="K120" s="62"/>
    </row>
    <row r="121" spans="1:11" s="63" customFormat="1" ht="14.25" x14ac:dyDescent="0.2">
      <c r="A121" s="112" t="s">
        <v>101</v>
      </c>
      <c r="B121" s="112"/>
      <c r="C121" s="112"/>
      <c r="D121" s="112"/>
      <c r="E121" s="112"/>
      <c r="F121" s="112"/>
      <c r="K121" s="64"/>
    </row>
    <row r="122" spans="1:11" s="63" customFormat="1" x14ac:dyDescent="0.2">
      <c r="K122" s="64"/>
    </row>
    <row r="123" spans="1:11" s="63" customFormat="1" x14ac:dyDescent="0.2">
      <c r="A123" s="65" t="s">
        <v>102</v>
      </c>
      <c r="K123" s="64"/>
    </row>
    <row r="124" spans="1:11" s="63" customFormat="1" x14ac:dyDescent="0.2">
      <c r="K124" s="64"/>
    </row>
    <row r="125" spans="1:11" s="63" customFormat="1" x14ac:dyDescent="0.2">
      <c r="K125" s="64"/>
    </row>
    <row r="126" spans="1:11" s="63" customFormat="1" x14ac:dyDescent="0.2">
      <c r="K126" s="64"/>
    </row>
    <row r="127" spans="1:11" s="63" customFormat="1" x14ac:dyDescent="0.2">
      <c r="K127" s="64"/>
    </row>
    <row r="128" spans="1:11" s="63" customFormat="1" x14ac:dyDescent="0.2">
      <c r="K128" s="64"/>
    </row>
    <row r="129" spans="11:11" s="63" customFormat="1" x14ac:dyDescent="0.2">
      <c r="K129" s="64"/>
    </row>
    <row r="130" spans="11:11" s="63" customFormat="1" x14ac:dyDescent="0.2">
      <c r="K130" s="64"/>
    </row>
    <row r="131" spans="11:11" s="63" customFormat="1" x14ac:dyDescent="0.2">
      <c r="K131" s="64"/>
    </row>
    <row r="132" spans="11:11" s="63" customFormat="1" x14ac:dyDescent="0.2">
      <c r="K132" s="64"/>
    </row>
    <row r="133" spans="11:11" s="63" customFormat="1" x14ac:dyDescent="0.2">
      <c r="K133" s="64"/>
    </row>
    <row r="134" spans="11:11" s="63" customFormat="1" x14ac:dyDescent="0.2">
      <c r="K134" s="64"/>
    </row>
    <row r="135" spans="11:11" s="63" customFormat="1" x14ac:dyDescent="0.2">
      <c r="K135" s="64"/>
    </row>
    <row r="136" spans="11:11" s="63" customFormat="1" x14ac:dyDescent="0.2">
      <c r="K136" s="64"/>
    </row>
    <row r="137" spans="11:11" s="63" customFormat="1" x14ac:dyDescent="0.2">
      <c r="K137" s="64"/>
    </row>
    <row r="138" spans="11:11" s="63" customFormat="1" x14ac:dyDescent="0.2">
      <c r="K138" s="64"/>
    </row>
    <row r="139" spans="11:11" s="63" customFormat="1" x14ac:dyDescent="0.2">
      <c r="K139" s="64"/>
    </row>
    <row r="140" spans="11:11" s="63" customFormat="1" x14ac:dyDescent="0.2">
      <c r="K140" s="64"/>
    </row>
    <row r="141" spans="11:11" s="63" customFormat="1" x14ac:dyDescent="0.2">
      <c r="K141" s="64"/>
    </row>
  </sheetData>
  <mergeCells count="13">
    <mergeCell ref="A121:F121"/>
    <mergeCell ref="A7:H7"/>
    <mergeCell ref="A8:H8"/>
    <mergeCell ref="A9:H9"/>
    <mergeCell ref="A10:H10"/>
    <mergeCell ref="A11:H11"/>
    <mergeCell ref="A14:H14"/>
    <mergeCell ref="A6:H6"/>
    <mergeCell ref="A1:H1"/>
    <mergeCell ref="B2:H2"/>
    <mergeCell ref="B3:H3"/>
    <mergeCell ref="B4:H4"/>
    <mergeCell ref="A5:H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проект1 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'проект1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2015-06-03T04:49:28Z</cp:lastPrinted>
  <dcterms:created xsi:type="dcterms:W3CDTF">2014-01-22T11:24:01Z</dcterms:created>
  <dcterms:modified xsi:type="dcterms:W3CDTF">2015-06-03T04:49:40Z</dcterms:modified>
</cp:coreProperties>
</file>