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15480" windowHeight="11580" activeTab="2"/>
  </bookViews>
  <sheets>
    <sheet name="проект 290 Пост. 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голосованию'!$A$1:$F$144</definedName>
    <definedName name="_xlnm.Print_Area" localSheetId="1">'по заявлению'!$A$1:$F$146</definedName>
    <definedName name="_xlnm.Print_Area" localSheetId="0">'проект 290 Пост. '!$A$1:$F$148</definedName>
  </definedNames>
  <calcPr calcId="145621" fullPrecision="0"/>
</workbook>
</file>

<file path=xl/calcChain.xml><?xml version="1.0" encoding="utf-8"?>
<calcChain xmlns="http://schemas.openxmlformats.org/spreadsheetml/2006/main">
  <c r="C129" i="4" l="1"/>
  <c r="F128" i="4"/>
  <c r="F127" i="4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F116" i="4" s="1"/>
  <c r="D116" i="4"/>
  <c r="E111" i="4"/>
  <c r="E110" i="4"/>
  <c r="F110" i="4" s="1"/>
  <c r="J109" i="4"/>
  <c r="J108" i="4"/>
  <c r="J107" i="4"/>
  <c r="J106" i="4"/>
  <c r="D105" i="4"/>
  <c r="E105" i="4" s="1"/>
  <c r="J105" i="4" s="1"/>
  <c r="J104" i="4"/>
  <c r="J103" i="4"/>
  <c r="D102" i="4"/>
  <c r="E102" i="4" s="1"/>
  <c r="J102" i="4" s="1"/>
  <c r="J101" i="4"/>
  <c r="D100" i="4"/>
  <c r="E100" i="4" s="1"/>
  <c r="J99" i="4"/>
  <c r="J98" i="4"/>
  <c r="D98" i="4"/>
  <c r="J97" i="4"/>
  <c r="J96" i="4"/>
  <c r="J95" i="4"/>
  <c r="J94" i="4"/>
  <c r="D93" i="4"/>
  <c r="E93" i="4" s="1"/>
  <c r="J92" i="4"/>
  <c r="D92" i="4"/>
  <c r="J91" i="4"/>
  <c r="J90" i="4"/>
  <c r="J89" i="4"/>
  <c r="D88" i="4"/>
  <c r="E88" i="4" s="1"/>
  <c r="J87" i="4"/>
  <c r="D87" i="4"/>
  <c r="J86" i="4"/>
  <c r="J85" i="4"/>
  <c r="J84" i="4"/>
  <c r="J83" i="4"/>
  <c r="J82" i="4"/>
  <c r="J81" i="4"/>
  <c r="J80" i="4"/>
  <c r="J79" i="4"/>
  <c r="J78" i="4"/>
  <c r="D77" i="4"/>
  <c r="E77" i="4" s="1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D63" i="4"/>
  <c r="E63" i="4" s="1"/>
  <c r="E62" i="4"/>
  <c r="F62" i="4" s="1"/>
  <c r="E61" i="4"/>
  <c r="F61" i="4" s="1"/>
  <c r="E60" i="4"/>
  <c r="D60" i="4"/>
  <c r="E50" i="4"/>
  <c r="D50" i="4"/>
  <c r="E49" i="4"/>
  <c r="F49" i="4" s="1"/>
  <c r="E48" i="4"/>
  <c r="F48" i="4" s="1"/>
  <c r="E47" i="4"/>
  <c r="F47" i="4" s="1"/>
  <c r="E41" i="4"/>
  <c r="F41" i="4" s="1"/>
  <c r="E40" i="4"/>
  <c r="D40" i="4"/>
  <c r="E39" i="4"/>
  <c r="D39" i="4"/>
  <c r="E28" i="4"/>
  <c r="D28" i="4"/>
  <c r="F27" i="4"/>
  <c r="F15" i="4"/>
  <c r="E15" i="4" s="1"/>
  <c r="D15" i="4" s="1"/>
  <c r="D129" i="4" s="1"/>
  <c r="F129" i="4" s="1"/>
  <c r="E129" i="4" s="1"/>
  <c r="E116" i="4" l="1"/>
  <c r="F63" i="4"/>
  <c r="J63" i="4"/>
  <c r="J77" i="4"/>
  <c r="F77" i="4"/>
  <c r="F88" i="4"/>
  <c r="J88" i="4"/>
  <c r="J93" i="4"/>
  <c r="F93" i="4"/>
  <c r="F100" i="4"/>
  <c r="J100" i="4"/>
  <c r="E112" i="4"/>
  <c r="E135" i="4" s="1"/>
  <c r="F102" i="4"/>
  <c r="F105" i="4"/>
  <c r="D111" i="4"/>
  <c r="D112" i="4" s="1"/>
  <c r="D135" i="4" s="1"/>
  <c r="E139" i="3"/>
  <c r="F139" i="3"/>
  <c r="D139" i="3"/>
  <c r="E137" i="3"/>
  <c r="F137" i="3" s="1"/>
  <c r="F112" i="4" l="1"/>
  <c r="F135" i="4" s="1"/>
  <c r="E116" i="3"/>
  <c r="F116" i="3"/>
  <c r="D116" i="3"/>
  <c r="C129" i="3" l="1"/>
  <c r="F128" i="3"/>
  <c r="F127" i="3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1" i="3"/>
  <c r="D111" i="3" s="1"/>
  <c r="E110" i="3"/>
  <c r="F110" i="3" s="1"/>
  <c r="J109" i="3"/>
  <c r="J108" i="3"/>
  <c r="J107" i="3"/>
  <c r="J106" i="3"/>
  <c r="D105" i="3"/>
  <c r="E105" i="3" s="1"/>
  <c r="J104" i="3"/>
  <c r="J103" i="3"/>
  <c r="D102" i="3"/>
  <c r="E102" i="3" s="1"/>
  <c r="J101" i="3"/>
  <c r="D100" i="3"/>
  <c r="E100" i="3" s="1"/>
  <c r="F100" i="3" s="1"/>
  <c r="J99" i="3"/>
  <c r="J98" i="3"/>
  <c r="D98" i="3"/>
  <c r="D93" i="3" s="1"/>
  <c r="E93" i="3" s="1"/>
  <c r="J97" i="3"/>
  <c r="J96" i="3"/>
  <c r="J95" i="3"/>
  <c r="J94" i="3"/>
  <c r="J92" i="3"/>
  <c r="D92" i="3"/>
  <c r="D88" i="3" s="1"/>
  <c r="E88" i="3" s="1"/>
  <c r="J91" i="3"/>
  <c r="J90" i="3"/>
  <c r="J89" i="3"/>
  <c r="J87" i="3"/>
  <c r="D87" i="3"/>
  <c r="J86" i="3"/>
  <c r="J85" i="3"/>
  <c r="J84" i="3"/>
  <c r="J83" i="3"/>
  <c r="J82" i="3"/>
  <c r="J81" i="3"/>
  <c r="J80" i="3"/>
  <c r="J79" i="3"/>
  <c r="J78" i="3"/>
  <c r="D77" i="3"/>
  <c r="E77" i="3" s="1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D63" i="3"/>
  <c r="E63" i="3" s="1"/>
  <c r="F63" i="3" s="1"/>
  <c r="E62" i="3"/>
  <c r="F62" i="3" s="1"/>
  <c r="E61" i="3"/>
  <c r="F61" i="3" s="1"/>
  <c r="E60" i="3"/>
  <c r="D60" i="3" s="1"/>
  <c r="E50" i="3"/>
  <c r="D50" i="3" s="1"/>
  <c r="E49" i="3"/>
  <c r="F49" i="3" s="1"/>
  <c r="E48" i="3"/>
  <c r="F48" i="3" s="1"/>
  <c r="E47" i="3"/>
  <c r="F47" i="3" s="1"/>
  <c r="E41" i="3"/>
  <c r="F41" i="3" s="1"/>
  <c r="E40" i="3"/>
  <c r="D40" i="3" s="1"/>
  <c r="E39" i="3"/>
  <c r="D39" i="3" s="1"/>
  <c r="E28" i="3"/>
  <c r="D28" i="3" s="1"/>
  <c r="F27" i="3"/>
  <c r="F15" i="3" s="1"/>
  <c r="E15" i="3" s="1"/>
  <c r="D15" i="3" s="1"/>
  <c r="D129" i="3" l="1"/>
  <c r="F129" i="3" s="1"/>
  <c r="E129" i="3" s="1"/>
  <c r="F93" i="3"/>
  <c r="J93" i="3"/>
  <c r="F105" i="3"/>
  <c r="J105" i="3"/>
  <c r="D112" i="3"/>
  <c r="D135" i="3" s="1"/>
  <c r="J77" i="3"/>
  <c r="F77" i="3"/>
  <c r="F102" i="3"/>
  <c r="J102" i="3"/>
  <c r="E112" i="3"/>
  <c r="J88" i="3"/>
  <c r="F88" i="3"/>
  <c r="J63" i="3"/>
  <c r="J100" i="3"/>
  <c r="D116" i="2"/>
  <c r="F121" i="2"/>
  <c r="F125" i="2"/>
  <c r="E118" i="2"/>
  <c r="F118" i="2" s="1"/>
  <c r="E119" i="2"/>
  <c r="F119" i="2" s="1"/>
  <c r="E120" i="2"/>
  <c r="E121" i="2"/>
  <c r="E122" i="2"/>
  <c r="F122" i="2" s="1"/>
  <c r="E123" i="2"/>
  <c r="F123" i="2" s="1"/>
  <c r="E124" i="2"/>
  <c r="F124" i="2" s="1"/>
  <c r="E125" i="2"/>
  <c r="E126" i="2"/>
  <c r="F126" i="2" s="1"/>
  <c r="E127" i="2"/>
  <c r="F127" i="2" s="1"/>
  <c r="E128" i="2"/>
  <c r="F128" i="2" s="1"/>
  <c r="E129" i="2"/>
  <c r="F129" i="2" s="1"/>
  <c r="E117" i="2"/>
  <c r="F117" i="2" s="1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8" i="2"/>
  <c r="J79" i="2"/>
  <c r="J80" i="2"/>
  <c r="J81" i="2"/>
  <c r="J82" i="2"/>
  <c r="J83" i="2"/>
  <c r="J84" i="2"/>
  <c r="J85" i="2"/>
  <c r="J86" i="2"/>
  <c r="J87" i="2"/>
  <c r="J89" i="2"/>
  <c r="J90" i="2"/>
  <c r="J91" i="2"/>
  <c r="J92" i="2"/>
  <c r="J94" i="2"/>
  <c r="J95" i="2"/>
  <c r="J96" i="2"/>
  <c r="J97" i="2"/>
  <c r="J98" i="2"/>
  <c r="J99" i="2"/>
  <c r="J101" i="2"/>
  <c r="J103" i="2"/>
  <c r="J104" i="2"/>
  <c r="J106" i="2"/>
  <c r="J107" i="2"/>
  <c r="J108" i="2"/>
  <c r="J109" i="2"/>
  <c r="D100" i="2"/>
  <c r="D63" i="2"/>
  <c r="E135" i="3" l="1"/>
  <c r="F112" i="3"/>
  <c r="F135" i="3" s="1"/>
  <c r="E116" i="2"/>
  <c r="F120" i="2"/>
  <c r="F116" i="2" s="1"/>
  <c r="E110" i="2"/>
  <c r="F110" i="2" s="1"/>
  <c r="E62" i="2"/>
  <c r="F62" i="2" s="1"/>
  <c r="E61" i="2"/>
  <c r="F61" i="2" s="1"/>
  <c r="E41" i="2"/>
  <c r="F41" i="2" s="1"/>
  <c r="F27" i="2"/>
  <c r="F15" i="2" l="1"/>
  <c r="E130" i="2" l="1"/>
  <c r="F130" i="2" s="1"/>
  <c r="E131" i="2"/>
  <c r="F131" i="2" s="1"/>
  <c r="E132" i="2"/>
  <c r="F132" i="2" s="1"/>
  <c r="E63" i="2" l="1"/>
  <c r="F134" i="2"/>
  <c r="F133" i="2"/>
  <c r="C135" i="2"/>
  <c r="E111" i="2"/>
  <c r="D105" i="2"/>
  <c r="E105" i="2" s="1"/>
  <c r="D102" i="2"/>
  <c r="E102" i="2" s="1"/>
  <c r="E100" i="2"/>
  <c r="D98" i="2"/>
  <c r="D93" i="2" s="1"/>
  <c r="E93" i="2" s="1"/>
  <c r="D92" i="2"/>
  <c r="D88" i="2" s="1"/>
  <c r="E88" i="2" s="1"/>
  <c r="D87" i="2"/>
  <c r="D77" i="2" s="1"/>
  <c r="E77" i="2" s="1"/>
  <c r="E60" i="2"/>
  <c r="D60" i="2" s="1"/>
  <c r="E50" i="2"/>
  <c r="D50" i="2" s="1"/>
  <c r="E49" i="2"/>
  <c r="F49" i="2" s="1"/>
  <c r="E48" i="2"/>
  <c r="F48" i="2" s="1"/>
  <c r="E47" i="2"/>
  <c r="F47" i="2" s="1"/>
  <c r="E40" i="2"/>
  <c r="D40" i="2" s="1"/>
  <c r="E39" i="2"/>
  <c r="D39" i="2" s="1"/>
  <c r="E28" i="2"/>
  <c r="D28" i="2" s="1"/>
  <c r="E15" i="2"/>
  <c r="F77" i="2" l="1"/>
  <c r="J77" i="2"/>
  <c r="F93" i="2"/>
  <c r="J93" i="2"/>
  <c r="F100" i="2"/>
  <c r="J100" i="2"/>
  <c r="F105" i="2"/>
  <c r="J105" i="2"/>
  <c r="F88" i="2"/>
  <c r="J88" i="2"/>
  <c r="J102" i="2"/>
  <c r="F102" i="2"/>
  <c r="E112" i="2"/>
  <c r="F63" i="2"/>
  <c r="J63" i="2"/>
  <c r="D15" i="2"/>
  <c r="D111" i="2"/>
  <c r="D112" i="2" s="1"/>
  <c r="F112" i="2" l="1"/>
  <c r="F141" i="2" s="1"/>
  <c r="D141" i="2"/>
  <c r="E141" i="2"/>
  <c r="D135" i="2" l="1"/>
  <c r="F135" i="2" s="1"/>
  <c r="E135" i="2" s="1"/>
</calcChain>
</file>

<file path=xl/sharedStrings.xml><?xml version="1.0" encoding="utf-8"?>
<sst xmlns="http://schemas.openxmlformats.org/spreadsheetml/2006/main" count="700" uniqueCount="168">
  <si>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</si>
  <si>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</si>
  <si>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</si>
  <si>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</si>
  <si>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</si>
  <si>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</si>
  <si>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</si>
  <si>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</si>
  <si>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</si>
  <si>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</si>
  <si>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</si>
  <si>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</si>
  <si>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</si>
  <si>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</si>
  <si>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</si>
  <si>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</si>
  <si>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</si>
  <si>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</si>
  <si>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</si>
  <si>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</si>
  <si>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</si>
  <si>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</si>
  <si>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</si>
  <si>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</si>
  <si>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</si>
  <si>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</si>
  <si>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</si>
  <si>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</si>
  <si>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</si>
  <si>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</si>
  <si>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</si>
  <si>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</si>
  <si>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</si>
  <si>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</si>
  <si>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</si>
  <si>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</si>
  <si>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</si>
  <si>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</si>
  <si>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</si>
  <si>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</si>
  <si>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</si>
  <si>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</si>
  <si>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</si>
  <si>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</si>
  <si>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</si>
  <si>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</si>
  <si>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</si>
  <si>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</si>
  <si>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</si>
  <si>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</si>
  <si>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</si>
  <si>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</si>
  <si>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</si>
  <si>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</si>
  <si>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</si>
  <si>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</si>
  <si>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</si>
  <si>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</si>
  <si>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</si>
  <si>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</si>
  <si>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</si>
  <si>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</si>
  <si>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Сбор, вывоз и утилизация ТБО, руб/м2</t>
  </si>
  <si>
    <t>Итого:</t>
  </si>
  <si>
    <t>Предлагаемый перечень работ по текущему ремонту                                       ( на выбор собственников)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</si>
  <si>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</si>
  <si>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</si>
  <si>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</si>
  <si>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</si>
  <si>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гидравлическое испытание элеваторных узлов и запорной арматуры</t>
  </si>
  <si>
    <t>очистка  водоприемных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</si>
  <si>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</si>
  <si>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</si>
  <si>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 ГВС на зимнюю схему</t>
  </si>
  <si>
    <t>замена трансформатора тока</t>
  </si>
  <si>
    <t>1 раз в 4 года</t>
  </si>
  <si>
    <t>2016 -2017 гг.</t>
  </si>
  <si>
    <t xml:space="preserve">Проект </t>
  </si>
  <si>
    <t>(стоимость услуг  увеличена на  10 % в соответствии с уровнем инфляции 2015 г.)</t>
  </si>
  <si>
    <t>по адресу: ул.Ленинского Комсомола, д.9 (S жилые + нежилые = 3854,7 м2; S придом.тер.= 3153,3 м2)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</si>
  <si>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</si>
  <si>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</si>
  <si>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</si>
  <si>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</si>
  <si>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</si>
  <si>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</si>
  <si>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1 раз в месяц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</si>
  <si>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</si>
  <si>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</si>
  <si>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</si>
  <si>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</si>
  <si>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</si>
  <si>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</si>
  <si>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</si>
  <si>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</si>
  <si>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</si>
  <si>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</si>
  <si>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</si>
  <si>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</si>
  <si>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</si>
  <si>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</si>
  <si>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</si>
  <si>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</si>
  <si>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</si>
  <si>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</si>
  <si>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</si>
  <si>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</si>
  <si>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</si>
  <si>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</si>
  <si>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</si>
  <si>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</si>
  <si>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</si>
  <si>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</si>
  <si>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</si>
  <si>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</si>
  <si>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</si>
  <si>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</si>
  <si>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</si>
  <si>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</si>
  <si>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смена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</si>
  <si>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</si>
  <si>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</si>
  <si>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</si>
  <si>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</si>
  <si>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</si>
  <si>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</si>
  <si>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</si>
  <si>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</si>
  <si>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</si>
  <si>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</si>
  <si>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</si>
  <si>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</si>
  <si>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косметический ремонт подъездов № 1-6,8</t>
  </si>
  <si>
    <t>замена почтовых ящиков 90 шт.</t>
  </si>
  <si>
    <t>ремонт кровли входа в подвал ( 3-4 подъезды)</t>
  </si>
  <si>
    <t>ремонт отмостки 101 м2</t>
  </si>
  <si>
    <t>ремонт панельных швов - 100  п.м</t>
  </si>
  <si>
    <t>устройство водосточных желобов  - 76 м.п</t>
  </si>
  <si>
    <t>установка фильтра на общ.ввод ХВС диам.50 мм - 1 шт.</t>
  </si>
  <si>
    <t>установка фильтра перед счетчиком  ГВС на ВВП диам.50 мм - 1 шт.</t>
  </si>
  <si>
    <t>смена шаровых кранов по стоякам СТС диам.20 мм - 30 шт.; диам.15 мм - 30 шт.; диам.15 мм (спускники) - 60 шт.</t>
  </si>
  <si>
    <t>изоляция теплового узла покрытием "Корунд" диам.76 мм - 15 м.п.</t>
  </si>
  <si>
    <t>перенос ТСП на границу балансовой принадлежности</t>
  </si>
  <si>
    <t>объем работ</t>
  </si>
  <si>
    <t>3854,7 м2</t>
  </si>
  <si>
    <t>3153,3 м2</t>
  </si>
  <si>
    <t>1 шт</t>
  </si>
  <si>
    <t>4 пробы</t>
  </si>
  <si>
    <t xml:space="preserve">ревизия задвижек отопления  </t>
  </si>
  <si>
    <t>погодное регулирование системы отопления (ориентировочная стоимость)</t>
  </si>
  <si>
    <t xml:space="preserve">Приложение № 3 </t>
  </si>
  <si>
    <t xml:space="preserve">от _____________ 2016 г </t>
  </si>
  <si>
    <t>451 м2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</si>
  <si>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</si>
  <si>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434 м</t>
  </si>
  <si>
    <t>989 м2</t>
  </si>
  <si>
    <t>2600 м</t>
  </si>
  <si>
    <t>1315 м</t>
  </si>
  <si>
    <t>595 м</t>
  </si>
  <si>
    <t>550 м</t>
  </si>
  <si>
    <t>680 м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</si>
  <si>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</si>
  <si>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180 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</si>
  <si>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устранение неплотностей в вентиляционных каналах и шахтах, устранение засоров в каналах, пылеудаление и дезинфекция вентканалов, очистка водоприемных воронок, очистка от снега и льда водостоков, восстановление водостоков(мелкий ремонт после очистки от снега и льда), очистка от снега и льда козырьков подъездов)</t>
    </r>
  </si>
  <si>
    <t>косметический ремонт подъездов № 1,  № 4</t>
  </si>
  <si>
    <t>Всего без содержания лестничных клеток</t>
  </si>
  <si>
    <t>Всего с  содержанием лестничных клеток</t>
  </si>
  <si>
    <t>Всего( без содержания лестничных клеток)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</si>
</sst>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/>
    <xf numFmtId="2" fontId="9" fillId="2" borderId="0" xfId="0" applyNumberFormat="1" applyFont="1" applyFill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2" fontId="8" fillId="4" borderId="30" xfId="0" applyNumberFormat="1" applyFont="1" applyFill="1" applyBorder="1" applyAlignment="1">
      <alignment horizontal="center" vertical="center" wrapText="1"/>
    </xf>
    <xf numFmtId="2" fontId="9" fillId="4" borderId="31" xfId="0" applyNumberFormat="1" applyFont="1" applyFill="1" applyBorder="1" applyAlignment="1">
      <alignment horizontal="center"/>
    </xf>
    <xf numFmtId="2" fontId="1" fillId="4" borderId="31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left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4" xfId="0" applyFont="1" applyFill="1" applyBorder="1"/>
    <xf numFmtId="2" fontId="9" fillId="2" borderId="1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opLeftCell="A31" zoomScale="75" zoomScaleNormal="75" workbookViewId="0">
      <selection activeCell="A41" sqref="A41:F4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16" t="s">
        <v>150</v>
      </c>
      <c r="B1" s="117"/>
      <c r="C1" s="117"/>
      <c r="D1" s="117"/>
      <c r="E1" s="117"/>
      <c r="F1" s="117"/>
    </row>
    <row r="2" spans="1:9" ht="12.75" customHeight="1" x14ac:dyDescent="0.3">
      <c r="B2" s="118"/>
      <c r="C2" s="118"/>
      <c r="D2" s="118"/>
      <c r="E2" s="117"/>
      <c r="F2" s="117"/>
    </row>
    <row r="3" spans="1:9" ht="19.5" customHeight="1" x14ac:dyDescent="0.3">
      <c r="A3" s="3" t="s">
        <v>76</v>
      </c>
      <c r="B3" s="118" t="s">
        <v>0</v>
      </c>
      <c r="C3" s="118"/>
      <c r="D3" s="118"/>
      <c r="E3" s="117"/>
      <c r="F3" s="117"/>
    </row>
    <row r="4" spans="1:9" ht="14.25" customHeight="1" x14ac:dyDescent="0.3">
      <c r="B4" s="118" t="s">
        <v>151</v>
      </c>
      <c r="C4" s="118"/>
      <c r="D4" s="118"/>
      <c r="E4" s="117"/>
      <c r="F4" s="117"/>
    </row>
    <row r="5" spans="1:9" s="4" customFormat="1" ht="39.75" customHeight="1" x14ac:dyDescent="0.25">
      <c r="A5" s="119" t="s">
        <v>77</v>
      </c>
      <c r="B5" s="120"/>
      <c r="C5" s="120"/>
      <c r="D5" s="120"/>
      <c r="E5" s="120"/>
      <c r="F5" s="120"/>
    </row>
    <row r="6" spans="1:9" s="4" customFormat="1" ht="24.75" customHeight="1" x14ac:dyDescent="0.4">
      <c r="A6" s="121"/>
      <c r="B6" s="122"/>
      <c r="C6" s="122"/>
      <c r="D6" s="122"/>
      <c r="E6" s="122"/>
      <c r="F6" s="122"/>
    </row>
    <row r="7" spans="1:9" s="4" customFormat="1" ht="21.75" customHeight="1" x14ac:dyDescent="0.2">
      <c r="A7" s="133" t="s">
        <v>78</v>
      </c>
      <c r="B7" s="133"/>
      <c r="C7" s="133"/>
      <c r="D7" s="133"/>
      <c r="E7" s="133"/>
      <c r="F7" s="133"/>
    </row>
    <row r="8" spans="1:9" s="5" customFormat="1" ht="22.5" customHeight="1" x14ac:dyDescent="0.4">
      <c r="A8" s="123" t="s">
        <v>1</v>
      </c>
      <c r="B8" s="123"/>
      <c r="C8" s="123"/>
      <c r="D8" s="123"/>
      <c r="E8" s="124"/>
      <c r="F8" s="124"/>
      <c r="I8" s="6"/>
    </row>
    <row r="9" spans="1:9" s="7" customFormat="1" ht="18.75" customHeight="1" x14ac:dyDescent="0.4">
      <c r="A9" s="123" t="s">
        <v>79</v>
      </c>
      <c r="B9" s="123"/>
      <c r="C9" s="123"/>
      <c r="D9" s="123"/>
      <c r="E9" s="124"/>
      <c r="F9" s="124"/>
    </row>
    <row r="10" spans="1:9" s="8" customFormat="1" ht="17.25" customHeight="1" x14ac:dyDescent="0.2">
      <c r="A10" s="125" t="s">
        <v>2</v>
      </c>
      <c r="B10" s="125"/>
      <c r="C10" s="125"/>
      <c r="D10" s="125"/>
      <c r="E10" s="126"/>
      <c r="F10" s="126"/>
    </row>
    <row r="11" spans="1:9" s="7" customFormat="1" ht="30" customHeight="1" thickBot="1" x14ac:dyDescent="0.25">
      <c r="A11" s="127" t="s">
        <v>3</v>
      </c>
      <c r="B11" s="127"/>
      <c r="C11" s="127"/>
      <c r="D11" s="127"/>
      <c r="E11" s="128"/>
      <c r="F11" s="128"/>
    </row>
    <row r="12" spans="1:9" s="13" customFormat="1" ht="139.5" customHeight="1" thickBot="1" x14ac:dyDescent="0.25">
      <c r="A12" s="9" t="s">
        <v>4</v>
      </c>
      <c r="B12" s="10" t="s">
        <v>5</v>
      </c>
      <c r="C12" s="11" t="s">
        <v>143</v>
      </c>
      <c r="D12" s="11" t="s">
        <v>7</v>
      </c>
      <c r="E12" s="11" t="s">
        <v>6</v>
      </c>
      <c r="F12" s="12" t="s">
        <v>8</v>
      </c>
      <c r="I12" s="14"/>
    </row>
    <row r="13" spans="1:9" s="20" customFormat="1" ht="18" customHeight="1" x14ac:dyDescent="0.2">
      <c r="A13" s="15">
        <v>1</v>
      </c>
      <c r="B13" s="16">
        <v>2</v>
      </c>
      <c r="C13" s="16">
        <v>3</v>
      </c>
      <c r="D13" s="17">
        <v>4</v>
      </c>
      <c r="E13" s="18">
        <v>5</v>
      </c>
      <c r="F13" s="19">
        <v>6</v>
      </c>
      <c r="I13" s="21"/>
    </row>
    <row r="14" spans="1:9" s="20" customFormat="1" ht="49.5" customHeight="1" x14ac:dyDescent="0.2">
      <c r="A14" s="129" t="s">
        <v>9</v>
      </c>
      <c r="B14" s="130"/>
      <c r="C14" s="130"/>
      <c r="D14" s="130"/>
      <c r="E14" s="131"/>
      <c r="F14" s="132"/>
      <c r="I14" s="21"/>
    </row>
    <row r="15" spans="1:9" s="13" customFormat="1" ht="25.5" customHeight="1" x14ac:dyDescent="0.2">
      <c r="A15" s="63" t="s">
        <v>71</v>
      </c>
      <c r="B15" s="85" t="s">
        <v>20</v>
      </c>
      <c r="C15" s="23" t="s">
        <v>144</v>
      </c>
      <c r="D15" s="22">
        <f>E15*G15</f>
        <v>155421.5</v>
      </c>
      <c r="E15" s="23">
        <f>F15*12</f>
        <v>40.32</v>
      </c>
      <c r="F15" s="24">
        <f>F25+F27</f>
        <v>3.36</v>
      </c>
      <c r="G15" s="13">
        <v>3854.7</v>
      </c>
      <c r="H15" s="13">
        <v>1.07</v>
      </c>
      <c r="I15" s="14">
        <v>2.2400000000000002</v>
      </c>
    </row>
    <row r="16" spans="1:9" s="13" customFormat="1" ht="29.25" customHeight="1" x14ac:dyDescent="0.2">
      <c r="A16" s="105" t="s">
        <v>80</v>
      </c>
      <c r="B16" s="106" t="s">
        <v>10</v>
      </c>
      <c r="C16" s="23"/>
      <c r="D16" s="22"/>
      <c r="E16" s="23"/>
      <c r="F16" s="24"/>
      <c r="G16" s="13">
        <v>3854.7</v>
      </c>
      <c r="I16" s="14"/>
    </row>
    <row r="17" spans="1:9" s="13" customFormat="1" ht="24.75" customHeight="1" x14ac:dyDescent="0.2">
      <c r="A17" s="105" t="s">
        <v>11</v>
      </c>
      <c r="B17" s="106" t="s">
        <v>10</v>
      </c>
      <c r="C17" s="23"/>
      <c r="D17" s="22"/>
      <c r="E17" s="23"/>
      <c r="F17" s="24"/>
      <c r="G17" s="13">
        <v>3854.7</v>
      </c>
      <c r="I17" s="14"/>
    </row>
    <row r="18" spans="1:9" s="13" customFormat="1" ht="122.25" customHeight="1" x14ac:dyDescent="0.2">
      <c r="A18" s="105" t="s">
        <v>81</v>
      </c>
      <c r="B18" s="106" t="s">
        <v>32</v>
      </c>
      <c r="C18" s="23"/>
      <c r="D18" s="22"/>
      <c r="E18" s="23"/>
      <c r="F18" s="24"/>
      <c r="G18" s="13">
        <v>3854.7</v>
      </c>
      <c r="I18" s="14"/>
    </row>
    <row r="19" spans="1:9" s="13" customFormat="1" ht="18.75" customHeight="1" x14ac:dyDescent="0.2">
      <c r="A19" s="105" t="s">
        <v>82</v>
      </c>
      <c r="B19" s="106" t="s">
        <v>10</v>
      </c>
      <c r="C19" s="23"/>
      <c r="D19" s="22"/>
      <c r="E19" s="23"/>
      <c r="F19" s="24"/>
      <c r="G19" s="13">
        <v>3854.7</v>
      </c>
      <c r="I19" s="14"/>
    </row>
    <row r="20" spans="1:9" s="13" customFormat="1" ht="18.75" customHeight="1" x14ac:dyDescent="0.2">
      <c r="A20" s="105" t="s">
        <v>83</v>
      </c>
      <c r="B20" s="106" t="s">
        <v>10</v>
      </c>
      <c r="C20" s="23"/>
      <c r="D20" s="22"/>
      <c r="E20" s="23"/>
      <c r="F20" s="24"/>
      <c r="G20" s="13">
        <v>3854.7</v>
      </c>
      <c r="I20" s="14"/>
    </row>
    <row r="21" spans="1:9" s="13" customFormat="1" ht="27" customHeight="1" x14ac:dyDescent="0.2">
      <c r="A21" s="105" t="s">
        <v>84</v>
      </c>
      <c r="B21" s="106" t="s">
        <v>16</v>
      </c>
      <c r="C21" s="23"/>
      <c r="D21" s="22"/>
      <c r="E21" s="23"/>
      <c r="F21" s="24"/>
      <c r="G21" s="13">
        <v>3854.7</v>
      </c>
      <c r="I21" s="14"/>
    </row>
    <row r="22" spans="1:9" s="13" customFormat="1" ht="23.25" customHeight="1" x14ac:dyDescent="0.2">
      <c r="A22" s="105" t="s">
        <v>85</v>
      </c>
      <c r="B22" s="106" t="s">
        <v>86</v>
      </c>
      <c r="C22" s="23"/>
      <c r="D22" s="22"/>
      <c r="E22" s="23"/>
      <c r="F22" s="24"/>
      <c r="G22" s="13">
        <v>3854.7</v>
      </c>
      <c r="I22" s="14"/>
    </row>
    <row r="23" spans="1:9" s="13" customFormat="1" ht="21" customHeight="1" x14ac:dyDescent="0.2">
      <c r="A23" s="105" t="s">
        <v>87</v>
      </c>
      <c r="B23" s="106" t="s">
        <v>10</v>
      </c>
      <c r="C23" s="23"/>
      <c r="D23" s="22"/>
      <c r="E23" s="23"/>
      <c r="F23" s="24"/>
      <c r="G23" s="13">
        <v>3854.7</v>
      </c>
      <c r="I23" s="14"/>
    </row>
    <row r="24" spans="1:9" s="13" customFormat="1" ht="20.25" customHeight="1" x14ac:dyDescent="0.2">
      <c r="A24" s="105" t="s">
        <v>88</v>
      </c>
      <c r="B24" s="106" t="s">
        <v>30</v>
      </c>
      <c r="C24" s="23"/>
      <c r="D24" s="22"/>
      <c r="E24" s="23"/>
      <c r="F24" s="24"/>
      <c r="G24" s="13">
        <v>3854.7</v>
      </c>
      <c r="I24" s="14"/>
    </row>
    <row r="25" spans="1:9" s="13" customFormat="1" ht="20.25" customHeight="1" x14ac:dyDescent="0.2">
      <c r="A25" s="63" t="s">
        <v>63</v>
      </c>
      <c r="B25" s="64"/>
      <c r="C25" s="65"/>
      <c r="D25" s="66"/>
      <c r="E25" s="65"/>
      <c r="F25" s="24">
        <v>3.24</v>
      </c>
      <c r="G25" s="13">
        <v>3854.7</v>
      </c>
      <c r="I25" s="14"/>
    </row>
    <row r="26" spans="1:9" s="13" customFormat="1" ht="21.75" customHeight="1" x14ac:dyDescent="0.2">
      <c r="A26" s="68" t="s">
        <v>68</v>
      </c>
      <c r="B26" s="64" t="s">
        <v>10</v>
      </c>
      <c r="C26" s="65"/>
      <c r="D26" s="66"/>
      <c r="E26" s="65"/>
      <c r="F26" s="67">
        <v>0.12</v>
      </c>
      <c r="G26" s="13">
        <v>3854.7</v>
      </c>
      <c r="I26" s="14"/>
    </row>
    <row r="27" spans="1:9" s="13" customFormat="1" ht="21.75" customHeight="1" x14ac:dyDescent="0.2">
      <c r="A27" s="63" t="s">
        <v>63</v>
      </c>
      <c r="B27" s="64"/>
      <c r="C27" s="65"/>
      <c r="D27" s="66"/>
      <c r="E27" s="65"/>
      <c r="F27" s="24">
        <f>F26</f>
        <v>0.12</v>
      </c>
      <c r="G27" s="13">
        <v>3854.7</v>
      </c>
      <c r="I27" s="14"/>
    </row>
    <row r="28" spans="1:9" s="13" customFormat="1" ht="30" x14ac:dyDescent="0.2">
      <c r="A28" s="63" t="s">
        <v>12</v>
      </c>
      <c r="B28" s="89" t="s">
        <v>13</v>
      </c>
      <c r="C28" s="23" t="s">
        <v>145</v>
      </c>
      <c r="D28" s="22">
        <f>E28*G28</f>
        <v>151720.99</v>
      </c>
      <c r="E28" s="23">
        <f>F28*12</f>
        <v>39.36</v>
      </c>
      <c r="F28" s="24">
        <v>3.28</v>
      </c>
      <c r="G28" s="13">
        <v>3854.7</v>
      </c>
      <c r="H28" s="13">
        <v>1.07</v>
      </c>
      <c r="I28" s="14">
        <v>2.36</v>
      </c>
    </row>
    <row r="29" spans="1:9" s="13" customFormat="1" ht="15" x14ac:dyDescent="0.2">
      <c r="A29" s="105" t="s">
        <v>89</v>
      </c>
      <c r="B29" s="106" t="s">
        <v>13</v>
      </c>
      <c r="C29" s="23"/>
      <c r="D29" s="22"/>
      <c r="E29" s="23"/>
      <c r="F29" s="24"/>
      <c r="G29" s="13">
        <v>3854.7</v>
      </c>
      <c r="I29" s="14"/>
    </row>
    <row r="30" spans="1:9" s="13" customFormat="1" ht="15" x14ac:dyDescent="0.2">
      <c r="A30" s="105" t="s">
        <v>90</v>
      </c>
      <c r="B30" s="106" t="s">
        <v>91</v>
      </c>
      <c r="C30" s="23"/>
      <c r="D30" s="22"/>
      <c r="E30" s="23"/>
      <c r="F30" s="24"/>
      <c r="G30" s="13">
        <v>3854.7</v>
      </c>
      <c r="I30" s="14"/>
    </row>
    <row r="31" spans="1:9" s="13" customFormat="1" ht="18.75" customHeight="1" x14ac:dyDescent="0.2">
      <c r="A31" s="105" t="s">
        <v>92</v>
      </c>
      <c r="B31" s="106" t="s">
        <v>93</v>
      </c>
      <c r="C31" s="23"/>
      <c r="D31" s="22"/>
      <c r="E31" s="23"/>
      <c r="F31" s="24"/>
      <c r="G31" s="13">
        <v>3854.7</v>
      </c>
      <c r="I31" s="14"/>
    </row>
    <row r="32" spans="1:9" s="13" customFormat="1" ht="15" x14ac:dyDescent="0.2">
      <c r="A32" s="105" t="s">
        <v>14</v>
      </c>
      <c r="B32" s="106" t="s">
        <v>13</v>
      </c>
      <c r="C32" s="23"/>
      <c r="D32" s="22"/>
      <c r="E32" s="23"/>
      <c r="F32" s="24"/>
      <c r="G32" s="13">
        <v>3854.7</v>
      </c>
      <c r="I32" s="14"/>
    </row>
    <row r="33" spans="1:9" s="13" customFormat="1" ht="25.5" x14ac:dyDescent="0.2">
      <c r="A33" s="105" t="s">
        <v>15</v>
      </c>
      <c r="B33" s="106" t="s">
        <v>16</v>
      </c>
      <c r="C33" s="23"/>
      <c r="D33" s="22"/>
      <c r="E33" s="23"/>
      <c r="F33" s="24"/>
      <c r="G33" s="13">
        <v>3854.7</v>
      </c>
      <c r="I33" s="14"/>
    </row>
    <row r="34" spans="1:9" s="13" customFormat="1" ht="21" customHeight="1" x14ac:dyDescent="0.2">
      <c r="A34" s="105" t="s">
        <v>94</v>
      </c>
      <c r="B34" s="106" t="s">
        <v>13</v>
      </c>
      <c r="C34" s="23"/>
      <c r="D34" s="22"/>
      <c r="E34" s="23"/>
      <c r="F34" s="24"/>
      <c r="G34" s="13">
        <v>3854.7</v>
      </c>
      <c r="I34" s="14"/>
    </row>
    <row r="35" spans="1:9" s="13" customFormat="1" ht="21.75" customHeight="1" x14ac:dyDescent="0.2">
      <c r="A35" s="105" t="s">
        <v>17</v>
      </c>
      <c r="B35" s="106" t="s">
        <v>13</v>
      </c>
      <c r="C35" s="23"/>
      <c r="D35" s="22"/>
      <c r="E35" s="23"/>
      <c r="F35" s="24"/>
      <c r="G35" s="13">
        <v>3854.7</v>
      </c>
      <c r="I35" s="14"/>
    </row>
    <row r="36" spans="1:9" s="13" customFormat="1" ht="25.5" x14ac:dyDescent="0.2">
      <c r="A36" s="105" t="s">
        <v>95</v>
      </c>
      <c r="B36" s="106" t="s">
        <v>18</v>
      </c>
      <c r="C36" s="23"/>
      <c r="D36" s="22"/>
      <c r="E36" s="23"/>
      <c r="F36" s="24"/>
      <c r="G36" s="13">
        <v>3854.7</v>
      </c>
      <c r="I36" s="14"/>
    </row>
    <row r="37" spans="1:9" s="13" customFormat="1" ht="27.75" customHeight="1" x14ac:dyDescent="0.2">
      <c r="A37" s="105" t="s">
        <v>96</v>
      </c>
      <c r="B37" s="106" t="s">
        <v>16</v>
      </c>
      <c r="C37" s="23"/>
      <c r="D37" s="22"/>
      <c r="E37" s="23"/>
      <c r="F37" s="24"/>
      <c r="G37" s="13">
        <v>3854.7</v>
      </c>
      <c r="I37" s="14"/>
    </row>
    <row r="38" spans="1:9" s="13" customFormat="1" ht="35.25" customHeight="1" x14ac:dyDescent="0.2">
      <c r="A38" s="105" t="s">
        <v>97</v>
      </c>
      <c r="B38" s="106" t="s">
        <v>13</v>
      </c>
      <c r="C38" s="23"/>
      <c r="D38" s="22"/>
      <c r="E38" s="23"/>
      <c r="F38" s="24"/>
      <c r="G38" s="13">
        <v>3854.7</v>
      </c>
      <c r="I38" s="14"/>
    </row>
    <row r="39" spans="1:9" s="25" customFormat="1" ht="21.75" customHeight="1" x14ac:dyDescent="0.2">
      <c r="A39" s="92" t="s">
        <v>19</v>
      </c>
      <c r="B39" s="85" t="s">
        <v>20</v>
      </c>
      <c r="C39" s="23" t="s">
        <v>144</v>
      </c>
      <c r="D39" s="22">
        <f>E39*G39</f>
        <v>38392.81</v>
      </c>
      <c r="E39" s="23">
        <f>F39*12</f>
        <v>9.9600000000000009</v>
      </c>
      <c r="F39" s="24">
        <v>0.83</v>
      </c>
      <c r="G39" s="13">
        <v>3854.7</v>
      </c>
      <c r="H39" s="13">
        <v>1.07</v>
      </c>
      <c r="I39" s="14">
        <v>0.6</v>
      </c>
    </row>
    <row r="40" spans="1:9" s="13" customFormat="1" ht="21.75" customHeight="1" x14ac:dyDescent="0.2">
      <c r="A40" s="92" t="s">
        <v>21</v>
      </c>
      <c r="B40" s="85" t="s">
        <v>22</v>
      </c>
      <c r="C40" s="23" t="s">
        <v>144</v>
      </c>
      <c r="D40" s="22">
        <f>E40*G40</f>
        <v>124892.28</v>
      </c>
      <c r="E40" s="23">
        <f>F40*12</f>
        <v>32.4</v>
      </c>
      <c r="F40" s="24">
        <v>2.7</v>
      </c>
      <c r="G40" s="13">
        <v>3854.7</v>
      </c>
      <c r="H40" s="13">
        <v>1.07</v>
      </c>
      <c r="I40" s="14">
        <v>1.94</v>
      </c>
    </row>
    <row r="41" spans="1:9" s="13" customFormat="1" ht="30" customHeight="1" x14ac:dyDescent="0.2">
      <c r="A41" s="92" t="s">
        <v>98</v>
      </c>
      <c r="B41" s="85" t="s">
        <v>13</v>
      </c>
      <c r="C41" s="23" t="s">
        <v>152</v>
      </c>
      <c r="D41" s="22">
        <v>161295.07999999999</v>
      </c>
      <c r="E41" s="23">
        <f>D41/G41</f>
        <v>41.84</v>
      </c>
      <c r="F41" s="24">
        <f>E41/12</f>
        <v>3.49</v>
      </c>
      <c r="G41" s="13">
        <v>3854.7</v>
      </c>
      <c r="I41" s="14"/>
    </row>
    <row r="42" spans="1:9" s="13" customFormat="1" ht="21.75" customHeight="1" x14ac:dyDescent="0.2">
      <c r="A42" s="105" t="s">
        <v>99</v>
      </c>
      <c r="B42" s="106" t="s">
        <v>32</v>
      </c>
      <c r="C42" s="23"/>
      <c r="D42" s="22"/>
      <c r="E42" s="23"/>
      <c r="F42" s="24"/>
      <c r="G42" s="13">
        <v>3854.7</v>
      </c>
      <c r="I42" s="14"/>
    </row>
    <row r="43" spans="1:9" s="13" customFormat="1" ht="21.75" customHeight="1" x14ac:dyDescent="0.2">
      <c r="A43" s="105" t="s">
        <v>100</v>
      </c>
      <c r="B43" s="106" t="s">
        <v>30</v>
      </c>
      <c r="C43" s="23"/>
      <c r="D43" s="22"/>
      <c r="E43" s="23"/>
      <c r="F43" s="24"/>
      <c r="G43" s="13">
        <v>3854.7</v>
      </c>
      <c r="I43" s="14"/>
    </row>
    <row r="44" spans="1:9" s="13" customFormat="1" ht="21.75" customHeight="1" x14ac:dyDescent="0.2">
      <c r="A44" s="105" t="s">
        <v>101</v>
      </c>
      <c r="B44" s="106" t="s">
        <v>102</v>
      </c>
      <c r="C44" s="23"/>
      <c r="D44" s="22"/>
      <c r="E44" s="23"/>
      <c r="F44" s="24"/>
      <c r="G44" s="13">
        <v>3854.7</v>
      </c>
      <c r="I44" s="14"/>
    </row>
    <row r="45" spans="1:9" s="13" customFormat="1" ht="21.75" customHeight="1" x14ac:dyDescent="0.2">
      <c r="A45" s="105" t="s">
        <v>103</v>
      </c>
      <c r="B45" s="106" t="s">
        <v>104</v>
      </c>
      <c r="C45" s="23"/>
      <c r="D45" s="22"/>
      <c r="E45" s="23"/>
      <c r="F45" s="24"/>
      <c r="G45" s="13">
        <v>3854.7</v>
      </c>
      <c r="I45" s="14"/>
    </row>
    <row r="46" spans="1:9" s="13" customFormat="1" ht="21.75" customHeight="1" x14ac:dyDescent="0.2">
      <c r="A46" s="105" t="s">
        <v>105</v>
      </c>
      <c r="B46" s="106" t="s">
        <v>102</v>
      </c>
      <c r="C46" s="23"/>
      <c r="D46" s="22"/>
      <c r="E46" s="23"/>
      <c r="F46" s="24"/>
      <c r="G46" s="13">
        <v>3854.7</v>
      </c>
      <c r="I46" s="14"/>
    </row>
    <row r="47" spans="1:9" s="20" customFormat="1" ht="30" x14ac:dyDescent="0.2">
      <c r="A47" s="92" t="s">
        <v>106</v>
      </c>
      <c r="B47" s="85" t="s">
        <v>20</v>
      </c>
      <c r="C47" s="26" t="s">
        <v>146</v>
      </c>
      <c r="D47" s="22">
        <v>2246.7800000000002</v>
      </c>
      <c r="E47" s="23">
        <f>D47/G47</f>
        <v>0.57999999999999996</v>
      </c>
      <c r="F47" s="24">
        <f t="shared" ref="F47:F49" si="0">E47/12</f>
        <v>0.05</v>
      </c>
      <c r="G47" s="13">
        <v>3854.7</v>
      </c>
      <c r="H47" s="13">
        <v>1.07</v>
      </c>
      <c r="I47" s="14">
        <v>0.03</v>
      </c>
    </row>
    <row r="48" spans="1:9" s="20" customFormat="1" ht="36" customHeight="1" x14ac:dyDescent="0.2">
      <c r="A48" s="92" t="s">
        <v>107</v>
      </c>
      <c r="B48" s="85" t="s">
        <v>20</v>
      </c>
      <c r="C48" s="26" t="s">
        <v>146</v>
      </c>
      <c r="D48" s="22">
        <v>2246.7800000000002</v>
      </c>
      <c r="E48" s="23">
        <f>D48/G48</f>
        <v>0.57999999999999996</v>
      </c>
      <c r="F48" s="24">
        <f t="shared" si="0"/>
        <v>0.05</v>
      </c>
      <c r="G48" s="13">
        <v>3854.7</v>
      </c>
      <c r="H48" s="13">
        <v>1.07</v>
      </c>
      <c r="I48" s="14">
        <v>0.03</v>
      </c>
    </row>
    <row r="49" spans="1:10" s="20" customFormat="1" ht="33.75" customHeight="1" x14ac:dyDescent="0.2">
      <c r="A49" s="92" t="s">
        <v>108</v>
      </c>
      <c r="B49" s="85" t="s">
        <v>20</v>
      </c>
      <c r="C49" s="26" t="s">
        <v>146</v>
      </c>
      <c r="D49" s="22">
        <v>14185.73</v>
      </c>
      <c r="E49" s="23">
        <f>D49/G49</f>
        <v>3.68</v>
      </c>
      <c r="F49" s="24">
        <f t="shared" si="0"/>
        <v>0.31</v>
      </c>
      <c r="G49" s="13">
        <v>3854.7</v>
      </c>
      <c r="H49" s="13">
        <v>1.07</v>
      </c>
      <c r="I49" s="14">
        <v>0.22</v>
      </c>
    </row>
    <row r="50" spans="1:10" s="20" customFormat="1" ht="30" x14ac:dyDescent="0.2">
      <c r="A50" s="92" t="s">
        <v>23</v>
      </c>
      <c r="B50" s="85"/>
      <c r="C50" s="26" t="s">
        <v>154</v>
      </c>
      <c r="D50" s="22">
        <f>E50*G50</f>
        <v>9251.2800000000007</v>
      </c>
      <c r="E50" s="23">
        <f>F50*12</f>
        <v>2.4</v>
      </c>
      <c r="F50" s="24">
        <v>0.2</v>
      </c>
      <c r="G50" s="13">
        <v>3854.7</v>
      </c>
      <c r="H50" s="13">
        <v>1.07</v>
      </c>
      <c r="I50" s="14">
        <v>0.14000000000000001</v>
      </c>
    </row>
    <row r="51" spans="1:10" s="20" customFormat="1" ht="25.5" x14ac:dyDescent="0.2">
      <c r="A51" s="107" t="s">
        <v>109</v>
      </c>
      <c r="B51" s="108" t="s">
        <v>54</v>
      </c>
      <c r="C51" s="26"/>
      <c r="D51" s="22"/>
      <c r="E51" s="23"/>
      <c r="F51" s="24"/>
      <c r="G51" s="13">
        <v>3854.7</v>
      </c>
      <c r="H51" s="13"/>
      <c r="I51" s="14"/>
    </row>
    <row r="52" spans="1:10" s="20" customFormat="1" ht="27.75" customHeight="1" x14ac:dyDescent="0.2">
      <c r="A52" s="107" t="s">
        <v>110</v>
      </c>
      <c r="B52" s="108" t="s">
        <v>54</v>
      </c>
      <c r="C52" s="26"/>
      <c r="D52" s="22"/>
      <c r="E52" s="23"/>
      <c r="F52" s="24"/>
      <c r="G52" s="13">
        <v>3854.7</v>
      </c>
      <c r="H52" s="13"/>
      <c r="I52" s="14"/>
    </row>
    <row r="53" spans="1:10" s="20" customFormat="1" ht="21" customHeight="1" x14ac:dyDescent="0.2">
      <c r="A53" s="107" t="s">
        <v>111</v>
      </c>
      <c r="B53" s="108" t="s">
        <v>10</v>
      </c>
      <c r="C53" s="26"/>
      <c r="D53" s="22"/>
      <c r="E53" s="23"/>
      <c r="F53" s="24"/>
      <c r="G53" s="13">
        <v>3854.7</v>
      </c>
      <c r="H53" s="13"/>
      <c r="I53" s="14"/>
    </row>
    <row r="54" spans="1:10" s="20" customFormat="1" ht="15" x14ac:dyDescent="0.2">
      <c r="A54" s="107" t="s">
        <v>112</v>
      </c>
      <c r="B54" s="108" t="s">
        <v>54</v>
      </c>
      <c r="C54" s="26"/>
      <c r="D54" s="22"/>
      <c r="E54" s="23"/>
      <c r="F54" s="24"/>
      <c r="G54" s="13">
        <v>3854.7</v>
      </c>
      <c r="H54" s="13"/>
      <c r="I54" s="14"/>
    </row>
    <row r="55" spans="1:10" s="20" customFormat="1" ht="25.5" x14ac:dyDescent="0.2">
      <c r="A55" s="107" t="s">
        <v>113</v>
      </c>
      <c r="B55" s="108" t="s">
        <v>54</v>
      </c>
      <c r="C55" s="26"/>
      <c r="D55" s="22"/>
      <c r="E55" s="23"/>
      <c r="F55" s="24"/>
      <c r="G55" s="13">
        <v>3854.7</v>
      </c>
      <c r="H55" s="13"/>
      <c r="I55" s="14"/>
    </row>
    <row r="56" spans="1:10" s="20" customFormat="1" ht="21.75" customHeight="1" x14ac:dyDescent="0.2">
      <c r="A56" s="107" t="s">
        <v>114</v>
      </c>
      <c r="B56" s="108" t="s">
        <v>54</v>
      </c>
      <c r="C56" s="26"/>
      <c r="D56" s="22"/>
      <c r="E56" s="23"/>
      <c r="F56" s="24"/>
      <c r="G56" s="13">
        <v>3854.7</v>
      </c>
      <c r="H56" s="13"/>
      <c r="I56" s="14"/>
    </row>
    <row r="57" spans="1:10" s="20" customFormat="1" ht="25.5" x14ac:dyDescent="0.2">
      <c r="A57" s="107" t="s">
        <v>115</v>
      </c>
      <c r="B57" s="108" t="s">
        <v>54</v>
      </c>
      <c r="C57" s="26"/>
      <c r="D57" s="22"/>
      <c r="E57" s="23"/>
      <c r="F57" s="24"/>
      <c r="G57" s="13">
        <v>3854.7</v>
      </c>
      <c r="H57" s="13"/>
      <c r="I57" s="14"/>
    </row>
    <row r="58" spans="1:10" s="20" customFormat="1" ht="23.25" customHeight="1" x14ac:dyDescent="0.2">
      <c r="A58" s="107" t="s">
        <v>116</v>
      </c>
      <c r="B58" s="108" t="s">
        <v>54</v>
      </c>
      <c r="C58" s="26"/>
      <c r="D58" s="22"/>
      <c r="E58" s="23"/>
      <c r="F58" s="24"/>
      <c r="G58" s="13">
        <v>3854.7</v>
      </c>
      <c r="H58" s="13"/>
      <c r="I58" s="14"/>
    </row>
    <row r="59" spans="1:10" s="20" customFormat="1" ht="23.25" customHeight="1" x14ac:dyDescent="0.2">
      <c r="A59" s="107" t="s">
        <v>117</v>
      </c>
      <c r="B59" s="108" t="s">
        <v>54</v>
      </c>
      <c r="C59" s="26"/>
      <c r="D59" s="22"/>
      <c r="E59" s="23"/>
      <c r="F59" s="24"/>
      <c r="G59" s="13">
        <v>3854.7</v>
      </c>
      <c r="H59" s="13"/>
      <c r="I59" s="14"/>
    </row>
    <row r="60" spans="1:10" s="13" customFormat="1" ht="23.25" customHeight="1" x14ac:dyDescent="0.2">
      <c r="A60" s="92" t="s">
        <v>24</v>
      </c>
      <c r="B60" s="85" t="s">
        <v>25</v>
      </c>
      <c r="C60" s="26" t="s">
        <v>155</v>
      </c>
      <c r="D60" s="22">
        <f>E60*G60</f>
        <v>3237.95</v>
      </c>
      <c r="E60" s="23">
        <f>F60*12</f>
        <v>0.84</v>
      </c>
      <c r="F60" s="24">
        <v>7.0000000000000007E-2</v>
      </c>
      <c r="G60" s="13">
        <v>3854.7</v>
      </c>
      <c r="H60" s="13">
        <v>1.07</v>
      </c>
      <c r="I60" s="14">
        <v>0.03</v>
      </c>
    </row>
    <row r="61" spans="1:10" s="13" customFormat="1" ht="24" customHeight="1" x14ac:dyDescent="0.2">
      <c r="A61" s="92" t="s">
        <v>26</v>
      </c>
      <c r="B61" s="93" t="s">
        <v>27</v>
      </c>
      <c r="C61" s="94" t="s">
        <v>155</v>
      </c>
      <c r="D61" s="22">
        <v>2035.29</v>
      </c>
      <c r="E61" s="23">
        <f>D61/G61</f>
        <v>0.53</v>
      </c>
      <c r="F61" s="24">
        <f>E61/12</f>
        <v>0.04</v>
      </c>
      <c r="G61" s="13">
        <v>3854.7</v>
      </c>
      <c r="H61" s="13">
        <v>1.07</v>
      </c>
      <c r="I61" s="14">
        <v>0.02</v>
      </c>
    </row>
    <row r="62" spans="1:10" s="25" customFormat="1" ht="30" x14ac:dyDescent="0.2">
      <c r="A62" s="92" t="s">
        <v>28</v>
      </c>
      <c r="B62" s="85"/>
      <c r="C62" s="26" t="s">
        <v>147</v>
      </c>
      <c r="D62" s="22">
        <v>5698.2</v>
      </c>
      <c r="E62" s="23">
        <f>D62/G62</f>
        <v>1.48</v>
      </c>
      <c r="F62" s="24">
        <f>E62/12</f>
        <v>0.12</v>
      </c>
      <c r="G62" s="13">
        <v>3854.7</v>
      </c>
      <c r="H62" s="13">
        <v>1.07</v>
      </c>
      <c r="I62" s="14">
        <v>0.03</v>
      </c>
    </row>
    <row r="63" spans="1:10" s="25" customFormat="1" ht="18.75" customHeight="1" x14ac:dyDescent="0.2">
      <c r="A63" s="92" t="s">
        <v>29</v>
      </c>
      <c r="B63" s="85"/>
      <c r="C63" s="23" t="s">
        <v>156</v>
      </c>
      <c r="D63" s="23">
        <f>D64+D65+D66+D67+D68+D69+D70+D71+D72+D73+D74+D75+D76</f>
        <v>18161.330000000002</v>
      </c>
      <c r="E63" s="23">
        <f>D63/G63</f>
        <v>4.71</v>
      </c>
      <c r="F63" s="24">
        <f>E63/12</f>
        <v>0.39</v>
      </c>
      <c r="G63" s="13">
        <v>3854.7</v>
      </c>
      <c r="H63" s="13">
        <v>1.07</v>
      </c>
      <c r="I63" s="14">
        <v>0.53</v>
      </c>
      <c r="J63" s="25">
        <f>E63/12</f>
        <v>0.39250000000000002</v>
      </c>
    </row>
    <row r="64" spans="1:10" s="20" customFormat="1" ht="24.75" customHeight="1" x14ac:dyDescent="0.2">
      <c r="A64" s="75" t="s">
        <v>72</v>
      </c>
      <c r="B64" s="76" t="s">
        <v>30</v>
      </c>
      <c r="C64" s="28"/>
      <c r="D64" s="27">
        <v>685.01</v>
      </c>
      <c r="E64" s="28"/>
      <c r="F64" s="29"/>
      <c r="G64" s="13">
        <v>3854.7</v>
      </c>
      <c r="H64" s="13">
        <v>1.07</v>
      </c>
      <c r="I64" s="14">
        <v>0.01</v>
      </c>
      <c r="J64" s="25">
        <f t="shared" ref="J64:J109" si="1">E64/12</f>
        <v>0</v>
      </c>
    </row>
    <row r="65" spans="1:10" s="20" customFormat="1" ht="15" x14ac:dyDescent="0.2">
      <c r="A65" s="75" t="s">
        <v>31</v>
      </c>
      <c r="B65" s="76" t="s">
        <v>32</v>
      </c>
      <c r="C65" s="28"/>
      <c r="D65" s="27">
        <v>505.42</v>
      </c>
      <c r="E65" s="28"/>
      <c r="F65" s="29"/>
      <c r="G65" s="13">
        <v>3854.7</v>
      </c>
      <c r="H65" s="13">
        <v>1.07</v>
      </c>
      <c r="I65" s="14">
        <v>0.01</v>
      </c>
      <c r="J65" s="25">
        <f t="shared" si="1"/>
        <v>0</v>
      </c>
    </row>
    <row r="66" spans="1:10" s="20" customFormat="1" ht="18" customHeight="1" x14ac:dyDescent="0.2">
      <c r="A66" s="75" t="s">
        <v>69</v>
      </c>
      <c r="B66" s="90" t="s">
        <v>30</v>
      </c>
      <c r="C66" s="28"/>
      <c r="D66" s="27">
        <v>900.62</v>
      </c>
      <c r="E66" s="28"/>
      <c r="F66" s="29"/>
      <c r="G66" s="13">
        <v>3854.7</v>
      </c>
      <c r="H66" s="13"/>
      <c r="I66" s="14"/>
      <c r="J66" s="25">
        <f t="shared" si="1"/>
        <v>0</v>
      </c>
    </row>
    <row r="67" spans="1:10" s="20" customFormat="1" ht="15" x14ac:dyDescent="0.2">
      <c r="A67" s="75" t="s">
        <v>148</v>
      </c>
      <c r="B67" s="76" t="s">
        <v>30</v>
      </c>
      <c r="C67" s="28"/>
      <c r="D67" s="27">
        <v>0</v>
      </c>
      <c r="E67" s="28"/>
      <c r="F67" s="29"/>
      <c r="G67" s="13">
        <v>3854.7</v>
      </c>
      <c r="H67" s="13">
        <v>1.07</v>
      </c>
      <c r="I67" s="14">
        <v>0.13</v>
      </c>
      <c r="J67" s="25">
        <f t="shared" si="1"/>
        <v>0</v>
      </c>
    </row>
    <row r="68" spans="1:10" s="20" customFormat="1" ht="18.75" customHeight="1" x14ac:dyDescent="0.2">
      <c r="A68" s="75" t="s">
        <v>33</v>
      </c>
      <c r="B68" s="76" t="s">
        <v>30</v>
      </c>
      <c r="C68" s="28"/>
      <c r="D68" s="27">
        <v>963.17</v>
      </c>
      <c r="E68" s="28"/>
      <c r="F68" s="29"/>
      <c r="G68" s="13">
        <v>3854.7</v>
      </c>
      <c r="H68" s="13">
        <v>1.07</v>
      </c>
      <c r="I68" s="14">
        <v>0.01</v>
      </c>
      <c r="J68" s="25">
        <f t="shared" si="1"/>
        <v>0</v>
      </c>
    </row>
    <row r="69" spans="1:10" s="20" customFormat="1" ht="20.25" customHeight="1" x14ac:dyDescent="0.2">
      <c r="A69" s="75" t="s">
        <v>34</v>
      </c>
      <c r="B69" s="76" t="s">
        <v>30</v>
      </c>
      <c r="C69" s="28"/>
      <c r="D69" s="27">
        <v>4294.09</v>
      </c>
      <c r="E69" s="28"/>
      <c r="F69" s="29"/>
      <c r="G69" s="13">
        <v>3854.7</v>
      </c>
      <c r="H69" s="13">
        <v>1.07</v>
      </c>
      <c r="I69" s="14">
        <v>0.06</v>
      </c>
      <c r="J69" s="25">
        <f t="shared" si="1"/>
        <v>0</v>
      </c>
    </row>
    <row r="70" spans="1:10" s="20" customFormat="1" ht="15" x14ac:dyDescent="0.2">
      <c r="A70" s="75" t="s">
        <v>35</v>
      </c>
      <c r="B70" s="76" t="s">
        <v>30</v>
      </c>
      <c r="C70" s="28"/>
      <c r="D70" s="27">
        <v>1010.85</v>
      </c>
      <c r="E70" s="28"/>
      <c r="F70" s="29"/>
      <c r="G70" s="13">
        <v>3854.7</v>
      </c>
      <c r="H70" s="13">
        <v>1.07</v>
      </c>
      <c r="I70" s="14">
        <v>0.01</v>
      </c>
      <c r="J70" s="25">
        <f t="shared" si="1"/>
        <v>0</v>
      </c>
    </row>
    <row r="71" spans="1:10" s="20" customFormat="1" ht="17.25" customHeight="1" x14ac:dyDescent="0.2">
      <c r="A71" s="75" t="s">
        <v>36</v>
      </c>
      <c r="B71" s="76" t="s">
        <v>30</v>
      </c>
      <c r="C71" s="28"/>
      <c r="D71" s="27">
        <v>481.57</v>
      </c>
      <c r="E71" s="28"/>
      <c r="F71" s="29"/>
      <c r="G71" s="13">
        <v>3854.7</v>
      </c>
      <c r="H71" s="13">
        <v>1.07</v>
      </c>
      <c r="I71" s="14">
        <v>0.01</v>
      </c>
      <c r="J71" s="25">
        <f t="shared" si="1"/>
        <v>0</v>
      </c>
    </row>
    <row r="72" spans="1:10" s="20" customFormat="1" ht="15" x14ac:dyDescent="0.2">
      <c r="A72" s="75" t="s">
        <v>37</v>
      </c>
      <c r="B72" s="76" t="s">
        <v>32</v>
      </c>
      <c r="C72" s="28"/>
      <c r="D72" s="27">
        <v>1926.35</v>
      </c>
      <c r="E72" s="28"/>
      <c r="F72" s="29"/>
      <c r="G72" s="13">
        <v>3854.7</v>
      </c>
      <c r="H72" s="13">
        <v>1.07</v>
      </c>
      <c r="I72" s="14">
        <v>0.03</v>
      </c>
      <c r="J72" s="25">
        <f t="shared" si="1"/>
        <v>0</v>
      </c>
    </row>
    <row r="73" spans="1:10" s="20" customFormat="1" ht="25.5" x14ac:dyDescent="0.2">
      <c r="A73" s="75" t="s">
        <v>38</v>
      </c>
      <c r="B73" s="76" t="s">
        <v>30</v>
      </c>
      <c r="C73" s="28"/>
      <c r="D73" s="27">
        <v>3556.8</v>
      </c>
      <c r="E73" s="28"/>
      <c r="F73" s="29"/>
      <c r="G73" s="13">
        <v>3854.7</v>
      </c>
      <c r="H73" s="13">
        <v>1.07</v>
      </c>
      <c r="I73" s="14">
        <v>0.05</v>
      </c>
      <c r="J73" s="25">
        <f t="shared" si="1"/>
        <v>0</v>
      </c>
    </row>
    <row r="74" spans="1:10" s="20" customFormat="1" ht="25.5" x14ac:dyDescent="0.2">
      <c r="A74" s="75" t="s">
        <v>73</v>
      </c>
      <c r="B74" s="76" t="s">
        <v>30</v>
      </c>
      <c r="C74" s="28"/>
      <c r="D74" s="27">
        <v>3837.45</v>
      </c>
      <c r="E74" s="28"/>
      <c r="F74" s="29"/>
      <c r="G74" s="13">
        <v>3854.7</v>
      </c>
      <c r="H74" s="13">
        <v>1.07</v>
      </c>
      <c r="I74" s="14">
        <v>0.01</v>
      </c>
      <c r="J74" s="25">
        <f t="shared" si="1"/>
        <v>0</v>
      </c>
    </row>
    <row r="75" spans="1:10" s="20" customFormat="1" ht="25.5" x14ac:dyDescent="0.2">
      <c r="A75" s="75" t="s">
        <v>118</v>
      </c>
      <c r="B75" s="90" t="s">
        <v>45</v>
      </c>
      <c r="C75" s="28"/>
      <c r="D75" s="27">
        <v>0</v>
      </c>
      <c r="E75" s="28"/>
      <c r="F75" s="29"/>
      <c r="G75" s="13">
        <v>3854.7</v>
      </c>
      <c r="H75" s="13">
        <v>1.07</v>
      </c>
      <c r="I75" s="14">
        <v>0.03</v>
      </c>
      <c r="J75" s="25">
        <f t="shared" si="1"/>
        <v>0</v>
      </c>
    </row>
    <row r="76" spans="1:10" s="20" customFormat="1" ht="18.75" customHeight="1" x14ac:dyDescent="0.2">
      <c r="A76" s="75" t="s">
        <v>119</v>
      </c>
      <c r="B76" s="108" t="s">
        <v>30</v>
      </c>
      <c r="C76" s="30"/>
      <c r="D76" s="31">
        <v>0</v>
      </c>
      <c r="E76" s="30"/>
      <c r="F76" s="43"/>
      <c r="G76" s="13">
        <v>3854.7</v>
      </c>
      <c r="H76" s="13"/>
      <c r="I76" s="14"/>
      <c r="J76" s="25">
        <f t="shared" si="1"/>
        <v>0</v>
      </c>
    </row>
    <row r="77" spans="1:10" s="25" customFormat="1" ht="30" x14ac:dyDescent="0.2">
      <c r="A77" s="92" t="s">
        <v>39</v>
      </c>
      <c r="B77" s="85"/>
      <c r="C77" s="23" t="s">
        <v>157</v>
      </c>
      <c r="D77" s="23">
        <f>D78+D79+D80+D81+D82+D83+D84+D85+D86+D87</f>
        <v>34811.85</v>
      </c>
      <c r="E77" s="23">
        <f>D77/G77</f>
        <v>9.0299999999999994</v>
      </c>
      <c r="F77" s="24">
        <f>E77/12</f>
        <v>0.75</v>
      </c>
      <c r="G77" s="13">
        <v>3854.7</v>
      </c>
      <c r="H77" s="13">
        <v>1.07</v>
      </c>
      <c r="I77" s="14">
        <v>0.77</v>
      </c>
      <c r="J77" s="25">
        <f t="shared" si="1"/>
        <v>0.75249999999999995</v>
      </c>
    </row>
    <row r="78" spans="1:10" s="20" customFormat="1" ht="20.25" customHeight="1" x14ac:dyDescent="0.2">
      <c r="A78" s="75" t="s">
        <v>40</v>
      </c>
      <c r="B78" s="76" t="s">
        <v>41</v>
      </c>
      <c r="C78" s="28"/>
      <c r="D78" s="27">
        <v>2889.52</v>
      </c>
      <c r="E78" s="28"/>
      <c r="F78" s="29"/>
      <c r="G78" s="13">
        <v>3854.7</v>
      </c>
      <c r="H78" s="13">
        <v>1.07</v>
      </c>
      <c r="I78" s="14">
        <v>0.04</v>
      </c>
      <c r="J78" s="25">
        <f t="shared" si="1"/>
        <v>0</v>
      </c>
    </row>
    <row r="79" spans="1:10" s="20" customFormat="1" ht="25.5" x14ac:dyDescent="0.2">
      <c r="A79" s="75" t="s">
        <v>42</v>
      </c>
      <c r="B79" s="76" t="s">
        <v>43</v>
      </c>
      <c r="C79" s="28"/>
      <c r="D79" s="27">
        <v>1926.35</v>
      </c>
      <c r="E79" s="28"/>
      <c r="F79" s="29"/>
      <c r="G79" s="13">
        <v>3854.7</v>
      </c>
      <c r="H79" s="13">
        <v>1.07</v>
      </c>
      <c r="I79" s="14">
        <v>0.03</v>
      </c>
      <c r="J79" s="25">
        <f t="shared" si="1"/>
        <v>0</v>
      </c>
    </row>
    <row r="80" spans="1:10" s="20" customFormat="1" ht="18.75" customHeight="1" x14ac:dyDescent="0.2">
      <c r="A80" s="75" t="s">
        <v>44</v>
      </c>
      <c r="B80" s="76" t="s">
        <v>45</v>
      </c>
      <c r="C80" s="28"/>
      <c r="D80" s="27">
        <v>2021.63</v>
      </c>
      <c r="E80" s="28"/>
      <c r="F80" s="29"/>
      <c r="G80" s="13">
        <v>3854.7</v>
      </c>
      <c r="H80" s="13">
        <v>1.07</v>
      </c>
      <c r="I80" s="14">
        <v>0.03</v>
      </c>
      <c r="J80" s="25">
        <f t="shared" si="1"/>
        <v>0</v>
      </c>
    </row>
    <row r="81" spans="1:10" s="20" customFormat="1" ht="36.75" customHeight="1" x14ac:dyDescent="0.2">
      <c r="A81" s="75" t="s">
        <v>46</v>
      </c>
      <c r="B81" s="76" t="s">
        <v>47</v>
      </c>
      <c r="C81" s="28"/>
      <c r="D81" s="27">
        <v>1926.35</v>
      </c>
      <c r="E81" s="28"/>
      <c r="F81" s="29"/>
      <c r="G81" s="13">
        <v>3854.7</v>
      </c>
      <c r="H81" s="13">
        <v>1.07</v>
      </c>
      <c r="I81" s="14">
        <v>0.03</v>
      </c>
      <c r="J81" s="25">
        <f t="shared" si="1"/>
        <v>0</v>
      </c>
    </row>
    <row r="82" spans="1:10" s="20" customFormat="1" ht="20.25" customHeight="1" x14ac:dyDescent="0.2">
      <c r="A82" s="75" t="s">
        <v>48</v>
      </c>
      <c r="B82" s="90" t="s">
        <v>45</v>
      </c>
      <c r="C82" s="28"/>
      <c r="D82" s="27">
        <v>13424.22</v>
      </c>
      <c r="E82" s="28"/>
      <c r="F82" s="29"/>
      <c r="G82" s="13">
        <v>3854.7</v>
      </c>
      <c r="H82" s="13">
        <v>1.07</v>
      </c>
      <c r="I82" s="14">
        <v>0.21</v>
      </c>
      <c r="J82" s="25">
        <f t="shared" si="1"/>
        <v>0</v>
      </c>
    </row>
    <row r="83" spans="1:10" s="20" customFormat="1" ht="23.25" customHeight="1" x14ac:dyDescent="0.2">
      <c r="A83" s="75" t="s">
        <v>49</v>
      </c>
      <c r="B83" s="76" t="s">
        <v>20</v>
      </c>
      <c r="C83" s="30"/>
      <c r="D83" s="27">
        <v>6851.28</v>
      </c>
      <c r="E83" s="28"/>
      <c r="F83" s="29"/>
      <c r="G83" s="13">
        <v>3854.7</v>
      </c>
      <c r="H83" s="13">
        <v>1.07</v>
      </c>
      <c r="I83" s="14">
        <v>0.11</v>
      </c>
      <c r="J83" s="25">
        <f t="shared" si="1"/>
        <v>0</v>
      </c>
    </row>
    <row r="84" spans="1:10" s="20" customFormat="1" ht="25.5" x14ac:dyDescent="0.2">
      <c r="A84" s="75" t="s">
        <v>120</v>
      </c>
      <c r="B84" s="90" t="s">
        <v>30</v>
      </c>
      <c r="C84" s="30"/>
      <c r="D84" s="27">
        <v>5772.5</v>
      </c>
      <c r="E84" s="28"/>
      <c r="F84" s="29"/>
      <c r="G84" s="13">
        <v>3854.7</v>
      </c>
      <c r="H84" s="13"/>
      <c r="I84" s="14"/>
      <c r="J84" s="25">
        <f t="shared" si="1"/>
        <v>0</v>
      </c>
    </row>
    <row r="85" spans="1:10" s="20" customFormat="1" ht="25.5" x14ac:dyDescent="0.2">
      <c r="A85" s="75" t="s">
        <v>118</v>
      </c>
      <c r="B85" s="90" t="s">
        <v>121</v>
      </c>
      <c r="C85" s="30"/>
      <c r="D85" s="27">
        <v>0</v>
      </c>
      <c r="E85" s="28"/>
      <c r="F85" s="29"/>
      <c r="G85" s="13">
        <v>3854.7</v>
      </c>
      <c r="H85" s="13"/>
      <c r="I85" s="14"/>
      <c r="J85" s="25">
        <f t="shared" si="1"/>
        <v>0</v>
      </c>
    </row>
    <row r="86" spans="1:10" s="20" customFormat="1" ht="18.75" customHeight="1" x14ac:dyDescent="0.2">
      <c r="A86" s="107" t="s">
        <v>122</v>
      </c>
      <c r="B86" s="90" t="s">
        <v>45</v>
      </c>
      <c r="C86" s="30"/>
      <c r="D86" s="27">
        <v>0</v>
      </c>
      <c r="E86" s="28"/>
      <c r="F86" s="29"/>
      <c r="G86" s="13">
        <v>3854.7</v>
      </c>
      <c r="H86" s="13"/>
      <c r="I86" s="14"/>
      <c r="J86" s="25">
        <f t="shared" si="1"/>
        <v>0</v>
      </c>
    </row>
    <row r="87" spans="1:10" s="20" customFormat="1" ht="23.25" customHeight="1" x14ac:dyDescent="0.2">
      <c r="A87" s="75" t="s">
        <v>123</v>
      </c>
      <c r="B87" s="90" t="s">
        <v>30</v>
      </c>
      <c r="C87" s="28"/>
      <c r="D87" s="27">
        <f t="shared" ref="D87" si="2">E87*G87</f>
        <v>0</v>
      </c>
      <c r="E87" s="28"/>
      <c r="F87" s="29"/>
      <c r="G87" s="13">
        <v>3854.7</v>
      </c>
      <c r="H87" s="13">
        <v>1.07</v>
      </c>
      <c r="I87" s="14">
        <v>0</v>
      </c>
      <c r="J87" s="25">
        <f t="shared" si="1"/>
        <v>0</v>
      </c>
    </row>
    <row r="88" spans="1:10" s="20" customFormat="1" ht="30" x14ac:dyDescent="0.2">
      <c r="A88" s="92" t="s">
        <v>50</v>
      </c>
      <c r="B88" s="76"/>
      <c r="C88" s="26" t="s">
        <v>158</v>
      </c>
      <c r="D88" s="23">
        <f>D89+D91+D92</f>
        <v>0</v>
      </c>
      <c r="E88" s="23">
        <f>D88/G88</f>
        <v>0</v>
      </c>
      <c r="F88" s="24">
        <f>E88/12</f>
        <v>0</v>
      </c>
      <c r="G88" s="13">
        <v>3854.7</v>
      </c>
      <c r="H88" s="13">
        <v>1.07</v>
      </c>
      <c r="I88" s="14">
        <v>7.0000000000000007E-2</v>
      </c>
      <c r="J88" s="25">
        <f t="shared" si="1"/>
        <v>0</v>
      </c>
    </row>
    <row r="89" spans="1:10" s="20" customFormat="1" ht="15" x14ac:dyDescent="0.2">
      <c r="A89" s="75" t="s">
        <v>124</v>
      </c>
      <c r="B89" s="76" t="s">
        <v>30</v>
      </c>
      <c r="C89" s="28"/>
      <c r="D89" s="27">
        <v>0</v>
      </c>
      <c r="E89" s="28"/>
      <c r="F89" s="29"/>
      <c r="G89" s="13">
        <v>3854.7</v>
      </c>
      <c r="H89" s="13">
        <v>1.07</v>
      </c>
      <c r="I89" s="14">
        <v>0.03</v>
      </c>
      <c r="J89" s="25">
        <f t="shared" si="1"/>
        <v>0</v>
      </c>
    </row>
    <row r="90" spans="1:10" s="20" customFormat="1" ht="15" x14ac:dyDescent="0.2">
      <c r="A90" s="107" t="s">
        <v>125</v>
      </c>
      <c r="B90" s="90" t="s">
        <v>45</v>
      </c>
      <c r="C90" s="28"/>
      <c r="D90" s="27">
        <v>0</v>
      </c>
      <c r="E90" s="28"/>
      <c r="F90" s="29"/>
      <c r="G90" s="13">
        <v>3854.7</v>
      </c>
      <c r="H90" s="13"/>
      <c r="I90" s="14"/>
      <c r="J90" s="25">
        <f t="shared" si="1"/>
        <v>0</v>
      </c>
    </row>
    <row r="91" spans="1:10" s="20" customFormat="1" ht="15" x14ac:dyDescent="0.2">
      <c r="A91" s="75" t="s">
        <v>126</v>
      </c>
      <c r="B91" s="90" t="s">
        <v>121</v>
      </c>
      <c r="C91" s="28"/>
      <c r="D91" s="27">
        <v>0</v>
      </c>
      <c r="E91" s="28"/>
      <c r="F91" s="29"/>
      <c r="G91" s="13">
        <v>3854.7</v>
      </c>
      <c r="H91" s="13">
        <v>1.07</v>
      </c>
      <c r="I91" s="14">
        <v>0.04</v>
      </c>
      <c r="J91" s="25">
        <f t="shared" si="1"/>
        <v>0</v>
      </c>
    </row>
    <row r="92" spans="1:10" s="20" customFormat="1" ht="31.5" customHeight="1" x14ac:dyDescent="0.2">
      <c r="A92" s="75" t="s">
        <v>127</v>
      </c>
      <c r="B92" s="90" t="s">
        <v>45</v>
      </c>
      <c r="C92" s="28"/>
      <c r="D92" s="27">
        <f>E92*G92</f>
        <v>0</v>
      </c>
      <c r="E92" s="28"/>
      <c r="F92" s="29"/>
      <c r="G92" s="13">
        <v>3854.7</v>
      </c>
      <c r="H92" s="13">
        <v>1.07</v>
      </c>
      <c r="I92" s="14">
        <v>0</v>
      </c>
      <c r="J92" s="25">
        <f t="shared" si="1"/>
        <v>0</v>
      </c>
    </row>
    <row r="93" spans="1:10" s="20" customFormat="1" ht="18.75" customHeight="1" x14ac:dyDescent="0.2">
      <c r="A93" s="92" t="s">
        <v>51</v>
      </c>
      <c r="B93" s="76"/>
      <c r="C93" s="26" t="s">
        <v>160</v>
      </c>
      <c r="D93" s="23">
        <f>D95+D96+D94+D97+D98+D99</f>
        <v>42514.879999999997</v>
      </c>
      <c r="E93" s="23">
        <f>D93/G93</f>
        <v>11.03</v>
      </c>
      <c r="F93" s="24">
        <f>E93/12</f>
        <v>0.92</v>
      </c>
      <c r="G93" s="13">
        <v>3854.7</v>
      </c>
      <c r="H93" s="13">
        <v>1.07</v>
      </c>
      <c r="I93" s="14">
        <v>0.28000000000000003</v>
      </c>
      <c r="J93" s="25">
        <f t="shared" si="1"/>
        <v>0.91916666666666702</v>
      </c>
    </row>
    <row r="94" spans="1:10" s="20" customFormat="1" ht="21" customHeight="1" x14ac:dyDescent="0.2">
      <c r="A94" s="75" t="s">
        <v>52</v>
      </c>
      <c r="B94" s="76" t="s">
        <v>20</v>
      </c>
      <c r="C94" s="28"/>
      <c r="D94" s="72">
        <v>0</v>
      </c>
      <c r="E94" s="28"/>
      <c r="F94" s="29"/>
      <c r="G94" s="13">
        <v>3854.7</v>
      </c>
      <c r="H94" s="13">
        <v>1.07</v>
      </c>
      <c r="I94" s="14">
        <v>0</v>
      </c>
      <c r="J94" s="25">
        <f t="shared" si="1"/>
        <v>0</v>
      </c>
    </row>
    <row r="95" spans="1:10" s="20" customFormat="1" ht="41.25" customHeight="1" x14ac:dyDescent="0.2">
      <c r="A95" s="75" t="s">
        <v>128</v>
      </c>
      <c r="B95" s="76" t="s">
        <v>30</v>
      </c>
      <c r="C95" s="27"/>
      <c r="D95" s="27">
        <v>13200.78</v>
      </c>
      <c r="E95" s="28"/>
      <c r="F95" s="29"/>
      <c r="G95" s="13">
        <v>3854.7</v>
      </c>
      <c r="H95" s="13">
        <v>1.07</v>
      </c>
      <c r="I95" s="14">
        <v>0.2</v>
      </c>
      <c r="J95" s="25">
        <f t="shared" si="1"/>
        <v>0</v>
      </c>
    </row>
    <row r="96" spans="1:10" s="20" customFormat="1" ht="43.5" customHeight="1" x14ac:dyDescent="0.2">
      <c r="A96" s="75" t="s">
        <v>129</v>
      </c>
      <c r="B96" s="76" t="s">
        <v>30</v>
      </c>
      <c r="C96" s="28"/>
      <c r="D96" s="27">
        <v>1006.81</v>
      </c>
      <c r="E96" s="28"/>
      <c r="F96" s="29"/>
      <c r="G96" s="13">
        <v>3854.7</v>
      </c>
      <c r="H96" s="13">
        <v>1.07</v>
      </c>
      <c r="I96" s="14">
        <v>0.01</v>
      </c>
      <c r="J96" s="25">
        <f t="shared" si="1"/>
        <v>0</v>
      </c>
    </row>
    <row r="97" spans="1:10" s="20" customFormat="1" ht="27.75" customHeight="1" x14ac:dyDescent="0.2">
      <c r="A97" s="75" t="s">
        <v>53</v>
      </c>
      <c r="B97" s="76" t="s">
        <v>16</v>
      </c>
      <c r="C97" s="28"/>
      <c r="D97" s="27"/>
      <c r="E97" s="28"/>
      <c r="F97" s="29"/>
      <c r="G97" s="13">
        <v>3854.7</v>
      </c>
      <c r="H97" s="13"/>
      <c r="I97" s="14"/>
      <c r="J97" s="25">
        <f t="shared" si="1"/>
        <v>0</v>
      </c>
    </row>
    <row r="98" spans="1:10" s="20" customFormat="1" ht="21.75" customHeight="1" x14ac:dyDescent="0.2">
      <c r="A98" s="75" t="s">
        <v>74</v>
      </c>
      <c r="B98" s="90" t="s">
        <v>75</v>
      </c>
      <c r="C98" s="28"/>
      <c r="D98" s="27">
        <f t="shared" ref="D98" si="3">E98*G98</f>
        <v>0</v>
      </c>
      <c r="E98" s="28"/>
      <c r="F98" s="29"/>
      <c r="G98" s="13">
        <v>3854.7</v>
      </c>
      <c r="H98" s="13">
        <v>1.07</v>
      </c>
      <c r="I98" s="14">
        <v>0</v>
      </c>
      <c r="J98" s="25">
        <f t="shared" si="1"/>
        <v>0</v>
      </c>
    </row>
    <row r="99" spans="1:10" s="20" customFormat="1" ht="59.25" customHeight="1" x14ac:dyDescent="0.2">
      <c r="A99" s="75" t="s">
        <v>130</v>
      </c>
      <c r="B99" s="90" t="s">
        <v>54</v>
      </c>
      <c r="C99" s="28"/>
      <c r="D99" s="27">
        <v>28307.29</v>
      </c>
      <c r="E99" s="28"/>
      <c r="F99" s="29"/>
      <c r="G99" s="13">
        <v>3854.7</v>
      </c>
      <c r="H99" s="13">
        <v>1.07</v>
      </c>
      <c r="I99" s="14">
        <v>0</v>
      </c>
      <c r="J99" s="25">
        <f t="shared" si="1"/>
        <v>0</v>
      </c>
    </row>
    <row r="100" spans="1:10" s="20" customFormat="1" ht="15" x14ac:dyDescent="0.2">
      <c r="A100" s="92" t="s">
        <v>55</v>
      </c>
      <c r="B100" s="76"/>
      <c r="C100" s="26" t="s">
        <v>159</v>
      </c>
      <c r="D100" s="23">
        <f>D101</f>
        <v>1208.01</v>
      </c>
      <c r="E100" s="23">
        <f>D100/G100</f>
        <v>0.31</v>
      </c>
      <c r="F100" s="24">
        <f>E100/12</f>
        <v>0.03</v>
      </c>
      <c r="G100" s="13">
        <v>3854.7</v>
      </c>
      <c r="H100" s="13">
        <v>1.07</v>
      </c>
      <c r="I100" s="14">
        <v>0.13</v>
      </c>
      <c r="J100" s="25">
        <f t="shared" si="1"/>
        <v>2.5833333333333298E-2</v>
      </c>
    </row>
    <row r="101" spans="1:10" s="20" customFormat="1" ht="15" x14ac:dyDescent="0.2">
      <c r="A101" s="75" t="s">
        <v>56</v>
      </c>
      <c r="B101" s="76" t="s">
        <v>30</v>
      </c>
      <c r="C101" s="28"/>
      <c r="D101" s="27">
        <v>1208.01</v>
      </c>
      <c r="E101" s="28"/>
      <c r="F101" s="29"/>
      <c r="G101" s="13">
        <v>3854.7</v>
      </c>
      <c r="H101" s="13">
        <v>1.07</v>
      </c>
      <c r="I101" s="14">
        <v>0.02</v>
      </c>
      <c r="J101" s="25">
        <f t="shared" si="1"/>
        <v>0</v>
      </c>
    </row>
    <row r="102" spans="1:10" s="13" customFormat="1" ht="30" x14ac:dyDescent="0.2">
      <c r="A102" s="92" t="s">
        <v>57</v>
      </c>
      <c r="B102" s="85"/>
      <c r="C102" s="23" t="s">
        <v>162</v>
      </c>
      <c r="D102" s="23">
        <f>D103+D104</f>
        <v>39463.49</v>
      </c>
      <c r="E102" s="23">
        <f>D102/G102</f>
        <v>10.24</v>
      </c>
      <c r="F102" s="24">
        <f>E102/12+0.01</f>
        <v>0.86</v>
      </c>
      <c r="G102" s="13">
        <v>3854.7</v>
      </c>
      <c r="H102" s="13">
        <v>1.07</v>
      </c>
      <c r="I102" s="14">
        <v>0.37</v>
      </c>
      <c r="J102" s="25">
        <f t="shared" si="1"/>
        <v>0.85333333333333306</v>
      </c>
    </row>
    <row r="103" spans="1:10" s="20" customFormat="1" ht="44.25" customHeight="1" x14ac:dyDescent="0.2">
      <c r="A103" s="107" t="s">
        <v>131</v>
      </c>
      <c r="B103" s="90" t="s">
        <v>32</v>
      </c>
      <c r="C103" s="28"/>
      <c r="D103" s="27">
        <v>22276.32</v>
      </c>
      <c r="E103" s="28"/>
      <c r="F103" s="29"/>
      <c r="G103" s="13">
        <v>3854.7</v>
      </c>
      <c r="H103" s="13">
        <v>1.07</v>
      </c>
      <c r="I103" s="14">
        <v>0.03</v>
      </c>
      <c r="J103" s="25">
        <f t="shared" si="1"/>
        <v>0</v>
      </c>
    </row>
    <row r="104" spans="1:10" s="20" customFormat="1" ht="36.75" customHeight="1" x14ac:dyDescent="0.2">
      <c r="A104" s="107" t="s">
        <v>161</v>
      </c>
      <c r="B104" s="90" t="s">
        <v>54</v>
      </c>
      <c r="C104" s="28"/>
      <c r="D104" s="27">
        <v>17187.169999999998</v>
      </c>
      <c r="E104" s="28"/>
      <c r="F104" s="29"/>
      <c r="G104" s="13">
        <v>3854.7</v>
      </c>
      <c r="H104" s="13">
        <v>1.07</v>
      </c>
      <c r="I104" s="14">
        <v>0.34</v>
      </c>
      <c r="J104" s="25">
        <f t="shared" si="1"/>
        <v>0</v>
      </c>
    </row>
    <row r="105" spans="1:10" s="13" customFormat="1" ht="15" x14ac:dyDescent="0.2">
      <c r="A105" s="92" t="s">
        <v>58</v>
      </c>
      <c r="B105" s="85"/>
      <c r="C105" s="23" t="s">
        <v>155</v>
      </c>
      <c r="D105" s="23">
        <f>D106+D107+D108+D109</f>
        <v>38560.080000000002</v>
      </c>
      <c r="E105" s="23">
        <f>D105/G105</f>
        <v>10</v>
      </c>
      <c r="F105" s="24">
        <f>E105/12</f>
        <v>0.83</v>
      </c>
      <c r="G105" s="13">
        <v>3854.7</v>
      </c>
      <c r="H105" s="13">
        <v>1.07</v>
      </c>
      <c r="I105" s="14">
        <v>0.6</v>
      </c>
      <c r="J105" s="25">
        <f t="shared" si="1"/>
        <v>0.83333333333333304</v>
      </c>
    </row>
    <row r="106" spans="1:10" s="20" customFormat="1" ht="15" x14ac:dyDescent="0.2">
      <c r="A106" s="75" t="s">
        <v>70</v>
      </c>
      <c r="B106" s="76" t="s">
        <v>41</v>
      </c>
      <c r="C106" s="28"/>
      <c r="D106" s="27">
        <v>10739.04</v>
      </c>
      <c r="E106" s="28"/>
      <c r="F106" s="29"/>
      <c r="G106" s="13">
        <v>3854.7</v>
      </c>
      <c r="H106" s="13">
        <v>1.07</v>
      </c>
      <c r="I106" s="14">
        <v>0.17</v>
      </c>
      <c r="J106" s="25">
        <f t="shared" si="1"/>
        <v>0</v>
      </c>
    </row>
    <row r="107" spans="1:10" s="20" customFormat="1" ht="15" x14ac:dyDescent="0.2">
      <c r="A107" s="75" t="s">
        <v>59</v>
      </c>
      <c r="B107" s="76" t="s">
        <v>41</v>
      </c>
      <c r="C107" s="28"/>
      <c r="D107" s="27">
        <v>2684.88</v>
      </c>
      <c r="E107" s="28"/>
      <c r="F107" s="29"/>
      <c r="G107" s="13">
        <v>3854.7</v>
      </c>
      <c r="H107" s="13">
        <v>1.07</v>
      </c>
      <c r="I107" s="14">
        <v>0.04</v>
      </c>
      <c r="J107" s="25">
        <f t="shared" si="1"/>
        <v>0</v>
      </c>
    </row>
    <row r="108" spans="1:10" s="20" customFormat="1" ht="25.5" customHeight="1" x14ac:dyDescent="0.2">
      <c r="A108" s="75" t="s">
        <v>60</v>
      </c>
      <c r="B108" s="76" t="s">
        <v>30</v>
      </c>
      <c r="C108" s="28"/>
      <c r="D108" s="27">
        <v>3019.46</v>
      </c>
      <c r="E108" s="28"/>
      <c r="F108" s="29"/>
      <c r="G108" s="13">
        <v>3854.7</v>
      </c>
      <c r="H108" s="13">
        <v>1.07</v>
      </c>
      <c r="I108" s="14">
        <v>0.04</v>
      </c>
      <c r="J108" s="25">
        <f t="shared" si="1"/>
        <v>0</v>
      </c>
    </row>
    <row r="109" spans="1:10" s="20" customFormat="1" ht="18.75" customHeight="1" thickBot="1" x14ac:dyDescent="0.25">
      <c r="A109" s="95" t="s">
        <v>61</v>
      </c>
      <c r="B109" s="91" t="s">
        <v>41</v>
      </c>
      <c r="C109" s="32"/>
      <c r="D109" s="109">
        <v>22116.7</v>
      </c>
      <c r="E109" s="32"/>
      <c r="F109" s="33"/>
      <c r="G109" s="13">
        <v>3854.7</v>
      </c>
      <c r="H109" s="13">
        <v>1.07</v>
      </c>
      <c r="I109" s="14">
        <v>0.34</v>
      </c>
      <c r="J109" s="25">
        <f t="shared" si="1"/>
        <v>0</v>
      </c>
    </row>
    <row r="110" spans="1:10" s="13" customFormat="1" ht="121.5" customHeight="1" thickBot="1" x14ac:dyDescent="0.25">
      <c r="A110" s="110" t="s">
        <v>153</v>
      </c>
      <c r="B110" s="85" t="s">
        <v>16</v>
      </c>
      <c r="C110" s="42"/>
      <c r="D110" s="42">
        <v>50000</v>
      </c>
      <c r="E110" s="42">
        <f>D110/G110</f>
        <v>12.97</v>
      </c>
      <c r="F110" s="60">
        <f>E110/12</f>
        <v>1.08</v>
      </c>
      <c r="G110" s="13">
        <v>3854.7</v>
      </c>
      <c r="H110" s="13">
        <v>1.07</v>
      </c>
      <c r="I110" s="14">
        <v>0.3</v>
      </c>
    </row>
    <row r="111" spans="1:10" s="13" customFormat="1" ht="25.5" customHeight="1" thickBot="1" x14ac:dyDescent="0.25">
      <c r="A111" s="34" t="s">
        <v>62</v>
      </c>
      <c r="B111" s="35" t="s">
        <v>13</v>
      </c>
      <c r="C111" s="41"/>
      <c r="D111" s="42">
        <f>E111*G111</f>
        <v>87887.16</v>
      </c>
      <c r="E111" s="42">
        <f>F111*12</f>
        <v>22.8</v>
      </c>
      <c r="F111" s="60">
        <v>1.9</v>
      </c>
      <c r="G111" s="13">
        <v>3854.7</v>
      </c>
      <c r="I111" s="14"/>
    </row>
    <row r="112" spans="1:10" s="13" customFormat="1" ht="19.5" thickBot="1" x14ac:dyDescent="0.25">
      <c r="A112" s="59" t="s">
        <v>63</v>
      </c>
      <c r="B112" s="11"/>
      <c r="C112" s="41"/>
      <c r="D112" s="60">
        <f>D111+D110+D105+D102+D100+D93+D77+D63+D62+D61+D60+D50+D49+D48+D47+D40+D39+D28+D15+D88+D41</f>
        <v>983231.47</v>
      </c>
      <c r="E112" s="60">
        <f>E111+E110+E105+E102+E100+E93+E77+E63+E62+E61+E60+E50+E49+E48+E47+E40+E39+E28+E15+E88+E41</f>
        <v>255.06</v>
      </c>
      <c r="F112" s="60">
        <f>F111+F110+F105+F102+F100+F93+F77+F63+F62+F61+F60+F50+F49+F48+F47+F40+F39+F28+F15+F88+F41</f>
        <v>21.26</v>
      </c>
      <c r="G112" s="13">
        <v>3854.7</v>
      </c>
      <c r="H112" s="14"/>
      <c r="I112" s="14"/>
    </row>
    <row r="113" spans="1:9" s="37" customFormat="1" ht="18.75" x14ac:dyDescent="0.2">
      <c r="A113" s="36"/>
      <c r="C113" s="38"/>
      <c r="D113" s="39"/>
      <c r="E113" s="39"/>
      <c r="F113" s="39"/>
      <c r="G113" s="13">
        <v>3854.7</v>
      </c>
      <c r="H113" s="38"/>
      <c r="I113" s="38"/>
    </row>
    <row r="114" spans="1:9" s="37" customFormat="1" ht="18.75" x14ac:dyDescent="0.2">
      <c r="A114" s="40"/>
      <c r="C114" s="38"/>
      <c r="D114" s="39"/>
      <c r="E114" s="39"/>
      <c r="F114" s="39"/>
      <c r="G114" s="13">
        <v>3854.7</v>
      </c>
      <c r="I114" s="38"/>
    </row>
    <row r="115" spans="1:9" s="37" customFormat="1" ht="19.5" thickBot="1" x14ac:dyDescent="0.25">
      <c r="A115" s="40"/>
      <c r="C115" s="38"/>
      <c r="D115" s="39"/>
      <c r="E115" s="39"/>
      <c r="F115" s="39"/>
      <c r="G115" s="13">
        <v>3854.7</v>
      </c>
      <c r="I115" s="38"/>
    </row>
    <row r="116" spans="1:9" s="13" customFormat="1" ht="30" x14ac:dyDescent="0.2">
      <c r="A116" s="96" t="s">
        <v>64</v>
      </c>
      <c r="B116" s="97"/>
      <c r="C116" s="98"/>
      <c r="D116" s="99">
        <f>D120+D121+D122+D123+D124+D125+D127+D128+D129+D117+D118+D119</f>
        <v>1725160.86</v>
      </c>
      <c r="E116" s="99">
        <f t="shared" ref="E116:F116" si="4">E120+E121+E122+E123+E124+E125+E127+E128+E129+E117+E118+E119</f>
        <v>447.54</v>
      </c>
      <c r="F116" s="99">
        <f t="shared" si="4"/>
        <v>37.32</v>
      </c>
      <c r="G116" s="13">
        <v>3854.7</v>
      </c>
      <c r="I116" s="14"/>
    </row>
    <row r="117" spans="1:9" s="13" customFormat="1" ht="21.75" customHeight="1" x14ac:dyDescent="0.2">
      <c r="A117" s="101" t="s">
        <v>132</v>
      </c>
      <c r="B117" s="102"/>
      <c r="C117" s="103"/>
      <c r="D117" s="104">
        <v>389967.68</v>
      </c>
      <c r="E117" s="104">
        <f>D117/G117</f>
        <v>101.17</v>
      </c>
      <c r="F117" s="104">
        <f>E117/12</f>
        <v>8.43</v>
      </c>
      <c r="G117" s="13">
        <v>3854.7</v>
      </c>
      <c r="I117" s="14"/>
    </row>
    <row r="118" spans="1:9" s="13" customFormat="1" ht="18.75" customHeight="1" x14ac:dyDescent="0.2">
      <c r="A118" s="101" t="s">
        <v>133</v>
      </c>
      <c r="B118" s="102"/>
      <c r="C118" s="103"/>
      <c r="D118" s="104">
        <v>47967.58</v>
      </c>
      <c r="E118" s="104">
        <f t="shared" ref="E118:E129" si="5">D118/G118</f>
        <v>12.44</v>
      </c>
      <c r="F118" s="104">
        <f t="shared" ref="F118:F129" si="6">E118/12</f>
        <v>1.04</v>
      </c>
      <c r="G118" s="13">
        <v>3854.7</v>
      </c>
      <c r="I118" s="14"/>
    </row>
    <row r="119" spans="1:9" s="13" customFormat="1" ht="18.75" customHeight="1" x14ac:dyDescent="0.2">
      <c r="A119" s="101" t="s">
        <v>134</v>
      </c>
      <c r="B119" s="102"/>
      <c r="C119" s="103"/>
      <c r="D119" s="104">
        <v>10801.36</v>
      </c>
      <c r="E119" s="104">
        <f t="shared" si="5"/>
        <v>2.8</v>
      </c>
      <c r="F119" s="104">
        <f t="shared" si="6"/>
        <v>0.23</v>
      </c>
      <c r="G119" s="13">
        <v>3854.7</v>
      </c>
      <c r="I119" s="14"/>
    </row>
    <row r="120" spans="1:9" s="72" customFormat="1" ht="15" x14ac:dyDescent="0.2">
      <c r="A120" s="100" t="s">
        <v>137</v>
      </c>
      <c r="B120" s="76"/>
      <c r="C120" s="28"/>
      <c r="D120" s="28">
        <v>125156.43</v>
      </c>
      <c r="E120" s="104">
        <f t="shared" si="5"/>
        <v>32.47</v>
      </c>
      <c r="F120" s="104">
        <f t="shared" si="6"/>
        <v>2.71</v>
      </c>
      <c r="G120" s="13">
        <v>3854.7</v>
      </c>
      <c r="I120" s="73"/>
    </row>
    <row r="121" spans="1:9" s="72" customFormat="1" ht="15" x14ac:dyDescent="0.2">
      <c r="A121" s="69" t="s">
        <v>136</v>
      </c>
      <c r="B121" s="70"/>
      <c r="C121" s="30"/>
      <c r="D121" s="31">
        <v>74260.570000000007</v>
      </c>
      <c r="E121" s="104">
        <f t="shared" si="5"/>
        <v>19.260000000000002</v>
      </c>
      <c r="F121" s="104">
        <f t="shared" si="6"/>
        <v>1.61</v>
      </c>
      <c r="G121" s="13">
        <v>3854.7</v>
      </c>
      <c r="I121" s="73"/>
    </row>
    <row r="122" spans="1:9" s="72" customFormat="1" ht="15.75" customHeight="1" x14ac:dyDescent="0.2">
      <c r="A122" s="69" t="s">
        <v>135</v>
      </c>
      <c r="B122" s="70"/>
      <c r="C122" s="30"/>
      <c r="D122" s="31">
        <v>187223.84</v>
      </c>
      <c r="E122" s="104">
        <f t="shared" si="5"/>
        <v>48.57</v>
      </c>
      <c r="F122" s="104">
        <f t="shared" si="6"/>
        <v>4.05</v>
      </c>
      <c r="G122" s="13">
        <v>3854.7</v>
      </c>
      <c r="I122" s="73"/>
    </row>
    <row r="123" spans="1:9" s="72" customFormat="1" ht="15.75" customHeight="1" x14ac:dyDescent="0.2">
      <c r="A123" s="69" t="s">
        <v>138</v>
      </c>
      <c r="B123" s="70"/>
      <c r="C123" s="30"/>
      <c r="D123" s="31">
        <v>4978.99</v>
      </c>
      <c r="E123" s="104">
        <f t="shared" si="5"/>
        <v>1.29</v>
      </c>
      <c r="F123" s="104">
        <f t="shared" si="6"/>
        <v>0.11</v>
      </c>
      <c r="G123" s="13">
        <v>3854.7</v>
      </c>
      <c r="I123" s="73"/>
    </row>
    <row r="124" spans="1:9" s="72" customFormat="1" ht="15" x14ac:dyDescent="0.2">
      <c r="A124" s="69" t="s">
        <v>139</v>
      </c>
      <c r="B124" s="70"/>
      <c r="C124" s="30"/>
      <c r="D124" s="31">
        <v>5569.36</v>
      </c>
      <c r="E124" s="104">
        <f t="shared" si="5"/>
        <v>1.44</v>
      </c>
      <c r="F124" s="104">
        <f t="shared" si="6"/>
        <v>0.12</v>
      </c>
      <c r="G124" s="13">
        <v>3854.7</v>
      </c>
      <c r="I124" s="73"/>
    </row>
    <row r="125" spans="1:9" s="72" customFormat="1" ht="27" customHeight="1" x14ac:dyDescent="0.2">
      <c r="A125" s="69" t="s">
        <v>140</v>
      </c>
      <c r="B125" s="70"/>
      <c r="C125" s="30"/>
      <c r="D125" s="31">
        <v>115931.87</v>
      </c>
      <c r="E125" s="104">
        <f t="shared" si="5"/>
        <v>30.08</v>
      </c>
      <c r="F125" s="104">
        <f t="shared" si="6"/>
        <v>2.5099999999999998</v>
      </c>
      <c r="G125" s="13">
        <v>3854.7</v>
      </c>
      <c r="I125" s="73"/>
    </row>
    <row r="126" spans="1:9" s="72" customFormat="1" ht="15" hidden="1" x14ac:dyDescent="0.2">
      <c r="A126" s="69"/>
      <c r="B126" s="70"/>
      <c r="C126" s="30"/>
      <c r="D126" s="31"/>
      <c r="E126" s="104">
        <f t="shared" si="5"/>
        <v>0</v>
      </c>
      <c r="F126" s="104">
        <f t="shared" si="6"/>
        <v>0</v>
      </c>
      <c r="G126" s="13">
        <v>3854.7</v>
      </c>
      <c r="I126" s="73"/>
    </row>
    <row r="127" spans="1:9" s="72" customFormat="1" ht="15" x14ac:dyDescent="0.2">
      <c r="A127" s="69" t="s">
        <v>141</v>
      </c>
      <c r="B127" s="70"/>
      <c r="C127" s="30"/>
      <c r="D127" s="31">
        <v>8573.4</v>
      </c>
      <c r="E127" s="104">
        <f t="shared" si="5"/>
        <v>2.2200000000000002</v>
      </c>
      <c r="F127" s="104">
        <f t="shared" si="6"/>
        <v>0.19</v>
      </c>
      <c r="G127" s="13">
        <v>3854.7</v>
      </c>
      <c r="I127" s="73"/>
    </row>
    <row r="128" spans="1:9" s="72" customFormat="1" ht="15" x14ac:dyDescent="0.2">
      <c r="A128" s="69" t="s">
        <v>142</v>
      </c>
      <c r="B128" s="70"/>
      <c r="C128" s="30"/>
      <c r="D128" s="31">
        <v>44429.78</v>
      </c>
      <c r="E128" s="104">
        <f t="shared" si="5"/>
        <v>11.53</v>
      </c>
      <c r="F128" s="104">
        <f t="shared" si="6"/>
        <v>0.96</v>
      </c>
      <c r="G128" s="13">
        <v>3854.7</v>
      </c>
      <c r="I128" s="73"/>
    </row>
    <row r="129" spans="1:9" s="72" customFormat="1" ht="15" x14ac:dyDescent="0.2">
      <c r="A129" s="69" t="s">
        <v>149</v>
      </c>
      <c r="B129" s="74"/>
      <c r="C129" s="30"/>
      <c r="D129" s="31">
        <v>710300</v>
      </c>
      <c r="E129" s="104">
        <f t="shared" si="5"/>
        <v>184.27</v>
      </c>
      <c r="F129" s="104">
        <f t="shared" si="6"/>
        <v>15.36</v>
      </c>
      <c r="G129" s="13">
        <v>3854.7</v>
      </c>
      <c r="I129" s="73"/>
    </row>
    <row r="130" spans="1:9" s="72" customFormat="1" ht="15" hidden="1" x14ac:dyDescent="0.2">
      <c r="A130" s="69"/>
      <c r="B130" s="70"/>
      <c r="C130" s="30"/>
      <c r="D130" s="31"/>
      <c r="E130" s="30">
        <f t="shared" ref="E130:E132" si="7">D130/G130</f>
        <v>0</v>
      </c>
      <c r="F130" s="43">
        <f t="shared" ref="F130:F132" si="8">E130/12</f>
        <v>0</v>
      </c>
      <c r="G130" s="71">
        <v>3858.7</v>
      </c>
      <c r="I130" s="73"/>
    </row>
    <row r="131" spans="1:9" s="72" customFormat="1" ht="15" hidden="1" x14ac:dyDescent="0.2">
      <c r="A131" s="75"/>
      <c r="B131" s="76"/>
      <c r="C131" s="28"/>
      <c r="D131" s="27"/>
      <c r="E131" s="30">
        <f t="shared" si="7"/>
        <v>0</v>
      </c>
      <c r="F131" s="43">
        <f t="shared" si="8"/>
        <v>0</v>
      </c>
      <c r="G131" s="71">
        <v>3858.7</v>
      </c>
      <c r="I131" s="73"/>
    </row>
    <row r="132" spans="1:9" s="72" customFormat="1" ht="15" hidden="1" x14ac:dyDescent="0.2">
      <c r="A132" s="75"/>
      <c r="B132" s="76"/>
      <c r="C132" s="28"/>
      <c r="D132" s="27"/>
      <c r="E132" s="30">
        <f t="shared" si="7"/>
        <v>0</v>
      </c>
      <c r="F132" s="43">
        <f t="shared" si="8"/>
        <v>0</v>
      </c>
      <c r="G132" s="71">
        <v>3858.7</v>
      </c>
      <c r="I132" s="73"/>
    </row>
    <row r="133" spans="1:9" s="72" customFormat="1" ht="15" hidden="1" x14ac:dyDescent="0.2">
      <c r="A133" s="69"/>
      <c r="B133" s="70"/>
      <c r="C133" s="30"/>
      <c r="D133" s="31"/>
      <c r="E133" s="30"/>
      <c r="F133" s="43">
        <f>D133/G133/12</f>
        <v>0</v>
      </c>
      <c r="G133" s="71">
        <v>3858.7</v>
      </c>
      <c r="I133" s="73"/>
    </row>
    <row r="134" spans="1:9" s="72" customFormat="1" ht="15.75" hidden="1" thickBot="1" x14ac:dyDescent="0.25">
      <c r="A134" s="77"/>
      <c r="B134" s="78"/>
      <c r="C134" s="62"/>
      <c r="D134" s="61"/>
      <c r="E134" s="62"/>
      <c r="F134" s="43">
        <f>D134/G134/12</f>
        <v>0</v>
      </c>
      <c r="G134" s="71">
        <v>3858.7</v>
      </c>
      <c r="I134" s="73"/>
    </row>
    <row r="135" spans="1:9" s="71" customFormat="1" ht="18.75" hidden="1" x14ac:dyDescent="0.4">
      <c r="A135" s="79"/>
      <c r="B135" s="80"/>
      <c r="C135" s="81" t="e">
        <f>#REF!*12</f>
        <v>#REF!</v>
      </c>
      <c r="D135" s="82" t="e">
        <f>D15+D28+D39+D40+D47+D48+D49+#REF!+#REF!+#REF!+D50+D60+D61+D62+D63+D77+D88+D93+D100+D102+D105+D110+D116</f>
        <v>#REF!</v>
      </c>
      <c r="E135" s="81" t="e">
        <f>F135*12</f>
        <v>#REF!</v>
      </c>
      <c r="F135" s="83" t="e">
        <f>D135/G135/12</f>
        <v>#REF!</v>
      </c>
      <c r="I135" s="84"/>
    </row>
    <row r="136" spans="1:9" s="71" customFormat="1" ht="18.75" x14ac:dyDescent="0.4">
      <c r="A136" s="86"/>
      <c r="B136" s="86"/>
      <c r="C136" s="39"/>
      <c r="D136" s="87"/>
      <c r="E136" s="39"/>
      <c r="F136" s="88"/>
      <c r="I136" s="84"/>
    </row>
    <row r="137" spans="1:9" s="37" customFormat="1" ht="19.5" thickBot="1" x14ac:dyDescent="0.45">
      <c r="C137" s="38"/>
      <c r="D137" s="44"/>
      <c r="E137" s="38"/>
      <c r="F137" s="44"/>
      <c r="I137" s="38"/>
    </row>
    <row r="138" spans="1:9" s="37" customFormat="1" ht="19.5" hidden="1" thickBot="1" x14ac:dyDescent="0.45">
      <c r="C138" s="38"/>
      <c r="D138" s="44"/>
      <c r="E138" s="38"/>
      <c r="F138" s="44"/>
      <c r="I138" s="38"/>
    </row>
    <row r="139" spans="1:9" s="37" customFormat="1" ht="19.5" hidden="1" thickBot="1" x14ac:dyDescent="0.45">
      <c r="C139" s="38"/>
      <c r="D139" s="44"/>
      <c r="E139" s="38"/>
      <c r="F139" s="44"/>
      <c r="I139" s="38"/>
    </row>
    <row r="140" spans="1:9" s="37" customFormat="1" ht="19.5" hidden="1" thickBot="1" x14ac:dyDescent="0.45">
      <c r="C140" s="38"/>
      <c r="D140" s="44"/>
      <c r="E140" s="38"/>
      <c r="F140" s="44"/>
      <c r="I140" s="38"/>
    </row>
    <row r="141" spans="1:9" s="13" customFormat="1" ht="19.5" thickBot="1" x14ac:dyDescent="0.25">
      <c r="A141" s="45" t="s">
        <v>65</v>
      </c>
      <c r="B141" s="11"/>
      <c r="C141" s="41"/>
      <c r="D141" s="46">
        <f>D112+D116</f>
        <v>2708392.33</v>
      </c>
      <c r="E141" s="46">
        <f>E112+E116</f>
        <v>702.6</v>
      </c>
      <c r="F141" s="46">
        <f>F112+F116</f>
        <v>58.58</v>
      </c>
      <c r="I141" s="14"/>
    </row>
    <row r="142" spans="1:9" s="37" customFormat="1" ht="18.75" x14ac:dyDescent="0.4">
      <c r="C142" s="38"/>
      <c r="D142" s="44"/>
      <c r="E142" s="38"/>
      <c r="F142" s="44"/>
      <c r="I142" s="38"/>
    </row>
    <row r="143" spans="1:9" s="49" customFormat="1" ht="18.75" x14ac:dyDescent="0.4">
      <c r="A143" s="47"/>
      <c r="B143" s="48"/>
      <c r="C143" s="44"/>
      <c r="D143" s="44"/>
      <c r="E143" s="44"/>
      <c r="F143" s="44"/>
      <c r="I143" s="50"/>
    </row>
    <row r="144" spans="1:9" s="54" customFormat="1" ht="19.5" x14ac:dyDescent="0.2">
      <c r="A144" s="51"/>
      <c r="B144" s="52"/>
      <c r="C144" s="53"/>
      <c r="D144" s="53"/>
      <c r="E144" s="53"/>
      <c r="F144" s="53"/>
      <c r="I144" s="55"/>
    </row>
    <row r="145" spans="1:9" s="56" customFormat="1" ht="14.25" x14ac:dyDescent="0.2">
      <c r="A145" s="115" t="s">
        <v>66</v>
      </c>
      <c r="B145" s="115"/>
      <c r="C145" s="115"/>
      <c r="D145" s="115"/>
      <c r="I145" s="57"/>
    </row>
    <row r="146" spans="1:9" s="56" customFormat="1" x14ac:dyDescent="0.2">
      <c r="I146" s="57"/>
    </row>
    <row r="147" spans="1:9" s="56" customFormat="1" x14ac:dyDescent="0.2">
      <c r="A147" s="58" t="s">
        <v>67</v>
      </c>
      <c r="I147" s="57"/>
    </row>
    <row r="148" spans="1:9" s="56" customFormat="1" x14ac:dyDescent="0.2">
      <c r="I148" s="57"/>
    </row>
    <row r="149" spans="1:9" s="56" customFormat="1" x14ac:dyDescent="0.2">
      <c r="I149" s="57"/>
    </row>
    <row r="150" spans="1:9" s="56" customFormat="1" x14ac:dyDescent="0.2">
      <c r="I150" s="57"/>
    </row>
    <row r="151" spans="1:9" s="56" customFormat="1" x14ac:dyDescent="0.2">
      <c r="I151" s="57"/>
    </row>
    <row r="152" spans="1:9" s="56" customFormat="1" x14ac:dyDescent="0.2">
      <c r="I152" s="57"/>
    </row>
    <row r="153" spans="1:9" s="56" customFormat="1" x14ac:dyDescent="0.2">
      <c r="I153" s="57"/>
    </row>
    <row r="154" spans="1:9" s="56" customFormat="1" x14ac:dyDescent="0.2">
      <c r="I154" s="57"/>
    </row>
    <row r="155" spans="1:9" s="56" customFormat="1" x14ac:dyDescent="0.2">
      <c r="I155" s="57"/>
    </row>
    <row r="156" spans="1:9" s="56" customFormat="1" x14ac:dyDescent="0.2">
      <c r="I156" s="57"/>
    </row>
    <row r="157" spans="1:9" s="56" customFormat="1" x14ac:dyDescent="0.2">
      <c r="I157" s="57"/>
    </row>
    <row r="158" spans="1:9" s="56" customFormat="1" x14ac:dyDescent="0.2">
      <c r="I158" s="57"/>
    </row>
    <row r="159" spans="1:9" s="56" customFormat="1" x14ac:dyDescent="0.2">
      <c r="I159" s="57"/>
    </row>
    <row r="160" spans="1:9" s="56" customFormat="1" x14ac:dyDescent="0.2">
      <c r="I160" s="57"/>
    </row>
    <row r="161" spans="9:9" s="56" customFormat="1" x14ac:dyDescent="0.2">
      <c r="I161" s="57"/>
    </row>
    <row r="162" spans="9:9" s="56" customFormat="1" x14ac:dyDescent="0.2">
      <c r="I162" s="57"/>
    </row>
    <row r="163" spans="9:9" s="56" customFormat="1" x14ac:dyDescent="0.2">
      <c r="I163" s="57"/>
    </row>
    <row r="164" spans="9:9" s="56" customFormat="1" x14ac:dyDescent="0.2">
      <c r="I164" s="57"/>
    </row>
    <row r="165" spans="9:9" s="56" customFormat="1" x14ac:dyDescent="0.2">
      <c r="I165" s="57"/>
    </row>
  </sheetData>
  <mergeCells count="13">
    <mergeCell ref="A145:D145"/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7:F7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zoomScale="75" zoomScaleNormal="75" workbookViewId="0">
      <selection activeCell="J160" sqref="J16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16" t="s">
        <v>150</v>
      </c>
      <c r="B1" s="117"/>
      <c r="C1" s="117"/>
      <c r="D1" s="117"/>
      <c r="E1" s="117"/>
      <c r="F1" s="117"/>
    </row>
    <row r="2" spans="1:9" ht="12.75" customHeight="1" x14ac:dyDescent="0.3">
      <c r="B2" s="118"/>
      <c r="C2" s="118"/>
      <c r="D2" s="118"/>
      <c r="E2" s="117"/>
      <c r="F2" s="117"/>
    </row>
    <row r="3" spans="1:9" ht="19.5" customHeight="1" x14ac:dyDescent="0.3">
      <c r="A3" s="3" t="s">
        <v>76</v>
      </c>
      <c r="B3" s="118" t="s">
        <v>0</v>
      </c>
      <c r="C3" s="118"/>
      <c r="D3" s="118"/>
      <c r="E3" s="117"/>
      <c r="F3" s="117"/>
    </row>
    <row r="4" spans="1:9" ht="14.25" customHeight="1" x14ac:dyDescent="0.3">
      <c r="B4" s="118" t="s">
        <v>151</v>
      </c>
      <c r="C4" s="118"/>
      <c r="D4" s="118"/>
      <c r="E4" s="117"/>
      <c r="F4" s="117"/>
    </row>
    <row r="5" spans="1:9" s="4" customFormat="1" ht="39.75" customHeight="1" x14ac:dyDescent="0.25">
      <c r="A5" s="119"/>
      <c r="B5" s="120"/>
      <c r="C5" s="120"/>
      <c r="D5" s="120"/>
      <c r="E5" s="120"/>
      <c r="F5" s="120"/>
    </row>
    <row r="6" spans="1:9" s="4" customFormat="1" ht="24.75" customHeight="1" x14ac:dyDescent="0.4">
      <c r="A6" s="121"/>
      <c r="B6" s="122"/>
      <c r="C6" s="122"/>
      <c r="D6" s="122"/>
      <c r="E6" s="122"/>
      <c r="F6" s="122"/>
    </row>
    <row r="7" spans="1:9" s="4" customFormat="1" ht="21.75" customHeight="1" x14ac:dyDescent="0.2">
      <c r="A7" s="133" t="s">
        <v>78</v>
      </c>
      <c r="B7" s="133"/>
      <c r="C7" s="133"/>
      <c r="D7" s="133"/>
      <c r="E7" s="133"/>
      <c r="F7" s="133"/>
    </row>
    <row r="8" spans="1:9" s="5" customFormat="1" ht="22.5" customHeight="1" x14ac:dyDescent="0.4">
      <c r="A8" s="123" t="s">
        <v>1</v>
      </c>
      <c r="B8" s="123"/>
      <c r="C8" s="123"/>
      <c r="D8" s="123"/>
      <c r="E8" s="124"/>
      <c r="F8" s="124"/>
      <c r="I8" s="6"/>
    </row>
    <row r="9" spans="1:9" s="7" customFormat="1" ht="18.75" customHeight="1" x14ac:dyDescent="0.4">
      <c r="A9" s="123" t="s">
        <v>79</v>
      </c>
      <c r="B9" s="123"/>
      <c r="C9" s="123"/>
      <c r="D9" s="123"/>
      <c r="E9" s="124"/>
      <c r="F9" s="124"/>
    </row>
    <row r="10" spans="1:9" s="8" customFormat="1" ht="17.25" customHeight="1" x14ac:dyDescent="0.2">
      <c r="A10" s="125" t="s">
        <v>2</v>
      </c>
      <c r="B10" s="125"/>
      <c r="C10" s="125"/>
      <c r="D10" s="125"/>
      <c r="E10" s="126"/>
      <c r="F10" s="126"/>
    </row>
    <row r="11" spans="1:9" s="7" customFormat="1" ht="30" customHeight="1" thickBot="1" x14ac:dyDescent="0.25">
      <c r="A11" s="127" t="s">
        <v>3</v>
      </c>
      <c r="B11" s="127"/>
      <c r="C11" s="127"/>
      <c r="D11" s="127"/>
      <c r="E11" s="128"/>
      <c r="F11" s="128"/>
    </row>
    <row r="12" spans="1:9" s="13" customFormat="1" ht="139.5" customHeight="1" thickBot="1" x14ac:dyDescent="0.25">
      <c r="A12" s="9" t="s">
        <v>4</v>
      </c>
      <c r="B12" s="10" t="s">
        <v>5</v>
      </c>
      <c r="C12" s="11" t="s">
        <v>143</v>
      </c>
      <c r="D12" s="11" t="s">
        <v>7</v>
      </c>
      <c r="E12" s="11" t="s">
        <v>6</v>
      </c>
      <c r="F12" s="12" t="s">
        <v>8</v>
      </c>
      <c r="I12" s="14"/>
    </row>
    <row r="13" spans="1:9" s="20" customFormat="1" ht="18" customHeight="1" x14ac:dyDescent="0.2">
      <c r="A13" s="15">
        <v>1</v>
      </c>
      <c r="B13" s="16">
        <v>2</v>
      </c>
      <c r="C13" s="16">
        <v>3</v>
      </c>
      <c r="D13" s="17">
        <v>4</v>
      </c>
      <c r="E13" s="18">
        <v>5</v>
      </c>
      <c r="F13" s="19">
        <v>6</v>
      </c>
      <c r="I13" s="21"/>
    </row>
    <row r="14" spans="1:9" s="20" customFormat="1" ht="49.5" customHeight="1" x14ac:dyDescent="0.2">
      <c r="A14" s="129" t="s">
        <v>9</v>
      </c>
      <c r="B14" s="130"/>
      <c r="C14" s="130"/>
      <c r="D14" s="130"/>
      <c r="E14" s="131"/>
      <c r="F14" s="132"/>
      <c r="I14" s="21"/>
    </row>
    <row r="15" spans="1:9" s="13" customFormat="1" ht="25.5" customHeight="1" x14ac:dyDescent="0.2">
      <c r="A15" s="63" t="s">
        <v>71</v>
      </c>
      <c r="B15" s="85" t="s">
        <v>20</v>
      </c>
      <c r="C15" s="23" t="s">
        <v>144</v>
      </c>
      <c r="D15" s="22">
        <f>E15*G15</f>
        <v>155421.5</v>
      </c>
      <c r="E15" s="23">
        <f>F15*12</f>
        <v>40.32</v>
      </c>
      <c r="F15" s="24">
        <f>F25+F27</f>
        <v>3.36</v>
      </c>
      <c r="G15" s="13">
        <v>3854.7</v>
      </c>
      <c r="H15" s="13">
        <v>1.07</v>
      </c>
      <c r="I15" s="14">
        <v>2.2400000000000002</v>
      </c>
    </row>
    <row r="16" spans="1:9" s="13" customFormat="1" ht="29.25" customHeight="1" x14ac:dyDescent="0.2">
      <c r="A16" s="105" t="s">
        <v>80</v>
      </c>
      <c r="B16" s="106" t="s">
        <v>10</v>
      </c>
      <c r="C16" s="23"/>
      <c r="D16" s="22"/>
      <c r="E16" s="23"/>
      <c r="F16" s="24"/>
      <c r="G16" s="13">
        <v>3854.7</v>
      </c>
      <c r="I16" s="14"/>
    </row>
    <row r="17" spans="1:9" s="13" customFormat="1" ht="24.75" customHeight="1" x14ac:dyDescent="0.2">
      <c r="A17" s="105" t="s">
        <v>11</v>
      </c>
      <c r="B17" s="106" t="s">
        <v>10</v>
      </c>
      <c r="C17" s="23"/>
      <c r="D17" s="22"/>
      <c r="E17" s="23"/>
      <c r="F17" s="24"/>
      <c r="G17" s="13">
        <v>3854.7</v>
      </c>
      <c r="I17" s="14"/>
    </row>
    <row r="18" spans="1:9" s="13" customFormat="1" ht="122.25" customHeight="1" x14ac:dyDescent="0.2">
      <c r="A18" s="105" t="s">
        <v>81</v>
      </c>
      <c r="B18" s="106" t="s">
        <v>32</v>
      </c>
      <c r="C18" s="23"/>
      <c r="D18" s="22"/>
      <c r="E18" s="23"/>
      <c r="F18" s="24"/>
      <c r="G18" s="13">
        <v>3854.7</v>
      </c>
      <c r="I18" s="14"/>
    </row>
    <row r="19" spans="1:9" s="13" customFormat="1" ht="18.75" customHeight="1" x14ac:dyDescent="0.2">
      <c r="A19" s="105" t="s">
        <v>82</v>
      </c>
      <c r="B19" s="106" t="s">
        <v>10</v>
      </c>
      <c r="C19" s="23"/>
      <c r="D19" s="22"/>
      <c r="E19" s="23"/>
      <c r="F19" s="24"/>
      <c r="G19" s="13">
        <v>3854.7</v>
      </c>
      <c r="I19" s="14"/>
    </row>
    <row r="20" spans="1:9" s="13" customFormat="1" ht="18.75" customHeight="1" x14ac:dyDescent="0.2">
      <c r="A20" s="105" t="s">
        <v>83</v>
      </c>
      <c r="B20" s="106" t="s">
        <v>10</v>
      </c>
      <c r="C20" s="23"/>
      <c r="D20" s="22"/>
      <c r="E20" s="23"/>
      <c r="F20" s="24"/>
      <c r="G20" s="13">
        <v>3854.7</v>
      </c>
      <c r="I20" s="14"/>
    </row>
    <row r="21" spans="1:9" s="13" customFormat="1" ht="27" customHeight="1" x14ac:dyDescent="0.2">
      <c r="A21" s="105" t="s">
        <v>84</v>
      </c>
      <c r="B21" s="106" t="s">
        <v>16</v>
      </c>
      <c r="C21" s="23"/>
      <c r="D21" s="22"/>
      <c r="E21" s="23"/>
      <c r="F21" s="24"/>
      <c r="G21" s="13">
        <v>3854.7</v>
      </c>
      <c r="I21" s="14"/>
    </row>
    <row r="22" spans="1:9" s="13" customFormat="1" ht="23.25" customHeight="1" x14ac:dyDescent="0.2">
      <c r="A22" s="105" t="s">
        <v>85</v>
      </c>
      <c r="B22" s="106" t="s">
        <v>86</v>
      </c>
      <c r="C22" s="23"/>
      <c r="D22" s="22"/>
      <c r="E22" s="23"/>
      <c r="F22" s="24"/>
      <c r="G22" s="13">
        <v>3854.7</v>
      </c>
      <c r="I22" s="14"/>
    </row>
    <row r="23" spans="1:9" s="13" customFormat="1" ht="21" customHeight="1" x14ac:dyDescent="0.2">
      <c r="A23" s="105" t="s">
        <v>87</v>
      </c>
      <c r="B23" s="106" t="s">
        <v>10</v>
      </c>
      <c r="C23" s="23"/>
      <c r="D23" s="22"/>
      <c r="E23" s="23"/>
      <c r="F23" s="24"/>
      <c r="G23" s="13">
        <v>3854.7</v>
      </c>
      <c r="I23" s="14"/>
    </row>
    <row r="24" spans="1:9" s="13" customFormat="1" ht="20.25" customHeight="1" x14ac:dyDescent="0.2">
      <c r="A24" s="105" t="s">
        <v>88</v>
      </c>
      <c r="B24" s="106" t="s">
        <v>30</v>
      </c>
      <c r="C24" s="23"/>
      <c r="D24" s="22"/>
      <c r="E24" s="23"/>
      <c r="F24" s="24"/>
      <c r="G24" s="13">
        <v>3854.7</v>
      </c>
      <c r="I24" s="14"/>
    </row>
    <row r="25" spans="1:9" s="13" customFormat="1" ht="20.25" customHeight="1" x14ac:dyDescent="0.2">
      <c r="A25" s="63" t="s">
        <v>63</v>
      </c>
      <c r="B25" s="64"/>
      <c r="C25" s="65"/>
      <c r="D25" s="66"/>
      <c r="E25" s="65"/>
      <c r="F25" s="24">
        <v>3.24</v>
      </c>
      <c r="G25" s="13">
        <v>3854.7</v>
      </c>
      <c r="I25" s="14"/>
    </row>
    <row r="26" spans="1:9" s="13" customFormat="1" ht="21.75" customHeight="1" x14ac:dyDescent="0.2">
      <c r="A26" s="68" t="s">
        <v>68</v>
      </c>
      <c r="B26" s="64" t="s">
        <v>10</v>
      </c>
      <c r="C26" s="65"/>
      <c r="D26" s="66"/>
      <c r="E26" s="65"/>
      <c r="F26" s="67">
        <v>0.12</v>
      </c>
      <c r="G26" s="13">
        <v>3854.7</v>
      </c>
      <c r="I26" s="14"/>
    </row>
    <row r="27" spans="1:9" s="13" customFormat="1" ht="21.75" customHeight="1" x14ac:dyDescent="0.2">
      <c r="A27" s="63" t="s">
        <v>63</v>
      </c>
      <c r="B27" s="64"/>
      <c r="C27" s="65"/>
      <c r="D27" s="66"/>
      <c r="E27" s="65"/>
      <c r="F27" s="24">
        <f>F26</f>
        <v>0.12</v>
      </c>
      <c r="G27" s="13">
        <v>3854.7</v>
      </c>
      <c r="I27" s="14"/>
    </row>
    <row r="28" spans="1:9" s="13" customFormat="1" ht="30" x14ac:dyDescent="0.2">
      <c r="A28" s="63" t="s">
        <v>12</v>
      </c>
      <c r="B28" s="89" t="s">
        <v>13</v>
      </c>
      <c r="C28" s="23" t="s">
        <v>145</v>
      </c>
      <c r="D28" s="22">
        <f>E28*G28</f>
        <v>151720.99</v>
      </c>
      <c r="E28" s="23">
        <f>F28*12</f>
        <v>39.36</v>
      </c>
      <c r="F28" s="24">
        <v>3.28</v>
      </c>
      <c r="G28" s="13">
        <v>3854.7</v>
      </c>
      <c r="H28" s="13">
        <v>1.07</v>
      </c>
      <c r="I28" s="14">
        <v>2.36</v>
      </c>
    </row>
    <row r="29" spans="1:9" s="13" customFormat="1" ht="15" x14ac:dyDescent="0.2">
      <c r="A29" s="105" t="s">
        <v>89</v>
      </c>
      <c r="B29" s="106" t="s">
        <v>13</v>
      </c>
      <c r="C29" s="23"/>
      <c r="D29" s="22"/>
      <c r="E29" s="23"/>
      <c r="F29" s="24"/>
      <c r="G29" s="13">
        <v>3854.7</v>
      </c>
      <c r="I29" s="14"/>
    </row>
    <row r="30" spans="1:9" s="13" customFormat="1" ht="15" x14ac:dyDescent="0.2">
      <c r="A30" s="105" t="s">
        <v>90</v>
      </c>
      <c r="B30" s="106" t="s">
        <v>91</v>
      </c>
      <c r="C30" s="23"/>
      <c r="D30" s="22"/>
      <c r="E30" s="23"/>
      <c r="F30" s="24"/>
      <c r="G30" s="13">
        <v>3854.7</v>
      </c>
      <c r="I30" s="14"/>
    </row>
    <row r="31" spans="1:9" s="13" customFormat="1" ht="18.75" customHeight="1" x14ac:dyDescent="0.2">
      <c r="A31" s="105" t="s">
        <v>92</v>
      </c>
      <c r="B31" s="106" t="s">
        <v>93</v>
      </c>
      <c r="C31" s="23"/>
      <c r="D31" s="22"/>
      <c r="E31" s="23"/>
      <c r="F31" s="24"/>
      <c r="G31" s="13">
        <v>3854.7</v>
      </c>
      <c r="I31" s="14"/>
    </row>
    <row r="32" spans="1:9" s="13" customFormat="1" ht="15" x14ac:dyDescent="0.2">
      <c r="A32" s="105" t="s">
        <v>14</v>
      </c>
      <c r="B32" s="106" t="s">
        <v>13</v>
      </c>
      <c r="C32" s="23"/>
      <c r="D32" s="22"/>
      <c r="E32" s="23"/>
      <c r="F32" s="24"/>
      <c r="G32" s="13">
        <v>3854.7</v>
      </c>
      <c r="I32" s="14"/>
    </row>
    <row r="33" spans="1:9" s="13" customFormat="1" ht="25.5" x14ac:dyDescent="0.2">
      <c r="A33" s="105" t="s">
        <v>15</v>
      </c>
      <c r="B33" s="106" t="s">
        <v>16</v>
      </c>
      <c r="C33" s="23"/>
      <c r="D33" s="22"/>
      <c r="E33" s="23"/>
      <c r="F33" s="24"/>
      <c r="G33" s="13">
        <v>3854.7</v>
      </c>
      <c r="I33" s="14"/>
    </row>
    <row r="34" spans="1:9" s="13" customFormat="1" ht="21" customHeight="1" x14ac:dyDescent="0.2">
      <c r="A34" s="105" t="s">
        <v>94</v>
      </c>
      <c r="B34" s="106" t="s">
        <v>13</v>
      </c>
      <c r="C34" s="23"/>
      <c r="D34" s="22"/>
      <c r="E34" s="23"/>
      <c r="F34" s="24"/>
      <c r="G34" s="13">
        <v>3854.7</v>
      </c>
      <c r="I34" s="14"/>
    </row>
    <row r="35" spans="1:9" s="13" customFormat="1" ht="21.75" customHeight="1" x14ac:dyDescent="0.2">
      <c r="A35" s="105" t="s">
        <v>17</v>
      </c>
      <c r="B35" s="106" t="s">
        <v>13</v>
      </c>
      <c r="C35" s="23"/>
      <c r="D35" s="22"/>
      <c r="E35" s="23"/>
      <c r="F35" s="24"/>
      <c r="G35" s="13">
        <v>3854.7</v>
      </c>
      <c r="I35" s="14"/>
    </row>
    <row r="36" spans="1:9" s="13" customFormat="1" ht="25.5" x14ac:dyDescent="0.2">
      <c r="A36" s="105" t="s">
        <v>95</v>
      </c>
      <c r="B36" s="106" t="s">
        <v>18</v>
      </c>
      <c r="C36" s="23"/>
      <c r="D36" s="22"/>
      <c r="E36" s="23"/>
      <c r="F36" s="24"/>
      <c r="G36" s="13">
        <v>3854.7</v>
      </c>
      <c r="I36" s="14"/>
    </row>
    <row r="37" spans="1:9" s="13" customFormat="1" ht="27.75" customHeight="1" x14ac:dyDescent="0.2">
      <c r="A37" s="105" t="s">
        <v>96</v>
      </c>
      <c r="B37" s="106" t="s">
        <v>16</v>
      </c>
      <c r="C37" s="23"/>
      <c r="D37" s="22"/>
      <c r="E37" s="23"/>
      <c r="F37" s="24"/>
      <c r="G37" s="13">
        <v>3854.7</v>
      </c>
      <c r="I37" s="14"/>
    </row>
    <row r="38" spans="1:9" s="13" customFormat="1" ht="35.25" customHeight="1" x14ac:dyDescent="0.2">
      <c r="A38" s="105" t="s">
        <v>97</v>
      </c>
      <c r="B38" s="106" t="s">
        <v>13</v>
      </c>
      <c r="C38" s="23"/>
      <c r="D38" s="22"/>
      <c r="E38" s="23"/>
      <c r="F38" s="24"/>
      <c r="G38" s="13">
        <v>3854.7</v>
      </c>
      <c r="I38" s="14"/>
    </row>
    <row r="39" spans="1:9" s="25" customFormat="1" ht="21.75" customHeight="1" x14ac:dyDescent="0.2">
      <c r="A39" s="92" t="s">
        <v>19</v>
      </c>
      <c r="B39" s="85" t="s">
        <v>20</v>
      </c>
      <c r="C39" s="23" t="s">
        <v>144</v>
      </c>
      <c r="D39" s="22">
        <f>E39*G39</f>
        <v>38392.81</v>
      </c>
      <c r="E39" s="23">
        <f>F39*12</f>
        <v>9.9600000000000009</v>
      </c>
      <c r="F39" s="24">
        <v>0.83</v>
      </c>
      <c r="G39" s="13">
        <v>3854.7</v>
      </c>
      <c r="H39" s="13">
        <v>1.07</v>
      </c>
      <c r="I39" s="14">
        <v>0.6</v>
      </c>
    </row>
    <row r="40" spans="1:9" s="13" customFormat="1" ht="21.75" customHeight="1" x14ac:dyDescent="0.2">
      <c r="A40" s="92" t="s">
        <v>21</v>
      </c>
      <c r="B40" s="85" t="s">
        <v>22</v>
      </c>
      <c r="C40" s="23" t="s">
        <v>144</v>
      </c>
      <c r="D40" s="22">
        <f>E40*G40</f>
        <v>124892.28</v>
      </c>
      <c r="E40" s="23">
        <f>F40*12</f>
        <v>32.4</v>
      </c>
      <c r="F40" s="24">
        <v>2.7</v>
      </c>
      <c r="G40" s="13">
        <v>3854.7</v>
      </c>
      <c r="H40" s="13">
        <v>1.07</v>
      </c>
      <c r="I40" s="14">
        <v>1.94</v>
      </c>
    </row>
    <row r="41" spans="1:9" s="13" customFormat="1" ht="30" customHeight="1" x14ac:dyDescent="0.2">
      <c r="A41" s="92" t="s">
        <v>98</v>
      </c>
      <c r="B41" s="85" t="s">
        <v>13</v>
      </c>
      <c r="C41" s="23" t="s">
        <v>152</v>
      </c>
      <c r="D41" s="22">
        <v>0</v>
      </c>
      <c r="E41" s="23">
        <f>D41/G41</f>
        <v>0</v>
      </c>
      <c r="F41" s="24">
        <f>E41/12</f>
        <v>0</v>
      </c>
      <c r="G41" s="13">
        <v>3854.7</v>
      </c>
      <c r="I41" s="14"/>
    </row>
    <row r="42" spans="1:9" s="13" customFormat="1" ht="21.75" customHeight="1" x14ac:dyDescent="0.2">
      <c r="A42" s="105" t="s">
        <v>99</v>
      </c>
      <c r="B42" s="106" t="s">
        <v>32</v>
      </c>
      <c r="C42" s="23"/>
      <c r="D42" s="22"/>
      <c r="E42" s="23"/>
      <c r="F42" s="24"/>
      <c r="G42" s="13">
        <v>3854.7</v>
      </c>
      <c r="I42" s="14"/>
    </row>
    <row r="43" spans="1:9" s="13" customFormat="1" ht="21.75" customHeight="1" x14ac:dyDescent="0.2">
      <c r="A43" s="105" t="s">
        <v>100</v>
      </c>
      <c r="B43" s="106" t="s">
        <v>30</v>
      </c>
      <c r="C43" s="23"/>
      <c r="D43" s="22"/>
      <c r="E43" s="23"/>
      <c r="F43" s="24"/>
      <c r="G43" s="13">
        <v>3854.7</v>
      </c>
      <c r="I43" s="14"/>
    </row>
    <row r="44" spans="1:9" s="13" customFormat="1" ht="21.75" customHeight="1" x14ac:dyDescent="0.2">
      <c r="A44" s="105" t="s">
        <v>101</v>
      </c>
      <c r="B44" s="106" t="s">
        <v>102</v>
      </c>
      <c r="C44" s="23"/>
      <c r="D44" s="22"/>
      <c r="E44" s="23"/>
      <c r="F44" s="24"/>
      <c r="G44" s="13">
        <v>3854.7</v>
      </c>
      <c r="I44" s="14"/>
    </row>
    <row r="45" spans="1:9" s="13" customFormat="1" ht="21.75" customHeight="1" x14ac:dyDescent="0.2">
      <c r="A45" s="105" t="s">
        <v>103</v>
      </c>
      <c r="B45" s="106" t="s">
        <v>104</v>
      </c>
      <c r="C45" s="23"/>
      <c r="D45" s="22"/>
      <c r="E45" s="23"/>
      <c r="F45" s="24"/>
      <c r="G45" s="13">
        <v>3854.7</v>
      </c>
      <c r="I45" s="14"/>
    </row>
    <row r="46" spans="1:9" s="13" customFormat="1" ht="21.75" customHeight="1" x14ac:dyDescent="0.2">
      <c r="A46" s="105" t="s">
        <v>105</v>
      </c>
      <c r="B46" s="106" t="s">
        <v>102</v>
      </c>
      <c r="C46" s="23"/>
      <c r="D46" s="22"/>
      <c r="E46" s="23"/>
      <c r="F46" s="24"/>
      <c r="G46" s="13">
        <v>3854.7</v>
      </c>
      <c r="I46" s="14"/>
    </row>
    <row r="47" spans="1:9" s="20" customFormat="1" ht="30" x14ac:dyDescent="0.2">
      <c r="A47" s="92" t="s">
        <v>106</v>
      </c>
      <c r="B47" s="85" t="s">
        <v>20</v>
      </c>
      <c r="C47" s="26" t="s">
        <v>146</v>
      </c>
      <c r="D47" s="22">
        <v>2246.7800000000002</v>
      </c>
      <c r="E47" s="23">
        <f>D47/G47</f>
        <v>0.57999999999999996</v>
      </c>
      <c r="F47" s="24">
        <f t="shared" ref="F47:F49" si="0">E47/12</f>
        <v>0.05</v>
      </c>
      <c r="G47" s="13">
        <v>3854.7</v>
      </c>
      <c r="H47" s="13">
        <v>1.07</v>
      </c>
      <c r="I47" s="14">
        <v>0.03</v>
      </c>
    </row>
    <row r="48" spans="1:9" s="20" customFormat="1" ht="36" customHeight="1" x14ac:dyDescent="0.2">
      <c r="A48" s="92" t="s">
        <v>107</v>
      </c>
      <c r="B48" s="85" t="s">
        <v>20</v>
      </c>
      <c r="C48" s="26" t="s">
        <v>146</v>
      </c>
      <c r="D48" s="22">
        <v>2246.7800000000002</v>
      </c>
      <c r="E48" s="23">
        <f>D48/G48</f>
        <v>0.57999999999999996</v>
      </c>
      <c r="F48" s="24">
        <f t="shared" si="0"/>
        <v>0.05</v>
      </c>
      <c r="G48" s="13">
        <v>3854.7</v>
      </c>
      <c r="H48" s="13">
        <v>1.07</v>
      </c>
      <c r="I48" s="14">
        <v>0.03</v>
      </c>
    </row>
    <row r="49" spans="1:10" s="20" customFormat="1" ht="33.75" customHeight="1" x14ac:dyDescent="0.2">
      <c r="A49" s="92" t="s">
        <v>108</v>
      </c>
      <c r="B49" s="85" t="s">
        <v>20</v>
      </c>
      <c r="C49" s="26" t="s">
        <v>146</v>
      </c>
      <c r="D49" s="22">
        <v>14185.73</v>
      </c>
      <c r="E49" s="23">
        <f>D49/G49</f>
        <v>3.68</v>
      </c>
      <c r="F49" s="24">
        <f t="shared" si="0"/>
        <v>0.31</v>
      </c>
      <c r="G49" s="13">
        <v>3854.7</v>
      </c>
      <c r="H49" s="13">
        <v>1.07</v>
      </c>
      <c r="I49" s="14">
        <v>0.22</v>
      </c>
    </row>
    <row r="50" spans="1:10" s="20" customFormat="1" ht="30" x14ac:dyDescent="0.2">
      <c r="A50" s="92" t="s">
        <v>23</v>
      </c>
      <c r="B50" s="85"/>
      <c r="C50" s="26" t="s">
        <v>154</v>
      </c>
      <c r="D50" s="22">
        <f>E50*G50</f>
        <v>9251.2800000000007</v>
      </c>
      <c r="E50" s="23">
        <f>F50*12</f>
        <v>2.4</v>
      </c>
      <c r="F50" s="24">
        <v>0.2</v>
      </c>
      <c r="G50" s="13">
        <v>3854.7</v>
      </c>
      <c r="H50" s="13">
        <v>1.07</v>
      </c>
      <c r="I50" s="14">
        <v>0.14000000000000001</v>
      </c>
    </row>
    <row r="51" spans="1:10" s="20" customFormat="1" ht="25.5" x14ac:dyDescent="0.2">
      <c r="A51" s="107" t="s">
        <v>109</v>
      </c>
      <c r="B51" s="108" t="s">
        <v>54</v>
      </c>
      <c r="C51" s="26"/>
      <c r="D51" s="22"/>
      <c r="E51" s="23"/>
      <c r="F51" s="24"/>
      <c r="G51" s="13">
        <v>3854.7</v>
      </c>
      <c r="H51" s="13"/>
      <c r="I51" s="14"/>
    </row>
    <row r="52" spans="1:10" s="20" customFormat="1" ht="27.75" customHeight="1" x14ac:dyDescent="0.2">
      <c r="A52" s="107" t="s">
        <v>110</v>
      </c>
      <c r="B52" s="108" t="s">
        <v>54</v>
      </c>
      <c r="C52" s="26"/>
      <c r="D52" s="22"/>
      <c r="E52" s="23"/>
      <c r="F52" s="24"/>
      <c r="G52" s="13">
        <v>3854.7</v>
      </c>
      <c r="H52" s="13"/>
      <c r="I52" s="14"/>
    </row>
    <row r="53" spans="1:10" s="20" customFormat="1" ht="21" customHeight="1" x14ac:dyDescent="0.2">
      <c r="A53" s="107" t="s">
        <v>111</v>
      </c>
      <c r="B53" s="108" t="s">
        <v>10</v>
      </c>
      <c r="C53" s="26"/>
      <c r="D53" s="22"/>
      <c r="E53" s="23"/>
      <c r="F53" s="24"/>
      <c r="G53" s="13">
        <v>3854.7</v>
      </c>
      <c r="H53" s="13"/>
      <c r="I53" s="14"/>
    </row>
    <row r="54" spans="1:10" s="20" customFormat="1" ht="18" customHeight="1" x14ac:dyDescent="0.2">
      <c r="A54" s="107" t="s">
        <v>112</v>
      </c>
      <c r="B54" s="108" t="s">
        <v>54</v>
      </c>
      <c r="C54" s="26"/>
      <c r="D54" s="22"/>
      <c r="E54" s="23"/>
      <c r="F54" s="24"/>
      <c r="G54" s="13">
        <v>3854.7</v>
      </c>
      <c r="H54" s="13"/>
      <c r="I54" s="14"/>
    </row>
    <row r="55" spans="1:10" s="20" customFormat="1" ht="30.75" customHeight="1" x14ac:dyDescent="0.2">
      <c r="A55" s="107" t="s">
        <v>113</v>
      </c>
      <c r="B55" s="108" t="s">
        <v>54</v>
      </c>
      <c r="C55" s="26"/>
      <c r="D55" s="22"/>
      <c r="E55" s="23"/>
      <c r="F55" s="24"/>
      <c r="G55" s="13">
        <v>3854.7</v>
      </c>
      <c r="H55" s="13"/>
      <c r="I55" s="14"/>
    </row>
    <row r="56" spans="1:10" s="20" customFormat="1" ht="21.75" customHeight="1" x14ac:dyDescent="0.2">
      <c r="A56" s="107" t="s">
        <v>114</v>
      </c>
      <c r="B56" s="108" t="s">
        <v>54</v>
      </c>
      <c r="C56" s="26"/>
      <c r="D56" s="22"/>
      <c r="E56" s="23"/>
      <c r="F56" s="24"/>
      <c r="G56" s="13">
        <v>3854.7</v>
      </c>
      <c r="H56" s="13"/>
      <c r="I56" s="14"/>
    </row>
    <row r="57" spans="1:10" s="20" customFormat="1" ht="25.5" x14ac:dyDescent="0.2">
      <c r="A57" s="107" t="s">
        <v>115</v>
      </c>
      <c r="B57" s="108" t="s">
        <v>54</v>
      </c>
      <c r="C57" s="26"/>
      <c r="D57" s="22"/>
      <c r="E57" s="23"/>
      <c r="F57" s="24"/>
      <c r="G57" s="13">
        <v>3854.7</v>
      </c>
      <c r="H57" s="13"/>
      <c r="I57" s="14"/>
    </row>
    <row r="58" spans="1:10" s="20" customFormat="1" ht="23.25" customHeight="1" x14ac:dyDescent="0.2">
      <c r="A58" s="107" t="s">
        <v>116</v>
      </c>
      <c r="B58" s="108" t="s">
        <v>54</v>
      </c>
      <c r="C58" s="26"/>
      <c r="D58" s="22"/>
      <c r="E58" s="23"/>
      <c r="F58" s="24"/>
      <c r="G58" s="13">
        <v>3854.7</v>
      </c>
      <c r="H58" s="13"/>
      <c r="I58" s="14"/>
    </row>
    <row r="59" spans="1:10" s="20" customFormat="1" ht="23.25" customHeight="1" x14ac:dyDescent="0.2">
      <c r="A59" s="107" t="s">
        <v>117</v>
      </c>
      <c r="B59" s="108" t="s">
        <v>54</v>
      </c>
      <c r="C59" s="26"/>
      <c r="D59" s="22"/>
      <c r="E59" s="23"/>
      <c r="F59" s="24"/>
      <c r="G59" s="13">
        <v>3854.7</v>
      </c>
      <c r="H59" s="13"/>
      <c r="I59" s="14"/>
    </row>
    <row r="60" spans="1:10" s="13" customFormat="1" ht="23.25" customHeight="1" x14ac:dyDescent="0.2">
      <c r="A60" s="92" t="s">
        <v>24</v>
      </c>
      <c r="B60" s="85" t="s">
        <v>25</v>
      </c>
      <c r="C60" s="26" t="s">
        <v>155</v>
      </c>
      <c r="D60" s="22">
        <f>E60*G60</f>
        <v>3237.95</v>
      </c>
      <c r="E60" s="23">
        <f>F60*12</f>
        <v>0.84</v>
      </c>
      <c r="F60" s="24">
        <v>7.0000000000000007E-2</v>
      </c>
      <c r="G60" s="13">
        <v>3854.7</v>
      </c>
      <c r="H60" s="13">
        <v>1.07</v>
      </c>
      <c r="I60" s="14">
        <v>0.03</v>
      </c>
    </row>
    <row r="61" spans="1:10" s="13" customFormat="1" ht="24" customHeight="1" x14ac:dyDescent="0.2">
      <c r="A61" s="92" t="s">
        <v>26</v>
      </c>
      <c r="B61" s="93" t="s">
        <v>27</v>
      </c>
      <c r="C61" s="94" t="s">
        <v>155</v>
      </c>
      <c r="D61" s="22">
        <v>2035.29</v>
      </c>
      <c r="E61" s="23">
        <f>D61/G61</f>
        <v>0.53</v>
      </c>
      <c r="F61" s="24">
        <f>E61/12</f>
        <v>0.04</v>
      </c>
      <c r="G61" s="13">
        <v>3854.7</v>
      </c>
      <c r="H61" s="13">
        <v>1.07</v>
      </c>
      <c r="I61" s="14">
        <v>0.02</v>
      </c>
    </row>
    <row r="62" spans="1:10" s="25" customFormat="1" ht="30" x14ac:dyDescent="0.2">
      <c r="A62" s="92" t="s">
        <v>28</v>
      </c>
      <c r="B62" s="85"/>
      <c r="C62" s="26" t="s">
        <v>147</v>
      </c>
      <c r="D62" s="22">
        <v>5698.2</v>
      </c>
      <c r="E62" s="23">
        <f>D62/G62</f>
        <v>1.48</v>
      </c>
      <c r="F62" s="24">
        <f>E62/12</f>
        <v>0.12</v>
      </c>
      <c r="G62" s="13">
        <v>3854.7</v>
      </c>
      <c r="H62" s="13">
        <v>1.07</v>
      </c>
      <c r="I62" s="14">
        <v>0.03</v>
      </c>
    </row>
    <row r="63" spans="1:10" s="25" customFormat="1" ht="18.75" customHeight="1" x14ac:dyDescent="0.2">
      <c r="A63" s="92" t="s">
        <v>29</v>
      </c>
      <c r="B63" s="85"/>
      <c r="C63" s="23" t="s">
        <v>156</v>
      </c>
      <c r="D63" s="23">
        <f>D64+D65+D66+D67+D68+D69+D70+D71+D72+D73+D74+D75+D76</f>
        <v>18161.330000000002</v>
      </c>
      <c r="E63" s="23">
        <f>D63/G63</f>
        <v>4.71</v>
      </c>
      <c r="F63" s="24">
        <f>E63/12</f>
        <v>0.39</v>
      </c>
      <c r="G63" s="13">
        <v>3854.7</v>
      </c>
      <c r="H63" s="13">
        <v>1.07</v>
      </c>
      <c r="I63" s="14">
        <v>0.53</v>
      </c>
      <c r="J63" s="25">
        <f>E63/12</f>
        <v>0.39250000000000002</v>
      </c>
    </row>
    <row r="64" spans="1:10" s="20" customFormat="1" ht="24.75" customHeight="1" x14ac:dyDescent="0.2">
      <c r="A64" s="75" t="s">
        <v>72</v>
      </c>
      <c r="B64" s="76" t="s">
        <v>30</v>
      </c>
      <c r="C64" s="28"/>
      <c r="D64" s="27">
        <v>685.01</v>
      </c>
      <c r="E64" s="28"/>
      <c r="F64" s="29"/>
      <c r="G64" s="13">
        <v>3854.7</v>
      </c>
      <c r="H64" s="13">
        <v>1.07</v>
      </c>
      <c r="I64" s="14">
        <v>0.01</v>
      </c>
      <c r="J64" s="25">
        <f t="shared" ref="J64:J109" si="1">E64/12</f>
        <v>0</v>
      </c>
    </row>
    <row r="65" spans="1:10" s="20" customFormat="1" ht="15" x14ac:dyDescent="0.2">
      <c r="A65" s="75" t="s">
        <v>31</v>
      </c>
      <c r="B65" s="76" t="s">
        <v>32</v>
      </c>
      <c r="C65" s="28"/>
      <c r="D65" s="27">
        <v>505.42</v>
      </c>
      <c r="E65" s="28"/>
      <c r="F65" s="29"/>
      <c r="G65" s="13">
        <v>3854.7</v>
      </c>
      <c r="H65" s="13">
        <v>1.07</v>
      </c>
      <c r="I65" s="14">
        <v>0.01</v>
      </c>
      <c r="J65" s="25">
        <f t="shared" si="1"/>
        <v>0</v>
      </c>
    </row>
    <row r="66" spans="1:10" s="20" customFormat="1" ht="18" customHeight="1" x14ac:dyDescent="0.2">
      <c r="A66" s="75" t="s">
        <v>69</v>
      </c>
      <c r="B66" s="90" t="s">
        <v>30</v>
      </c>
      <c r="C66" s="28"/>
      <c r="D66" s="27">
        <v>900.62</v>
      </c>
      <c r="E66" s="28"/>
      <c r="F66" s="29"/>
      <c r="G66" s="13">
        <v>3854.7</v>
      </c>
      <c r="H66" s="13"/>
      <c r="I66" s="14"/>
      <c r="J66" s="25">
        <f t="shared" si="1"/>
        <v>0</v>
      </c>
    </row>
    <row r="67" spans="1:10" s="20" customFormat="1" ht="15" x14ac:dyDescent="0.2">
      <c r="A67" s="75" t="s">
        <v>148</v>
      </c>
      <c r="B67" s="76" t="s">
        <v>30</v>
      </c>
      <c r="C67" s="28"/>
      <c r="D67" s="27">
        <v>0</v>
      </c>
      <c r="E67" s="28"/>
      <c r="F67" s="29"/>
      <c r="G67" s="13">
        <v>3854.7</v>
      </c>
      <c r="H67" s="13">
        <v>1.07</v>
      </c>
      <c r="I67" s="14">
        <v>0.13</v>
      </c>
      <c r="J67" s="25">
        <f t="shared" si="1"/>
        <v>0</v>
      </c>
    </row>
    <row r="68" spans="1:10" s="20" customFormat="1" ht="18.75" customHeight="1" x14ac:dyDescent="0.2">
      <c r="A68" s="75" t="s">
        <v>33</v>
      </c>
      <c r="B68" s="76" t="s">
        <v>30</v>
      </c>
      <c r="C68" s="28"/>
      <c r="D68" s="27">
        <v>963.17</v>
      </c>
      <c r="E68" s="28"/>
      <c r="F68" s="29"/>
      <c r="G68" s="13">
        <v>3854.7</v>
      </c>
      <c r="H68" s="13">
        <v>1.07</v>
      </c>
      <c r="I68" s="14">
        <v>0.01</v>
      </c>
      <c r="J68" s="25">
        <f t="shared" si="1"/>
        <v>0</v>
      </c>
    </row>
    <row r="69" spans="1:10" s="20" customFormat="1" ht="20.25" customHeight="1" x14ac:dyDescent="0.2">
      <c r="A69" s="75" t="s">
        <v>34</v>
      </c>
      <c r="B69" s="76" t="s">
        <v>30</v>
      </c>
      <c r="C69" s="28"/>
      <c r="D69" s="27">
        <v>4294.09</v>
      </c>
      <c r="E69" s="28"/>
      <c r="F69" s="29"/>
      <c r="G69" s="13">
        <v>3854.7</v>
      </c>
      <c r="H69" s="13">
        <v>1.07</v>
      </c>
      <c r="I69" s="14">
        <v>0.06</v>
      </c>
      <c r="J69" s="25">
        <f t="shared" si="1"/>
        <v>0</v>
      </c>
    </row>
    <row r="70" spans="1:10" s="20" customFormat="1" ht="15" x14ac:dyDescent="0.2">
      <c r="A70" s="75" t="s">
        <v>35</v>
      </c>
      <c r="B70" s="76" t="s">
        <v>30</v>
      </c>
      <c r="C70" s="28"/>
      <c r="D70" s="27">
        <v>1010.85</v>
      </c>
      <c r="E70" s="28"/>
      <c r="F70" s="29"/>
      <c r="G70" s="13">
        <v>3854.7</v>
      </c>
      <c r="H70" s="13">
        <v>1.07</v>
      </c>
      <c r="I70" s="14">
        <v>0.01</v>
      </c>
      <c r="J70" s="25">
        <f t="shared" si="1"/>
        <v>0</v>
      </c>
    </row>
    <row r="71" spans="1:10" s="20" customFormat="1" ht="17.25" customHeight="1" x14ac:dyDescent="0.2">
      <c r="A71" s="75" t="s">
        <v>36</v>
      </c>
      <c r="B71" s="76" t="s">
        <v>30</v>
      </c>
      <c r="C71" s="28"/>
      <c r="D71" s="27">
        <v>481.57</v>
      </c>
      <c r="E71" s="28"/>
      <c r="F71" s="29"/>
      <c r="G71" s="13">
        <v>3854.7</v>
      </c>
      <c r="H71" s="13">
        <v>1.07</v>
      </c>
      <c r="I71" s="14">
        <v>0.01</v>
      </c>
      <c r="J71" s="25">
        <f t="shared" si="1"/>
        <v>0</v>
      </c>
    </row>
    <row r="72" spans="1:10" s="20" customFormat="1" ht="15" x14ac:dyDescent="0.2">
      <c r="A72" s="75" t="s">
        <v>37</v>
      </c>
      <c r="B72" s="76" t="s">
        <v>32</v>
      </c>
      <c r="C72" s="28"/>
      <c r="D72" s="27">
        <v>1926.35</v>
      </c>
      <c r="E72" s="28"/>
      <c r="F72" s="29"/>
      <c r="G72" s="13">
        <v>3854.7</v>
      </c>
      <c r="H72" s="13">
        <v>1.07</v>
      </c>
      <c r="I72" s="14">
        <v>0.03</v>
      </c>
      <c r="J72" s="25">
        <f t="shared" si="1"/>
        <v>0</v>
      </c>
    </row>
    <row r="73" spans="1:10" s="20" customFormat="1" ht="25.5" x14ac:dyDescent="0.2">
      <c r="A73" s="75" t="s">
        <v>38</v>
      </c>
      <c r="B73" s="76" t="s">
        <v>30</v>
      </c>
      <c r="C73" s="28"/>
      <c r="D73" s="27">
        <v>3556.8</v>
      </c>
      <c r="E73" s="28"/>
      <c r="F73" s="29"/>
      <c r="G73" s="13">
        <v>3854.7</v>
      </c>
      <c r="H73" s="13">
        <v>1.07</v>
      </c>
      <c r="I73" s="14">
        <v>0.05</v>
      </c>
      <c r="J73" s="25">
        <f t="shared" si="1"/>
        <v>0</v>
      </c>
    </row>
    <row r="74" spans="1:10" s="20" customFormat="1" ht="25.5" x14ac:dyDescent="0.2">
      <c r="A74" s="75" t="s">
        <v>73</v>
      </c>
      <c r="B74" s="76" t="s">
        <v>30</v>
      </c>
      <c r="C74" s="28"/>
      <c r="D74" s="27">
        <v>3837.45</v>
      </c>
      <c r="E74" s="28"/>
      <c r="F74" s="29"/>
      <c r="G74" s="13">
        <v>3854.7</v>
      </c>
      <c r="H74" s="13">
        <v>1.07</v>
      </c>
      <c r="I74" s="14">
        <v>0.01</v>
      </c>
      <c r="J74" s="25">
        <f t="shared" si="1"/>
        <v>0</v>
      </c>
    </row>
    <row r="75" spans="1:10" s="20" customFormat="1" ht="25.5" x14ac:dyDescent="0.2">
      <c r="A75" s="75" t="s">
        <v>118</v>
      </c>
      <c r="B75" s="90" t="s">
        <v>45</v>
      </c>
      <c r="C75" s="28"/>
      <c r="D75" s="27">
        <v>0</v>
      </c>
      <c r="E75" s="28"/>
      <c r="F75" s="29"/>
      <c r="G75" s="13">
        <v>3854.7</v>
      </c>
      <c r="H75" s="13">
        <v>1.07</v>
      </c>
      <c r="I75" s="14">
        <v>0.03</v>
      </c>
      <c r="J75" s="25">
        <f t="shared" si="1"/>
        <v>0</v>
      </c>
    </row>
    <row r="76" spans="1:10" s="20" customFormat="1" ht="18.75" customHeight="1" x14ac:dyDescent="0.2">
      <c r="A76" s="75" t="s">
        <v>119</v>
      </c>
      <c r="B76" s="108" t="s">
        <v>30</v>
      </c>
      <c r="C76" s="30"/>
      <c r="D76" s="31">
        <v>0</v>
      </c>
      <c r="E76" s="30"/>
      <c r="F76" s="43"/>
      <c r="G76" s="13">
        <v>3854.7</v>
      </c>
      <c r="H76" s="13"/>
      <c r="I76" s="14"/>
      <c r="J76" s="25">
        <f t="shared" si="1"/>
        <v>0</v>
      </c>
    </row>
    <row r="77" spans="1:10" s="25" customFormat="1" ht="30" x14ac:dyDescent="0.2">
      <c r="A77" s="92" t="s">
        <v>39</v>
      </c>
      <c r="B77" s="85"/>
      <c r="C77" s="23" t="s">
        <v>157</v>
      </c>
      <c r="D77" s="23">
        <f>D78+D79+D80+D81+D82+D83+D84+D85+D86+D87</f>
        <v>34811.85</v>
      </c>
      <c r="E77" s="23">
        <f>D77/G77</f>
        <v>9.0299999999999994</v>
      </c>
      <c r="F77" s="24">
        <f>E77/12</f>
        <v>0.75</v>
      </c>
      <c r="G77" s="13">
        <v>3854.7</v>
      </c>
      <c r="H77" s="13">
        <v>1.07</v>
      </c>
      <c r="I77" s="14">
        <v>0.77</v>
      </c>
      <c r="J77" s="25">
        <f t="shared" si="1"/>
        <v>0.75249999999999995</v>
      </c>
    </row>
    <row r="78" spans="1:10" s="20" customFormat="1" ht="20.25" customHeight="1" x14ac:dyDescent="0.2">
      <c r="A78" s="75" t="s">
        <v>40</v>
      </c>
      <c r="B78" s="76" t="s">
        <v>41</v>
      </c>
      <c r="C78" s="28"/>
      <c r="D78" s="27">
        <v>2889.52</v>
      </c>
      <c r="E78" s="28"/>
      <c r="F78" s="29"/>
      <c r="G78" s="13">
        <v>3854.7</v>
      </c>
      <c r="H78" s="13">
        <v>1.07</v>
      </c>
      <c r="I78" s="14">
        <v>0.04</v>
      </c>
      <c r="J78" s="25">
        <f t="shared" si="1"/>
        <v>0</v>
      </c>
    </row>
    <row r="79" spans="1:10" s="20" customFormat="1" ht="25.5" x14ac:dyDescent="0.2">
      <c r="A79" s="75" t="s">
        <v>42</v>
      </c>
      <c r="B79" s="76" t="s">
        <v>43</v>
      </c>
      <c r="C79" s="28"/>
      <c r="D79" s="27">
        <v>1926.35</v>
      </c>
      <c r="E79" s="28"/>
      <c r="F79" s="29"/>
      <c r="G79" s="13">
        <v>3854.7</v>
      </c>
      <c r="H79" s="13">
        <v>1.07</v>
      </c>
      <c r="I79" s="14">
        <v>0.03</v>
      </c>
      <c r="J79" s="25">
        <f t="shared" si="1"/>
        <v>0</v>
      </c>
    </row>
    <row r="80" spans="1:10" s="20" customFormat="1" ht="18.75" customHeight="1" x14ac:dyDescent="0.2">
      <c r="A80" s="75" t="s">
        <v>44</v>
      </c>
      <c r="B80" s="76" t="s">
        <v>45</v>
      </c>
      <c r="C80" s="28"/>
      <c r="D80" s="27">
        <v>2021.63</v>
      </c>
      <c r="E80" s="28"/>
      <c r="F80" s="29"/>
      <c r="G80" s="13">
        <v>3854.7</v>
      </c>
      <c r="H80" s="13">
        <v>1.07</v>
      </c>
      <c r="I80" s="14">
        <v>0.03</v>
      </c>
      <c r="J80" s="25">
        <f t="shared" si="1"/>
        <v>0</v>
      </c>
    </row>
    <row r="81" spans="1:10" s="20" customFormat="1" ht="36.75" customHeight="1" x14ac:dyDescent="0.2">
      <c r="A81" s="75" t="s">
        <v>46</v>
      </c>
      <c r="B81" s="76" t="s">
        <v>47</v>
      </c>
      <c r="C81" s="28"/>
      <c r="D81" s="27">
        <v>1926.35</v>
      </c>
      <c r="E81" s="28"/>
      <c r="F81" s="29"/>
      <c r="G81" s="13">
        <v>3854.7</v>
      </c>
      <c r="H81" s="13">
        <v>1.07</v>
      </c>
      <c r="I81" s="14">
        <v>0.03</v>
      </c>
      <c r="J81" s="25">
        <f t="shared" si="1"/>
        <v>0</v>
      </c>
    </row>
    <row r="82" spans="1:10" s="20" customFormat="1" ht="20.25" customHeight="1" x14ac:dyDescent="0.2">
      <c r="A82" s="75" t="s">
        <v>48</v>
      </c>
      <c r="B82" s="90" t="s">
        <v>45</v>
      </c>
      <c r="C82" s="28"/>
      <c r="D82" s="27">
        <v>13424.22</v>
      </c>
      <c r="E82" s="28"/>
      <c r="F82" s="29"/>
      <c r="G82" s="13">
        <v>3854.7</v>
      </c>
      <c r="H82" s="13">
        <v>1.07</v>
      </c>
      <c r="I82" s="14">
        <v>0.21</v>
      </c>
      <c r="J82" s="25">
        <f t="shared" si="1"/>
        <v>0</v>
      </c>
    </row>
    <row r="83" spans="1:10" s="20" customFormat="1" ht="23.25" customHeight="1" x14ac:dyDescent="0.2">
      <c r="A83" s="75" t="s">
        <v>49</v>
      </c>
      <c r="B83" s="76" t="s">
        <v>20</v>
      </c>
      <c r="C83" s="30"/>
      <c r="D83" s="27">
        <v>6851.28</v>
      </c>
      <c r="E83" s="28"/>
      <c r="F83" s="29"/>
      <c r="G83" s="13">
        <v>3854.7</v>
      </c>
      <c r="H83" s="13">
        <v>1.07</v>
      </c>
      <c r="I83" s="14">
        <v>0.11</v>
      </c>
      <c r="J83" s="25">
        <f t="shared" si="1"/>
        <v>0</v>
      </c>
    </row>
    <row r="84" spans="1:10" s="20" customFormat="1" ht="25.5" x14ac:dyDescent="0.2">
      <c r="A84" s="75" t="s">
        <v>120</v>
      </c>
      <c r="B84" s="90" t="s">
        <v>30</v>
      </c>
      <c r="C84" s="30"/>
      <c r="D84" s="27">
        <v>5772.5</v>
      </c>
      <c r="E84" s="28"/>
      <c r="F84" s="29"/>
      <c r="G84" s="13">
        <v>3854.7</v>
      </c>
      <c r="H84" s="13"/>
      <c r="I84" s="14"/>
      <c r="J84" s="25">
        <f t="shared" si="1"/>
        <v>0</v>
      </c>
    </row>
    <row r="85" spans="1:10" s="20" customFormat="1" ht="25.5" x14ac:dyDescent="0.2">
      <c r="A85" s="75" t="s">
        <v>118</v>
      </c>
      <c r="B85" s="90" t="s">
        <v>121</v>
      </c>
      <c r="C85" s="30"/>
      <c r="D85" s="27">
        <v>0</v>
      </c>
      <c r="E85" s="28"/>
      <c r="F85" s="29"/>
      <c r="G85" s="13">
        <v>3854.7</v>
      </c>
      <c r="H85" s="13"/>
      <c r="I85" s="14"/>
      <c r="J85" s="25">
        <f t="shared" si="1"/>
        <v>0</v>
      </c>
    </row>
    <row r="86" spans="1:10" s="20" customFormat="1" ht="18.75" customHeight="1" x14ac:dyDescent="0.2">
      <c r="A86" s="107" t="s">
        <v>122</v>
      </c>
      <c r="B86" s="90" t="s">
        <v>45</v>
      </c>
      <c r="C86" s="30"/>
      <c r="D86" s="27">
        <v>0</v>
      </c>
      <c r="E86" s="28"/>
      <c r="F86" s="29"/>
      <c r="G86" s="13">
        <v>3854.7</v>
      </c>
      <c r="H86" s="13"/>
      <c r="I86" s="14"/>
      <c r="J86" s="25">
        <f t="shared" si="1"/>
        <v>0</v>
      </c>
    </row>
    <row r="87" spans="1:10" s="20" customFormat="1" ht="23.25" customHeight="1" x14ac:dyDescent="0.2">
      <c r="A87" s="75" t="s">
        <v>123</v>
      </c>
      <c r="B87" s="90" t="s">
        <v>30</v>
      </c>
      <c r="C87" s="28"/>
      <c r="D87" s="27">
        <f t="shared" ref="D87" si="2">E87*G87</f>
        <v>0</v>
      </c>
      <c r="E87" s="28"/>
      <c r="F87" s="29"/>
      <c r="G87" s="13">
        <v>3854.7</v>
      </c>
      <c r="H87" s="13">
        <v>1.07</v>
      </c>
      <c r="I87" s="14">
        <v>0</v>
      </c>
      <c r="J87" s="25">
        <f t="shared" si="1"/>
        <v>0</v>
      </c>
    </row>
    <row r="88" spans="1:10" s="20" customFormat="1" ht="30" x14ac:dyDescent="0.2">
      <c r="A88" s="92" t="s">
        <v>50</v>
      </c>
      <c r="B88" s="76"/>
      <c r="C88" s="26" t="s">
        <v>158</v>
      </c>
      <c r="D88" s="23">
        <f>D89+D91+D92</f>
        <v>0</v>
      </c>
      <c r="E88" s="23">
        <f>D88/G88</f>
        <v>0</v>
      </c>
      <c r="F88" s="24">
        <f>E88/12</f>
        <v>0</v>
      </c>
      <c r="G88" s="13">
        <v>3854.7</v>
      </c>
      <c r="H88" s="13">
        <v>1.07</v>
      </c>
      <c r="I88" s="14">
        <v>7.0000000000000007E-2</v>
      </c>
      <c r="J88" s="25">
        <f t="shared" si="1"/>
        <v>0</v>
      </c>
    </row>
    <row r="89" spans="1:10" s="20" customFormat="1" ht="15" x14ac:dyDescent="0.2">
      <c r="A89" s="75" t="s">
        <v>124</v>
      </c>
      <c r="B89" s="76" t="s">
        <v>30</v>
      </c>
      <c r="C89" s="28"/>
      <c r="D89" s="27">
        <v>0</v>
      </c>
      <c r="E89" s="28"/>
      <c r="F89" s="29"/>
      <c r="G89" s="13">
        <v>3854.7</v>
      </c>
      <c r="H89" s="13">
        <v>1.07</v>
      </c>
      <c r="I89" s="14">
        <v>0.03</v>
      </c>
      <c r="J89" s="25">
        <f t="shared" si="1"/>
        <v>0</v>
      </c>
    </row>
    <row r="90" spans="1:10" s="20" customFormat="1" ht="15" x14ac:dyDescent="0.2">
      <c r="A90" s="107" t="s">
        <v>125</v>
      </c>
      <c r="B90" s="90" t="s">
        <v>45</v>
      </c>
      <c r="C90" s="28"/>
      <c r="D90" s="27">
        <v>0</v>
      </c>
      <c r="E90" s="28"/>
      <c r="F90" s="29"/>
      <c r="G90" s="13">
        <v>3854.7</v>
      </c>
      <c r="H90" s="13"/>
      <c r="I90" s="14"/>
      <c r="J90" s="25">
        <f t="shared" si="1"/>
        <v>0</v>
      </c>
    </row>
    <row r="91" spans="1:10" s="20" customFormat="1" ht="15" x14ac:dyDescent="0.2">
      <c r="A91" s="75" t="s">
        <v>126</v>
      </c>
      <c r="B91" s="90" t="s">
        <v>121</v>
      </c>
      <c r="C91" s="28"/>
      <c r="D91" s="27">
        <v>0</v>
      </c>
      <c r="E91" s="28"/>
      <c r="F91" s="29"/>
      <c r="G91" s="13">
        <v>3854.7</v>
      </c>
      <c r="H91" s="13">
        <v>1.07</v>
      </c>
      <c r="I91" s="14">
        <v>0.04</v>
      </c>
      <c r="J91" s="25">
        <f t="shared" si="1"/>
        <v>0</v>
      </c>
    </row>
    <row r="92" spans="1:10" s="20" customFormat="1" ht="31.5" customHeight="1" x14ac:dyDescent="0.2">
      <c r="A92" s="75" t="s">
        <v>127</v>
      </c>
      <c r="B92" s="90" t="s">
        <v>45</v>
      </c>
      <c r="C92" s="28"/>
      <c r="D92" s="27">
        <f>E92*G92</f>
        <v>0</v>
      </c>
      <c r="E92" s="28"/>
      <c r="F92" s="29"/>
      <c r="G92" s="13">
        <v>3854.7</v>
      </c>
      <c r="H92" s="13">
        <v>1.07</v>
      </c>
      <c r="I92" s="14">
        <v>0</v>
      </c>
      <c r="J92" s="25">
        <f t="shared" si="1"/>
        <v>0</v>
      </c>
    </row>
    <row r="93" spans="1:10" s="20" customFormat="1" ht="18.75" customHeight="1" x14ac:dyDescent="0.2">
      <c r="A93" s="92" t="s">
        <v>51</v>
      </c>
      <c r="B93" s="76"/>
      <c r="C93" s="26" t="s">
        <v>160</v>
      </c>
      <c r="D93" s="23">
        <f>D95+D96+D94+D97+D98+D99</f>
        <v>42514.879999999997</v>
      </c>
      <c r="E93" s="23">
        <f>D93/G93</f>
        <v>11.03</v>
      </c>
      <c r="F93" s="24">
        <f>E93/12</f>
        <v>0.92</v>
      </c>
      <c r="G93" s="13">
        <v>3854.7</v>
      </c>
      <c r="H93" s="13">
        <v>1.07</v>
      </c>
      <c r="I93" s="14">
        <v>0.28000000000000003</v>
      </c>
      <c r="J93" s="25">
        <f t="shared" si="1"/>
        <v>0.91916666666666702</v>
      </c>
    </row>
    <row r="94" spans="1:10" s="20" customFormat="1" ht="21" customHeight="1" x14ac:dyDescent="0.2">
      <c r="A94" s="75" t="s">
        <v>52</v>
      </c>
      <c r="B94" s="76" t="s">
        <v>20</v>
      </c>
      <c r="C94" s="28"/>
      <c r="D94" s="72">
        <v>0</v>
      </c>
      <c r="E94" s="28"/>
      <c r="F94" s="29"/>
      <c r="G94" s="13">
        <v>3854.7</v>
      </c>
      <c r="H94" s="13">
        <v>1.07</v>
      </c>
      <c r="I94" s="14">
        <v>0</v>
      </c>
      <c r="J94" s="25">
        <f t="shared" si="1"/>
        <v>0</v>
      </c>
    </row>
    <row r="95" spans="1:10" s="20" customFormat="1" ht="41.25" customHeight="1" x14ac:dyDescent="0.2">
      <c r="A95" s="75" t="s">
        <v>128</v>
      </c>
      <c r="B95" s="76" t="s">
        <v>30</v>
      </c>
      <c r="C95" s="27"/>
      <c r="D95" s="27">
        <v>13200.78</v>
      </c>
      <c r="E95" s="28"/>
      <c r="F95" s="29"/>
      <c r="G95" s="13">
        <v>3854.7</v>
      </c>
      <c r="H95" s="13">
        <v>1.07</v>
      </c>
      <c r="I95" s="14">
        <v>0.2</v>
      </c>
      <c r="J95" s="25">
        <f t="shared" si="1"/>
        <v>0</v>
      </c>
    </row>
    <row r="96" spans="1:10" s="20" customFormat="1" ht="43.5" customHeight="1" x14ac:dyDescent="0.2">
      <c r="A96" s="75" t="s">
        <v>129</v>
      </c>
      <c r="B96" s="76" t="s">
        <v>30</v>
      </c>
      <c r="C96" s="28"/>
      <c r="D96" s="27">
        <v>1006.81</v>
      </c>
      <c r="E96" s="28"/>
      <c r="F96" s="29"/>
      <c r="G96" s="13">
        <v>3854.7</v>
      </c>
      <c r="H96" s="13">
        <v>1.07</v>
      </c>
      <c r="I96" s="14">
        <v>0.01</v>
      </c>
      <c r="J96" s="25">
        <f t="shared" si="1"/>
        <v>0</v>
      </c>
    </row>
    <row r="97" spans="1:10" s="20" customFormat="1" ht="27.75" customHeight="1" x14ac:dyDescent="0.2">
      <c r="A97" s="75" t="s">
        <v>53</v>
      </c>
      <c r="B97" s="76" t="s">
        <v>16</v>
      </c>
      <c r="C97" s="28"/>
      <c r="D97" s="27"/>
      <c r="E97" s="28"/>
      <c r="F97" s="29"/>
      <c r="G97" s="13">
        <v>3854.7</v>
      </c>
      <c r="H97" s="13"/>
      <c r="I97" s="14"/>
      <c r="J97" s="25">
        <f t="shared" si="1"/>
        <v>0</v>
      </c>
    </row>
    <row r="98" spans="1:10" s="20" customFormat="1" ht="21.75" customHeight="1" x14ac:dyDescent="0.2">
      <c r="A98" s="75" t="s">
        <v>74</v>
      </c>
      <c r="B98" s="90" t="s">
        <v>75</v>
      </c>
      <c r="C98" s="28"/>
      <c r="D98" s="27">
        <f t="shared" ref="D98" si="3">E98*G98</f>
        <v>0</v>
      </c>
      <c r="E98" s="28"/>
      <c r="F98" s="29"/>
      <c r="G98" s="13">
        <v>3854.7</v>
      </c>
      <c r="H98" s="13">
        <v>1.07</v>
      </c>
      <c r="I98" s="14">
        <v>0</v>
      </c>
      <c r="J98" s="25">
        <f t="shared" si="1"/>
        <v>0</v>
      </c>
    </row>
    <row r="99" spans="1:10" s="20" customFormat="1" ht="59.25" customHeight="1" x14ac:dyDescent="0.2">
      <c r="A99" s="75" t="s">
        <v>130</v>
      </c>
      <c r="B99" s="90" t="s">
        <v>54</v>
      </c>
      <c r="C99" s="28"/>
      <c r="D99" s="27">
        <v>28307.29</v>
      </c>
      <c r="E99" s="28"/>
      <c r="F99" s="29"/>
      <c r="G99" s="13">
        <v>3854.7</v>
      </c>
      <c r="H99" s="13">
        <v>1.07</v>
      </c>
      <c r="I99" s="14">
        <v>0</v>
      </c>
      <c r="J99" s="25">
        <f t="shared" si="1"/>
        <v>0</v>
      </c>
    </row>
    <row r="100" spans="1:10" s="20" customFormat="1" ht="15" x14ac:dyDescent="0.2">
      <c r="A100" s="92" t="s">
        <v>55</v>
      </c>
      <c r="B100" s="76"/>
      <c r="C100" s="26" t="s">
        <v>159</v>
      </c>
      <c r="D100" s="23">
        <f>D101</f>
        <v>1208.01</v>
      </c>
      <c r="E100" s="23">
        <f>D100/G100</f>
        <v>0.31</v>
      </c>
      <c r="F100" s="24">
        <f>E100/12</f>
        <v>0.03</v>
      </c>
      <c r="G100" s="13">
        <v>3854.7</v>
      </c>
      <c r="H100" s="13">
        <v>1.07</v>
      </c>
      <c r="I100" s="14">
        <v>0.13</v>
      </c>
      <c r="J100" s="25">
        <f t="shared" si="1"/>
        <v>2.5833333333333298E-2</v>
      </c>
    </row>
    <row r="101" spans="1:10" s="20" customFormat="1" ht="15" x14ac:dyDescent="0.2">
      <c r="A101" s="75" t="s">
        <v>56</v>
      </c>
      <c r="B101" s="76" t="s">
        <v>30</v>
      </c>
      <c r="C101" s="28"/>
      <c r="D101" s="27">
        <v>1208.01</v>
      </c>
      <c r="E101" s="28"/>
      <c r="F101" s="29"/>
      <c r="G101" s="13">
        <v>3854.7</v>
      </c>
      <c r="H101" s="13">
        <v>1.07</v>
      </c>
      <c r="I101" s="14">
        <v>0.02</v>
      </c>
      <c r="J101" s="25">
        <f t="shared" si="1"/>
        <v>0</v>
      </c>
    </row>
    <row r="102" spans="1:10" s="13" customFormat="1" ht="30" x14ac:dyDescent="0.2">
      <c r="A102" s="92" t="s">
        <v>57</v>
      </c>
      <c r="B102" s="85"/>
      <c r="C102" s="23" t="s">
        <v>162</v>
      </c>
      <c r="D102" s="23">
        <f>D103+D104</f>
        <v>22276.32</v>
      </c>
      <c r="E102" s="23">
        <f>D102/G102</f>
        <v>5.78</v>
      </c>
      <c r="F102" s="24">
        <f>E102/12+0.01</f>
        <v>0.49</v>
      </c>
      <c r="G102" s="13">
        <v>3854.7</v>
      </c>
      <c r="H102" s="13">
        <v>1.07</v>
      </c>
      <c r="I102" s="14">
        <v>0.37</v>
      </c>
      <c r="J102" s="25">
        <f t="shared" si="1"/>
        <v>0.48166666666666702</v>
      </c>
    </row>
    <row r="103" spans="1:10" s="20" customFormat="1" ht="44.25" customHeight="1" x14ac:dyDescent="0.2">
      <c r="A103" s="107" t="s">
        <v>131</v>
      </c>
      <c r="B103" s="90" t="s">
        <v>32</v>
      </c>
      <c r="C103" s="28"/>
      <c r="D103" s="27">
        <v>22276.32</v>
      </c>
      <c r="E103" s="28"/>
      <c r="F103" s="29"/>
      <c r="G103" s="13">
        <v>3854.7</v>
      </c>
      <c r="H103" s="13">
        <v>1.07</v>
      </c>
      <c r="I103" s="14">
        <v>0.03</v>
      </c>
      <c r="J103" s="25">
        <f t="shared" si="1"/>
        <v>0</v>
      </c>
    </row>
    <row r="104" spans="1:10" s="20" customFormat="1" ht="36.75" customHeight="1" x14ac:dyDescent="0.2">
      <c r="A104" s="107" t="s">
        <v>161</v>
      </c>
      <c r="B104" s="90" t="s">
        <v>54</v>
      </c>
      <c r="C104" s="28"/>
      <c r="D104" s="27">
        <v>0</v>
      </c>
      <c r="E104" s="28"/>
      <c r="F104" s="29"/>
      <c r="G104" s="13">
        <v>3854.7</v>
      </c>
      <c r="H104" s="13">
        <v>1.07</v>
      </c>
      <c r="I104" s="14">
        <v>0.34</v>
      </c>
      <c r="J104" s="25">
        <f t="shared" si="1"/>
        <v>0</v>
      </c>
    </row>
    <row r="105" spans="1:10" s="13" customFormat="1" ht="15" x14ac:dyDescent="0.2">
      <c r="A105" s="92" t="s">
        <v>58</v>
      </c>
      <c r="B105" s="85"/>
      <c r="C105" s="23" t="s">
        <v>155</v>
      </c>
      <c r="D105" s="23">
        <f>D106+D107+D108+D109</f>
        <v>0</v>
      </c>
      <c r="E105" s="23">
        <f>D105/G105</f>
        <v>0</v>
      </c>
      <c r="F105" s="24">
        <f>E105/12</f>
        <v>0</v>
      </c>
      <c r="G105" s="13">
        <v>3854.7</v>
      </c>
      <c r="H105" s="13">
        <v>1.07</v>
      </c>
      <c r="I105" s="14">
        <v>0.6</v>
      </c>
      <c r="J105" s="25">
        <f t="shared" si="1"/>
        <v>0</v>
      </c>
    </row>
    <row r="106" spans="1:10" s="20" customFormat="1" ht="15" x14ac:dyDescent="0.2">
      <c r="A106" s="75" t="s">
        <v>70</v>
      </c>
      <c r="B106" s="76" t="s">
        <v>41</v>
      </c>
      <c r="C106" s="28"/>
      <c r="D106" s="27">
        <v>0</v>
      </c>
      <c r="E106" s="28"/>
      <c r="F106" s="29"/>
      <c r="G106" s="13">
        <v>3854.7</v>
      </c>
      <c r="H106" s="13">
        <v>1.07</v>
      </c>
      <c r="I106" s="14">
        <v>0.17</v>
      </c>
      <c r="J106" s="25">
        <f t="shared" si="1"/>
        <v>0</v>
      </c>
    </row>
    <row r="107" spans="1:10" s="20" customFormat="1" ht="15" x14ac:dyDescent="0.2">
      <c r="A107" s="75" t="s">
        <v>59</v>
      </c>
      <c r="B107" s="76" t="s">
        <v>41</v>
      </c>
      <c r="C107" s="28"/>
      <c r="D107" s="27">
        <v>0</v>
      </c>
      <c r="E107" s="28"/>
      <c r="F107" s="29"/>
      <c r="G107" s="13">
        <v>3854.7</v>
      </c>
      <c r="H107" s="13">
        <v>1.07</v>
      </c>
      <c r="I107" s="14">
        <v>0.04</v>
      </c>
      <c r="J107" s="25">
        <f t="shared" si="1"/>
        <v>0</v>
      </c>
    </row>
    <row r="108" spans="1:10" s="20" customFormat="1" ht="25.5" customHeight="1" x14ac:dyDescent="0.2">
      <c r="A108" s="75" t="s">
        <v>60</v>
      </c>
      <c r="B108" s="76" t="s">
        <v>30</v>
      </c>
      <c r="C108" s="28"/>
      <c r="D108" s="27">
        <v>0</v>
      </c>
      <c r="E108" s="28"/>
      <c r="F108" s="29"/>
      <c r="G108" s="13">
        <v>3854.7</v>
      </c>
      <c r="H108" s="13">
        <v>1.07</v>
      </c>
      <c r="I108" s="14">
        <v>0.04</v>
      </c>
      <c r="J108" s="25">
        <f t="shared" si="1"/>
        <v>0</v>
      </c>
    </row>
    <row r="109" spans="1:10" s="20" customFormat="1" ht="18.75" customHeight="1" thickBot="1" x14ac:dyDescent="0.25">
      <c r="A109" s="95" t="s">
        <v>61</v>
      </c>
      <c r="B109" s="91" t="s">
        <v>41</v>
      </c>
      <c r="C109" s="32"/>
      <c r="D109" s="109">
        <v>0</v>
      </c>
      <c r="E109" s="32"/>
      <c r="F109" s="33"/>
      <c r="G109" s="13">
        <v>3854.7</v>
      </c>
      <c r="H109" s="13">
        <v>1.07</v>
      </c>
      <c r="I109" s="14">
        <v>0.34</v>
      </c>
      <c r="J109" s="25">
        <f t="shared" si="1"/>
        <v>0</v>
      </c>
    </row>
    <row r="110" spans="1:10" s="13" customFormat="1" ht="195" customHeight="1" thickBot="1" x14ac:dyDescent="0.25">
      <c r="A110" s="110" t="s">
        <v>163</v>
      </c>
      <c r="B110" s="85" t="s">
        <v>16</v>
      </c>
      <c r="C110" s="42"/>
      <c r="D110" s="42">
        <v>25000</v>
      </c>
      <c r="E110" s="42">
        <f>D110/G110</f>
        <v>6.49</v>
      </c>
      <c r="F110" s="60">
        <f>E110/12</f>
        <v>0.54</v>
      </c>
      <c r="G110" s="13">
        <v>3854.7</v>
      </c>
      <c r="H110" s="13">
        <v>1.07</v>
      </c>
      <c r="I110" s="14">
        <v>0.3</v>
      </c>
    </row>
    <row r="111" spans="1:10" s="13" customFormat="1" ht="25.5" customHeight="1" thickBot="1" x14ac:dyDescent="0.25">
      <c r="A111" s="34" t="s">
        <v>62</v>
      </c>
      <c r="B111" s="35" t="s">
        <v>13</v>
      </c>
      <c r="C111" s="41"/>
      <c r="D111" s="42">
        <f>E111*G111</f>
        <v>87887.16</v>
      </c>
      <c r="E111" s="42">
        <f>F111*12</f>
        <v>22.8</v>
      </c>
      <c r="F111" s="60">
        <v>1.9</v>
      </c>
      <c r="G111" s="13">
        <v>3854.7</v>
      </c>
      <c r="I111" s="14"/>
    </row>
    <row r="112" spans="1:10" s="13" customFormat="1" ht="19.5" thickBot="1" x14ac:dyDescent="0.25">
      <c r="A112" s="59" t="s">
        <v>63</v>
      </c>
      <c r="B112" s="11"/>
      <c r="C112" s="41"/>
      <c r="D112" s="60">
        <f>D111+D110+D105+D102+D100+D93+D77+D63+D62+D61+D60+D50+D49+D48+D47+D40+D39+D28+D15+D88+D41</f>
        <v>741189.14</v>
      </c>
      <c r="E112" s="60">
        <f>E111+E110+E105+E102+E100+E93+E77+E63+E62+E61+E60+E50+E49+E48+E47+E40+E39+E28+E15+E88+E41</f>
        <v>192.28</v>
      </c>
      <c r="F112" s="60">
        <f>F111+F110+F105+F102+F100+F93+F77+F63+F62+F61+F60+F50+F49+F48+F47+F40+F39+F28+F15+F88+F41</f>
        <v>16.03</v>
      </c>
      <c r="G112" s="13">
        <v>3854.7</v>
      </c>
      <c r="H112" s="14"/>
      <c r="I112" s="14"/>
    </row>
    <row r="113" spans="1:9" s="37" customFormat="1" ht="18.75" x14ac:dyDescent="0.2">
      <c r="A113" s="36"/>
      <c r="C113" s="38"/>
      <c r="D113" s="39"/>
      <c r="E113" s="39"/>
      <c r="F113" s="39"/>
      <c r="G113" s="13">
        <v>3854.7</v>
      </c>
      <c r="H113" s="38"/>
      <c r="I113" s="38"/>
    </row>
    <row r="114" spans="1:9" s="37" customFormat="1" ht="18.75" x14ac:dyDescent="0.2">
      <c r="A114" s="40"/>
      <c r="C114" s="38"/>
      <c r="D114" s="39"/>
      <c r="E114" s="39"/>
      <c r="F114" s="39"/>
      <c r="G114" s="13">
        <v>3854.7</v>
      </c>
      <c r="I114" s="38"/>
    </row>
    <row r="115" spans="1:9" s="37" customFormat="1" ht="19.5" thickBot="1" x14ac:dyDescent="0.25">
      <c r="A115" s="40"/>
      <c r="C115" s="38"/>
      <c r="D115" s="39"/>
      <c r="E115" s="39"/>
      <c r="F115" s="39"/>
      <c r="G115" s="13">
        <v>3854.7</v>
      </c>
      <c r="I115" s="38"/>
    </row>
    <row r="116" spans="1:9" s="13" customFormat="1" ht="30" x14ac:dyDescent="0.2">
      <c r="A116" s="96" t="s">
        <v>64</v>
      </c>
      <c r="B116" s="97"/>
      <c r="C116" s="98"/>
      <c r="D116" s="99">
        <f>D117+D118+D119+D120+D121+D122+D123</f>
        <v>393371.78</v>
      </c>
      <c r="E116" s="99">
        <f t="shared" ref="E116:F116" si="4">E117+E118+E119+E120+E121+E122+E123</f>
        <v>102.03</v>
      </c>
      <c r="F116" s="99">
        <f t="shared" si="4"/>
        <v>8.51</v>
      </c>
      <c r="G116" s="13">
        <v>3854.7</v>
      </c>
      <c r="I116" s="14"/>
    </row>
    <row r="117" spans="1:9" s="13" customFormat="1" ht="21.75" customHeight="1" x14ac:dyDescent="0.2">
      <c r="A117" s="101" t="s">
        <v>164</v>
      </c>
      <c r="B117" s="102"/>
      <c r="C117" s="103"/>
      <c r="D117" s="104">
        <v>101964.26</v>
      </c>
      <c r="E117" s="104">
        <f>D117/G117</f>
        <v>26.45</v>
      </c>
      <c r="F117" s="104">
        <f>E117/12</f>
        <v>2.2000000000000002</v>
      </c>
      <c r="G117" s="13">
        <v>3854.7</v>
      </c>
      <c r="I117" s="14"/>
    </row>
    <row r="118" spans="1:9" s="13" customFormat="1" ht="18.75" customHeight="1" x14ac:dyDescent="0.2">
      <c r="A118" s="101" t="s">
        <v>134</v>
      </c>
      <c r="B118" s="102"/>
      <c r="C118" s="103"/>
      <c r="D118" s="104">
        <v>10801.36</v>
      </c>
      <c r="E118" s="104">
        <f t="shared" ref="E118:E126" si="5">D118/G118</f>
        <v>2.8</v>
      </c>
      <c r="F118" s="104">
        <f t="shared" ref="F118:F126" si="6">E118/12</f>
        <v>0.23</v>
      </c>
      <c r="G118" s="13">
        <v>3854.7</v>
      </c>
      <c r="I118" s="14"/>
    </row>
    <row r="119" spans="1:9" s="72" customFormat="1" ht="15" x14ac:dyDescent="0.2">
      <c r="A119" s="69" t="s">
        <v>136</v>
      </c>
      <c r="B119" s="70"/>
      <c r="C119" s="30"/>
      <c r="D119" s="31">
        <v>74260.570000000007</v>
      </c>
      <c r="E119" s="104">
        <f t="shared" si="5"/>
        <v>19.260000000000002</v>
      </c>
      <c r="F119" s="104">
        <f t="shared" si="6"/>
        <v>1.61</v>
      </c>
      <c r="G119" s="13">
        <v>3854.7</v>
      </c>
      <c r="I119" s="73"/>
    </row>
    <row r="120" spans="1:9" s="72" customFormat="1" ht="15.75" customHeight="1" x14ac:dyDescent="0.2">
      <c r="A120" s="69" t="s">
        <v>135</v>
      </c>
      <c r="B120" s="70"/>
      <c r="C120" s="30"/>
      <c r="D120" s="31">
        <v>187223.84</v>
      </c>
      <c r="E120" s="104">
        <f t="shared" si="5"/>
        <v>48.57</v>
      </c>
      <c r="F120" s="104">
        <f t="shared" si="6"/>
        <v>4.05</v>
      </c>
      <c r="G120" s="13">
        <v>3854.7</v>
      </c>
      <c r="I120" s="73"/>
    </row>
    <row r="121" spans="1:9" s="72" customFormat="1" ht="21.75" customHeight="1" x14ac:dyDescent="0.2">
      <c r="A121" s="69" t="s">
        <v>138</v>
      </c>
      <c r="B121" s="70"/>
      <c r="C121" s="30"/>
      <c r="D121" s="31">
        <v>4978.99</v>
      </c>
      <c r="E121" s="104">
        <f t="shared" si="5"/>
        <v>1.29</v>
      </c>
      <c r="F121" s="104">
        <f t="shared" si="6"/>
        <v>0.11</v>
      </c>
      <c r="G121" s="13">
        <v>3854.7</v>
      </c>
      <c r="I121" s="73"/>
    </row>
    <row r="122" spans="1:9" s="72" customFormat="1" ht="21" customHeight="1" x14ac:dyDescent="0.2">
      <c r="A122" s="69" t="s">
        <v>139</v>
      </c>
      <c r="B122" s="70"/>
      <c r="C122" s="30"/>
      <c r="D122" s="31">
        <v>5569.36</v>
      </c>
      <c r="E122" s="104">
        <f t="shared" si="5"/>
        <v>1.44</v>
      </c>
      <c r="F122" s="104">
        <f t="shared" si="6"/>
        <v>0.12</v>
      </c>
      <c r="G122" s="13">
        <v>3854.7</v>
      </c>
      <c r="I122" s="73"/>
    </row>
    <row r="123" spans="1:9" s="72" customFormat="1" ht="15" x14ac:dyDescent="0.2">
      <c r="A123" s="69" t="s">
        <v>141</v>
      </c>
      <c r="B123" s="70"/>
      <c r="C123" s="30"/>
      <c r="D123" s="31">
        <v>8573.4</v>
      </c>
      <c r="E123" s="104">
        <f t="shared" si="5"/>
        <v>2.2200000000000002</v>
      </c>
      <c r="F123" s="104">
        <f t="shared" si="6"/>
        <v>0.19</v>
      </c>
      <c r="G123" s="13">
        <v>3854.7</v>
      </c>
      <c r="I123" s="73"/>
    </row>
    <row r="124" spans="1:9" s="72" customFormat="1" ht="15" hidden="1" x14ac:dyDescent="0.2">
      <c r="A124" s="69"/>
      <c r="B124" s="70"/>
      <c r="C124" s="30"/>
      <c r="D124" s="31"/>
      <c r="E124" s="30">
        <f t="shared" si="5"/>
        <v>0</v>
      </c>
      <c r="F124" s="43">
        <f t="shared" si="6"/>
        <v>0</v>
      </c>
      <c r="G124" s="71">
        <v>3858.7</v>
      </c>
      <c r="I124" s="73"/>
    </row>
    <row r="125" spans="1:9" s="72" customFormat="1" ht="15" hidden="1" x14ac:dyDescent="0.2">
      <c r="A125" s="75"/>
      <c r="B125" s="76"/>
      <c r="C125" s="28"/>
      <c r="D125" s="27"/>
      <c r="E125" s="30">
        <f t="shared" si="5"/>
        <v>0</v>
      </c>
      <c r="F125" s="43">
        <f t="shared" si="6"/>
        <v>0</v>
      </c>
      <c r="G125" s="71">
        <v>3858.7</v>
      </c>
      <c r="I125" s="73"/>
    </row>
    <row r="126" spans="1:9" s="72" customFormat="1" ht="15" hidden="1" x14ac:dyDescent="0.2">
      <c r="A126" s="75"/>
      <c r="B126" s="76"/>
      <c r="C126" s="28"/>
      <c r="D126" s="27"/>
      <c r="E126" s="30">
        <f t="shared" si="5"/>
        <v>0</v>
      </c>
      <c r="F126" s="43">
        <f t="shared" si="6"/>
        <v>0</v>
      </c>
      <c r="G126" s="71">
        <v>3858.7</v>
      </c>
      <c r="I126" s="73"/>
    </row>
    <row r="127" spans="1:9" s="72" customFormat="1" ht="15" hidden="1" x14ac:dyDescent="0.2">
      <c r="A127" s="69"/>
      <c r="B127" s="70"/>
      <c r="C127" s="30"/>
      <c r="D127" s="31"/>
      <c r="E127" s="30"/>
      <c r="F127" s="43">
        <f>D127/G127/12</f>
        <v>0</v>
      </c>
      <c r="G127" s="71">
        <v>3858.7</v>
      </c>
      <c r="I127" s="73"/>
    </row>
    <row r="128" spans="1:9" s="72" customFormat="1" ht="15.75" hidden="1" thickBot="1" x14ac:dyDescent="0.25">
      <c r="A128" s="77"/>
      <c r="B128" s="78"/>
      <c r="C128" s="62"/>
      <c r="D128" s="61"/>
      <c r="E128" s="62"/>
      <c r="F128" s="43">
        <f>D128/G128/12</f>
        <v>0</v>
      </c>
      <c r="G128" s="71">
        <v>3858.7</v>
      </c>
      <c r="I128" s="73"/>
    </row>
    <row r="129" spans="1:9" s="71" customFormat="1" ht="18.75" hidden="1" x14ac:dyDescent="0.4">
      <c r="A129" s="79"/>
      <c r="B129" s="80"/>
      <c r="C129" s="81" t="e">
        <f>#REF!*12</f>
        <v>#REF!</v>
      </c>
      <c r="D129" s="82" t="e">
        <f>D15+D28+D39+D40+D47+D48+D49+#REF!+#REF!+#REF!+D50+D60+D61+D62+D63+D77+D88+D93+D100+D102+D105+D110+D116</f>
        <v>#REF!</v>
      </c>
      <c r="E129" s="81" t="e">
        <f>F129*12</f>
        <v>#REF!</v>
      </c>
      <c r="F129" s="83" t="e">
        <f>D129/G129/12</f>
        <v>#REF!</v>
      </c>
      <c r="I129" s="84"/>
    </row>
    <row r="130" spans="1:9" s="71" customFormat="1" ht="18.75" x14ac:dyDescent="0.4">
      <c r="A130" s="86"/>
      <c r="B130" s="86"/>
      <c r="C130" s="39"/>
      <c r="D130" s="87"/>
      <c r="E130" s="39"/>
      <c r="F130" s="88"/>
      <c r="I130" s="84"/>
    </row>
    <row r="131" spans="1:9" s="37" customFormat="1" ht="19.5" thickBot="1" x14ac:dyDescent="0.45">
      <c r="C131" s="38"/>
      <c r="D131" s="44"/>
      <c r="E131" s="38"/>
      <c r="F131" s="44"/>
      <c r="I131" s="38"/>
    </row>
    <row r="132" spans="1:9" s="37" customFormat="1" ht="19.5" hidden="1" thickBot="1" x14ac:dyDescent="0.45">
      <c r="C132" s="38"/>
      <c r="D132" s="44"/>
      <c r="E132" s="38"/>
      <c r="F132" s="44"/>
      <c r="I132" s="38"/>
    </row>
    <row r="133" spans="1:9" s="37" customFormat="1" ht="19.5" hidden="1" thickBot="1" x14ac:dyDescent="0.45">
      <c r="C133" s="38"/>
      <c r="D133" s="44"/>
      <c r="E133" s="38"/>
      <c r="F133" s="44"/>
      <c r="I133" s="38"/>
    </row>
    <row r="134" spans="1:9" s="37" customFormat="1" ht="19.5" hidden="1" thickBot="1" x14ac:dyDescent="0.45">
      <c r="C134" s="38"/>
      <c r="D134" s="44"/>
      <c r="E134" s="38"/>
      <c r="F134" s="44"/>
      <c r="I134" s="38"/>
    </row>
    <row r="135" spans="1:9" s="13" customFormat="1" ht="19.5" thickBot="1" x14ac:dyDescent="0.25">
      <c r="A135" s="111" t="s">
        <v>165</v>
      </c>
      <c r="B135" s="11"/>
      <c r="C135" s="41"/>
      <c r="D135" s="46">
        <f>D112+D116</f>
        <v>1134560.92</v>
      </c>
      <c r="E135" s="46">
        <f>E112+E116</f>
        <v>294.31</v>
      </c>
      <c r="F135" s="46">
        <f>F112+F116</f>
        <v>24.54</v>
      </c>
      <c r="I135" s="14"/>
    </row>
    <row r="136" spans="1:9" s="37" customFormat="1" ht="18.75" x14ac:dyDescent="0.4">
      <c r="C136" s="38"/>
      <c r="D136" s="44"/>
      <c r="E136" s="38"/>
      <c r="F136" s="44"/>
      <c r="I136" s="38"/>
    </row>
    <row r="137" spans="1:9" s="37" customFormat="1" ht="21" customHeight="1" x14ac:dyDescent="0.2">
      <c r="A137" s="92" t="s">
        <v>98</v>
      </c>
      <c r="B137" s="85" t="s">
        <v>13</v>
      </c>
      <c r="C137" s="26" t="s">
        <v>152</v>
      </c>
      <c r="D137" s="26">
        <v>161295.07999999999</v>
      </c>
      <c r="E137" s="26">
        <f>D137/G137</f>
        <v>41.84</v>
      </c>
      <c r="F137" s="26">
        <f>E137/12</f>
        <v>3.49</v>
      </c>
      <c r="G137" s="37">
        <v>3854.7</v>
      </c>
      <c r="I137" s="38"/>
    </row>
    <row r="138" spans="1:9" s="37" customFormat="1" ht="19.5" thickBot="1" x14ac:dyDescent="0.45">
      <c r="C138" s="38"/>
      <c r="D138" s="44"/>
      <c r="E138" s="38"/>
      <c r="F138" s="44"/>
      <c r="I138" s="38"/>
    </row>
    <row r="139" spans="1:9" s="49" customFormat="1" ht="19.5" thickBot="1" x14ac:dyDescent="0.45">
      <c r="A139" s="111" t="s">
        <v>166</v>
      </c>
      <c r="B139" s="112"/>
      <c r="C139" s="113"/>
      <c r="D139" s="113">
        <f>D135+D137</f>
        <v>1295856</v>
      </c>
      <c r="E139" s="113">
        <f t="shared" ref="E139:F139" si="7">E135+E137</f>
        <v>336.15</v>
      </c>
      <c r="F139" s="113">
        <f t="shared" si="7"/>
        <v>28.03</v>
      </c>
      <c r="I139" s="50"/>
    </row>
    <row r="140" spans="1:9" s="49" customFormat="1" ht="18.75" x14ac:dyDescent="0.4">
      <c r="A140" s="114"/>
      <c r="B140" s="48"/>
      <c r="C140" s="44"/>
      <c r="D140" s="44"/>
      <c r="E140" s="44"/>
      <c r="F140" s="44"/>
      <c r="I140" s="50"/>
    </row>
    <row r="141" spans="1:9" s="49" customFormat="1" ht="18.75" x14ac:dyDescent="0.4">
      <c r="A141" s="114"/>
      <c r="B141" s="48"/>
      <c r="C141" s="44"/>
      <c r="D141" s="44"/>
      <c r="E141" s="44"/>
      <c r="F141" s="44"/>
      <c r="I141" s="50"/>
    </row>
    <row r="142" spans="1:9" s="54" customFormat="1" ht="19.5" x14ac:dyDescent="0.2">
      <c r="A142" s="51"/>
      <c r="B142" s="52"/>
      <c r="C142" s="53"/>
      <c r="D142" s="53"/>
      <c r="E142" s="53"/>
      <c r="F142" s="53"/>
      <c r="I142" s="55"/>
    </row>
    <row r="143" spans="1:9" s="56" customFormat="1" ht="14.25" x14ac:dyDescent="0.2">
      <c r="A143" s="115" t="s">
        <v>66</v>
      </c>
      <c r="B143" s="115"/>
      <c r="C143" s="115"/>
      <c r="D143" s="115"/>
      <c r="I143" s="57"/>
    </row>
    <row r="144" spans="1:9" s="56" customFormat="1" x14ac:dyDescent="0.2">
      <c r="I144" s="57"/>
    </row>
    <row r="145" spans="1:9" s="56" customFormat="1" x14ac:dyDescent="0.2">
      <c r="A145" s="58" t="s">
        <v>67</v>
      </c>
      <c r="I145" s="57"/>
    </row>
    <row r="146" spans="1:9" s="56" customFormat="1" x14ac:dyDescent="0.2">
      <c r="I146" s="57"/>
    </row>
    <row r="147" spans="1:9" s="56" customFormat="1" x14ac:dyDescent="0.2">
      <c r="I147" s="57"/>
    </row>
    <row r="148" spans="1:9" s="56" customFormat="1" x14ac:dyDescent="0.2">
      <c r="I148" s="57"/>
    </row>
    <row r="149" spans="1:9" s="56" customFormat="1" x14ac:dyDescent="0.2">
      <c r="I149" s="57"/>
    </row>
    <row r="150" spans="1:9" s="56" customFormat="1" x14ac:dyDescent="0.2">
      <c r="I150" s="57"/>
    </row>
    <row r="151" spans="1:9" s="56" customFormat="1" x14ac:dyDescent="0.2">
      <c r="I151" s="57"/>
    </row>
    <row r="152" spans="1:9" s="56" customFormat="1" x14ac:dyDescent="0.2">
      <c r="I152" s="57"/>
    </row>
    <row r="153" spans="1:9" s="56" customFormat="1" x14ac:dyDescent="0.2">
      <c r="I153" s="57"/>
    </row>
    <row r="154" spans="1:9" s="56" customFormat="1" x14ac:dyDescent="0.2">
      <c r="I154" s="57"/>
    </row>
    <row r="155" spans="1:9" s="56" customFormat="1" x14ac:dyDescent="0.2">
      <c r="I155" s="57"/>
    </row>
    <row r="156" spans="1:9" s="56" customFormat="1" x14ac:dyDescent="0.2">
      <c r="I156" s="57"/>
    </row>
    <row r="157" spans="1:9" s="56" customFormat="1" x14ac:dyDescent="0.2">
      <c r="I157" s="57"/>
    </row>
    <row r="158" spans="1:9" s="56" customFormat="1" x14ac:dyDescent="0.2">
      <c r="I158" s="57"/>
    </row>
    <row r="159" spans="1:9" s="56" customFormat="1" x14ac:dyDescent="0.2">
      <c r="I159" s="57"/>
    </row>
    <row r="160" spans="1:9" s="56" customFormat="1" x14ac:dyDescent="0.2">
      <c r="I160" s="57"/>
    </row>
    <row r="161" spans="9:9" s="56" customFormat="1" x14ac:dyDescent="0.2">
      <c r="I161" s="57"/>
    </row>
    <row r="162" spans="9:9" s="56" customFormat="1" x14ac:dyDescent="0.2">
      <c r="I162" s="57"/>
    </row>
    <row r="163" spans="9:9" s="56" customFormat="1" x14ac:dyDescent="0.2">
      <c r="I163" s="57"/>
    </row>
  </sheetData>
  <mergeCells count="13">
    <mergeCell ref="A6:F6"/>
    <mergeCell ref="A1:F1"/>
    <mergeCell ref="B2:F2"/>
    <mergeCell ref="B3:F3"/>
    <mergeCell ref="B4:F4"/>
    <mergeCell ref="A5:F5"/>
    <mergeCell ref="A143:D143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108" zoomScale="75" zoomScaleNormal="75" workbookViewId="0">
      <selection sqref="A1:F14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16" t="s">
        <v>150</v>
      </c>
      <c r="B1" s="117"/>
      <c r="C1" s="117"/>
      <c r="D1" s="117"/>
      <c r="E1" s="117"/>
      <c r="F1" s="117"/>
    </row>
    <row r="2" spans="1:9" ht="12.75" customHeight="1" x14ac:dyDescent="0.3">
      <c r="B2" s="118"/>
      <c r="C2" s="118"/>
      <c r="D2" s="118"/>
      <c r="E2" s="117"/>
      <c r="F2" s="117"/>
    </row>
    <row r="3" spans="1:9" ht="19.5" customHeight="1" x14ac:dyDescent="0.3">
      <c r="A3" s="3" t="s">
        <v>76</v>
      </c>
      <c r="B3" s="118" t="s">
        <v>0</v>
      </c>
      <c r="C3" s="118"/>
      <c r="D3" s="118"/>
      <c r="E3" s="117"/>
      <c r="F3" s="117"/>
    </row>
    <row r="4" spans="1:9" ht="14.25" customHeight="1" x14ac:dyDescent="0.3">
      <c r="B4" s="118" t="s">
        <v>151</v>
      </c>
      <c r="C4" s="118"/>
      <c r="D4" s="118"/>
      <c r="E4" s="117"/>
      <c r="F4" s="117"/>
    </row>
    <row r="5" spans="1:9" s="4" customFormat="1" ht="39.75" customHeight="1" x14ac:dyDescent="0.25">
      <c r="A5" s="119"/>
      <c r="B5" s="120"/>
      <c r="C5" s="120"/>
      <c r="D5" s="120"/>
      <c r="E5" s="120"/>
      <c r="F5" s="120"/>
    </row>
    <row r="6" spans="1:9" s="4" customFormat="1" ht="24.75" customHeight="1" x14ac:dyDescent="0.4">
      <c r="A6" s="121"/>
      <c r="B6" s="122"/>
      <c r="C6" s="122"/>
      <c r="D6" s="122"/>
      <c r="E6" s="122"/>
      <c r="F6" s="122"/>
    </row>
    <row r="7" spans="1:9" s="4" customFormat="1" ht="21.75" customHeight="1" x14ac:dyDescent="0.2">
      <c r="A7" s="133" t="s">
        <v>78</v>
      </c>
      <c r="B7" s="133"/>
      <c r="C7" s="133"/>
      <c r="D7" s="133"/>
      <c r="E7" s="133"/>
      <c r="F7" s="133"/>
    </row>
    <row r="8" spans="1:9" s="5" customFormat="1" ht="22.5" customHeight="1" x14ac:dyDescent="0.4">
      <c r="A8" s="123" t="s">
        <v>1</v>
      </c>
      <c r="B8" s="123"/>
      <c r="C8" s="123"/>
      <c r="D8" s="123"/>
      <c r="E8" s="124"/>
      <c r="F8" s="124"/>
      <c r="I8" s="6"/>
    </row>
    <row r="9" spans="1:9" s="7" customFormat="1" ht="18.75" customHeight="1" x14ac:dyDescent="0.4">
      <c r="A9" s="123" t="s">
        <v>79</v>
      </c>
      <c r="B9" s="123"/>
      <c r="C9" s="123"/>
      <c r="D9" s="123"/>
      <c r="E9" s="124"/>
      <c r="F9" s="124"/>
    </row>
    <row r="10" spans="1:9" s="8" customFormat="1" ht="17.25" customHeight="1" x14ac:dyDescent="0.2">
      <c r="A10" s="125" t="s">
        <v>2</v>
      </c>
      <c r="B10" s="125"/>
      <c r="C10" s="125"/>
      <c r="D10" s="125"/>
      <c r="E10" s="126"/>
      <c r="F10" s="126"/>
    </row>
    <row r="11" spans="1:9" s="7" customFormat="1" ht="30" customHeight="1" thickBot="1" x14ac:dyDescent="0.25">
      <c r="A11" s="127" t="s">
        <v>3</v>
      </c>
      <c r="B11" s="127"/>
      <c r="C11" s="127"/>
      <c r="D11" s="127"/>
      <c r="E11" s="128"/>
      <c r="F11" s="128"/>
    </row>
    <row r="12" spans="1:9" s="13" customFormat="1" ht="139.5" customHeight="1" thickBot="1" x14ac:dyDescent="0.25">
      <c r="A12" s="9" t="s">
        <v>4</v>
      </c>
      <c r="B12" s="10" t="s">
        <v>5</v>
      </c>
      <c r="C12" s="11" t="s">
        <v>143</v>
      </c>
      <c r="D12" s="11" t="s">
        <v>7</v>
      </c>
      <c r="E12" s="11" t="s">
        <v>6</v>
      </c>
      <c r="F12" s="12" t="s">
        <v>8</v>
      </c>
      <c r="I12" s="14"/>
    </row>
    <row r="13" spans="1:9" s="20" customFormat="1" ht="18" customHeight="1" x14ac:dyDescent="0.2">
      <c r="A13" s="15">
        <v>1</v>
      </c>
      <c r="B13" s="16">
        <v>2</v>
      </c>
      <c r="C13" s="16">
        <v>3</v>
      </c>
      <c r="D13" s="17">
        <v>4</v>
      </c>
      <c r="E13" s="18">
        <v>5</v>
      </c>
      <c r="F13" s="19">
        <v>6</v>
      </c>
      <c r="I13" s="21"/>
    </row>
    <row r="14" spans="1:9" s="20" customFormat="1" ht="49.5" customHeight="1" x14ac:dyDescent="0.2">
      <c r="A14" s="129" t="s">
        <v>9</v>
      </c>
      <c r="B14" s="130"/>
      <c r="C14" s="130"/>
      <c r="D14" s="130"/>
      <c r="E14" s="131"/>
      <c r="F14" s="132"/>
      <c r="I14" s="21"/>
    </row>
    <row r="15" spans="1:9" s="13" customFormat="1" ht="25.5" customHeight="1" x14ac:dyDescent="0.2">
      <c r="A15" s="63" t="s">
        <v>71</v>
      </c>
      <c r="B15" s="85" t="s">
        <v>20</v>
      </c>
      <c r="C15" s="23" t="s">
        <v>144</v>
      </c>
      <c r="D15" s="22">
        <f>E15*G15</f>
        <v>155421.5</v>
      </c>
      <c r="E15" s="23">
        <f>F15*12</f>
        <v>40.32</v>
      </c>
      <c r="F15" s="24">
        <f>F25+F27</f>
        <v>3.36</v>
      </c>
      <c r="G15" s="13">
        <v>3854.7</v>
      </c>
      <c r="H15" s="13">
        <v>1.07</v>
      </c>
      <c r="I15" s="14">
        <v>2.2400000000000002</v>
      </c>
    </row>
    <row r="16" spans="1:9" s="13" customFormat="1" ht="29.25" customHeight="1" x14ac:dyDescent="0.2">
      <c r="A16" s="105" t="s">
        <v>80</v>
      </c>
      <c r="B16" s="106" t="s">
        <v>10</v>
      </c>
      <c r="C16" s="23"/>
      <c r="D16" s="22"/>
      <c r="E16" s="23"/>
      <c r="F16" s="24"/>
      <c r="G16" s="13">
        <v>3854.7</v>
      </c>
      <c r="I16" s="14"/>
    </row>
    <row r="17" spans="1:9" s="13" customFormat="1" ht="24.75" customHeight="1" x14ac:dyDescent="0.2">
      <c r="A17" s="105" t="s">
        <v>11</v>
      </c>
      <c r="B17" s="106" t="s">
        <v>10</v>
      </c>
      <c r="C17" s="23"/>
      <c r="D17" s="22"/>
      <c r="E17" s="23"/>
      <c r="F17" s="24"/>
      <c r="G17" s="13">
        <v>3854.7</v>
      </c>
      <c r="I17" s="14"/>
    </row>
    <row r="18" spans="1:9" s="13" customFormat="1" ht="122.25" customHeight="1" x14ac:dyDescent="0.2">
      <c r="A18" s="105" t="s">
        <v>81</v>
      </c>
      <c r="B18" s="106" t="s">
        <v>32</v>
      </c>
      <c r="C18" s="23"/>
      <c r="D18" s="22"/>
      <c r="E18" s="23"/>
      <c r="F18" s="24"/>
      <c r="G18" s="13">
        <v>3854.7</v>
      </c>
      <c r="I18" s="14"/>
    </row>
    <row r="19" spans="1:9" s="13" customFormat="1" ht="18.75" customHeight="1" x14ac:dyDescent="0.2">
      <c r="A19" s="105" t="s">
        <v>82</v>
      </c>
      <c r="B19" s="106" t="s">
        <v>10</v>
      </c>
      <c r="C19" s="23"/>
      <c r="D19" s="22"/>
      <c r="E19" s="23"/>
      <c r="F19" s="24"/>
      <c r="G19" s="13">
        <v>3854.7</v>
      </c>
      <c r="I19" s="14"/>
    </row>
    <row r="20" spans="1:9" s="13" customFormat="1" ht="18.75" customHeight="1" x14ac:dyDescent="0.2">
      <c r="A20" s="105" t="s">
        <v>83</v>
      </c>
      <c r="B20" s="106" t="s">
        <v>10</v>
      </c>
      <c r="C20" s="23"/>
      <c r="D20" s="22"/>
      <c r="E20" s="23"/>
      <c r="F20" s="24"/>
      <c r="G20" s="13">
        <v>3854.7</v>
      </c>
      <c r="I20" s="14"/>
    </row>
    <row r="21" spans="1:9" s="13" customFormat="1" ht="27" customHeight="1" x14ac:dyDescent="0.2">
      <c r="A21" s="105" t="s">
        <v>84</v>
      </c>
      <c r="B21" s="106" t="s">
        <v>16</v>
      </c>
      <c r="C21" s="23"/>
      <c r="D21" s="22"/>
      <c r="E21" s="23"/>
      <c r="F21" s="24"/>
      <c r="G21" s="13">
        <v>3854.7</v>
      </c>
      <c r="I21" s="14"/>
    </row>
    <row r="22" spans="1:9" s="13" customFormat="1" ht="23.25" customHeight="1" x14ac:dyDescent="0.2">
      <c r="A22" s="105" t="s">
        <v>85</v>
      </c>
      <c r="B22" s="106" t="s">
        <v>86</v>
      </c>
      <c r="C22" s="23"/>
      <c r="D22" s="22"/>
      <c r="E22" s="23"/>
      <c r="F22" s="24"/>
      <c r="G22" s="13">
        <v>3854.7</v>
      </c>
      <c r="I22" s="14"/>
    </row>
    <row r="23" spans="1:9" s="13" customFormat="1" ht="21" customHeight="1" x14ac:dyDescent="0.2">
      <c r="A23" s="105" t="s">
        <v>87</v>
      </c>
      <c r="B23" s="106" t="s">
        <v>10</v>
      </c>
      <c r="C23" s="23"/>
      <c r="D23" s="22"/>
      <c r="E23" s="23"/>
      <c r="F23" s="24"/>
      <c r="G23" s="13">
        <v>3854.7</v>
      </c>
      <c r="I23" s="14"/>
    </row>
    <row r="24" spans="1:9" s="13" customFormat="1" ht="20.25" customHeight="1" x14ac:dyDescent="0.2">
      <c r="A24" s="105" t="s">
        <v>88</v>
      </c>
      <c r="B24" s="106" t="s">
        <v>30</v>
      </c>
      <c r="C24" s="23"/>
      <c r="D24" s="22"/>
      <c r="E24" s="23"/>
      <c r="F24" s="24"/>
      <c r="G24" s="13">
        <v>3854.7</v>
      </c>
      <c r="I24" s="14"/>
    </row>
    <row r="25" spans="1:9" s="13" customFormat="1" ht="20.25" customHeight="1" x14ac:dyDescent="0.2">
      <c r="A25" s="63" t="s">
        <v>63</v>
      </c>
      <c r="B25" s="64"/>
      <c r="C25" s="65"/>
      <c r="D25" s="66"/>
      <c r="E25" s="65"/>
      <c r="F25" s="24">
        <v>3.24</v>
      </c>
      <c r="G25" s="13">
        <v>3854.7</v>
      </c>
      <c r="I25" s="14"/>
    </row>
    <row r="26" spans="1:9" s="13" customFormat="1" ht="21.75" customHeight="1" x14ac:dyDescent="0.2">
      <c r="A26" s="68" t="s">
        <v>68</v>
      </c>
      <c r="B26" s="64" t="s">
        <v>10</v>
      </c>
      <c r="C26" s="65"/>
      <c r="D26" s="66"/>
      <c r="E26" s="65"/>
      <c r="F26" s="67">
        <v>0.12</v>
      </c>
      <c r="G26" s="13">
        <v>3854.7</v>
      </c>
      <c r="I26" s="14"/>
    </row>
    <row r="27" spans="1:9" s="13" customFormat="1" ht="21.75" customHeight="1" x14ac:dyDescent="0.2">
      <c r="A27" s="63" t="s">
        <v>63</v>
      </c>
      <c r="B27" s="64"/>
      <c r="C27" s="65"/>
      <c r="D27" s="66"/>
      <c r="E27" s="65"/>
      <c r="F27" s="24">
        <f>F26</f>
        <v>0.12</v>
      </c>
      <c r="G27" s="13">
        <v>3854.7</v>
      </c>
      <c r="I27" s="14"/>
    </row>
    <row r="28" spans="1:9" s="13" customFormat="1" ht="30" x14ac:dyDescent="0.2">
      <c r="A28" s="63" t="s">
        <v>12</v>
      </c>
      <c r="B28" s="89" t="s">
        <v>13</v>
      </c>
      <c r="C28" s="23" t="s">
        <v>145</v>
      </c>
      <c r="D28" s="22">
        <f>E28*G28</f>
        <v>151720.99</v>
      </c>
      <c r="E28" s="23">
        <f>F28*12</f>
        <v>39.36</v>
      </c>
      <c r="F28" s="24">
        <v>3.28</v>
      </c>
      <c r="G28" s="13">
        <v>3854.7</v>
      </c>
      <c r="H28" s="13">
        <v>1.07</v>
      </c>
      <c r="I28" s="14">
        <v>2.36</v>
      </c>
    </row>
    <row r="29" spans="1:9" s="13" customFormat="1" ht="15" x14ac:dyDescent="0.2">
      <c r="A29" s="105" t="s">
        <v>89</v>
      </c>
      <c r="B29" s="106" t="s">
        <v>13</v>
      </c>
      <c r="C29" s="23"/>
      <c r="D29" s="22"/>
      <c r="E29" s="23"/>
      <c r="F29" s="24"/>
      <c r="G29" s="13">
        <v>3854.7</v>
      </c>
      <c r="I29" s="14"/>
    </row>
    <row r="30" spans="1:9" s="13" customFormat="1" ht="15" x14ac:dyDescent="0.2">
      <c r="A30" s="105" t="s">
        <v>90</v>
      </c>
      <c r="B30" s="106" t="s">
        <v>91</v>
      </c>
      <c r="C30" s="23"/>
      <c r="D30" s="22"/>
      <c r="E30" s="23"/>
      <c r="F30" s="24"/>
      <c r="G30" s="13">
        <v>3854.7</v>
      </c>
      <c r="I30" s="14"/>
    </row>
    <row r="31" spans="1:9" s="13" customFormat="1" ht="18.75" customHeight="1" x14ac:dyDescent="0.2">
      <c r="A31" s="105" t="s">
        <v>92</v>
      </c>
      <c r="B31" s="106" t="s">
        <v>93</v>
      </c>
      <c r="C31" s="23"/>
      <c r="D31" s="22"/>
      <c r="E31" s="23"/>
      <c r="F31" s="24"/>
      <c r="G31" s="13">
        <v>3854.7</v>
      </c>
      <c r="I31" s="14"/>
    </row>
    <row r="32" spans="1:9" s="13" customFormat="1" ht="15" x14ac:dyDescent="0.2">
      <c r="A32" s="105" t="s">
        <v>14</v>
      </c>
      <c r="B32" s="106" t="s">
        <v>13</v>
      </c>
      <c r="C32" s="23"/>
      <c r="D32" s="22"/>
      <c r="E32" s="23"/>
      <c r="F32" s="24"/>
      <c r="G32" s="13">
        <v>3854.7</v>
      </c>
      <c r="I32" s="14"/>
    </row>
    <row r="33" spans="1:9" s="13" customFormat="1" ht="25.5" x14ac:dyDescent="0.2">
      <c r="A33" s="105" t="s">
        <v>15</v>
      </c>
      <c r="B33" s="106" t="s">
        <v>16</v>
      </c>
      <c r="C33" s="23"/>
      <c r="D33" s="22"/>
      <c r="E33" s="23"/>
      <c r="F33" s="24"/>
      <c r="G33" s="13">
        <v>3854.7</v>
      </c>
      <c r="I33" s="14"/>
    </row>
    <row r="34" spans="1:9" s="13" customFormat="1" ht="21" customHeight="1" x14ac:dyDescent="0.2">
      <c r="A34" s="105" t="s">
        <v>94</v>
      </c>
      <c r="B34" s="106" t="s">
        <v>13</v>
      </c>
      <c r="C34" s="23"/>
      <c r="D34" s="22"/>
      <c r="E34" s="23"/>
      <c r="F34" s="24"/>
      <c r="G34" s="13">
        <v>3854.7</v>
      </c>
      <c r="I34" s="14"/>
    </row>
    <row r="35" spans="1:9" s="13" customFormat="1" ht="21.75" customHeight="1" x14ac:dyDescent="0.2">
      <c r="A35" s="105" t="s">
        <v>17</v>
      </c>
      <c r="B35" s="106" t="s">
        <v>13</v>
      </c>
      <c r="C35" s="23"/>
      <c r="D35" s="22"/>
      <c r="E35" s="23"/>
      <c r="F35" s="24"/>
      <c r="G35" s="13">
        <v>3854.7</v>
      </c>
      <c r="I35" s="14"/>
    </row>
    <row r="36" spans="1:9" s="13" customFormat="1" ht="25.5" x14ac:dyDescent="0.2">
      <c r="A36" s="105" t="s">
        <v>95</v>
      </c>
      <c r="B36" s="106" t="s">
        <v>18</v>
      </c>
      <c r="C36" s="23"/>
      <c r="D36" s="22"/>
      <c r="E36" s="23"/>
      <c r="F36" s="24"/>
      <c r="G36" s="13">
        <v>3854.7</v>
      </c>
      <c r="I36" s="14"/>
    </row>
    <row r="37" spans="1:9" s="13" customFormat="1" ht="27.75" customHeight="1" x14ac:dyDescent="0.2">
      <c r="A37" s="105" t="s">
        <v>96</v>
      </c>
      <c r="B37" s="106" t="s">
        <v>16</v>
      </c>
      <c r="C37" s="23"/>
      <c r="D37" s="22"/>
      <c r="E37" s="23"/>
      <c r="F37" s="24"/>
      <c r="G37" s="13">
        <v>3854.7</v>
      </c>
      <c r="I37" s="14"/>
    </row>
    <row r="38" spans="1:9" s="13" customFormat="1" ht="35.25" customHeight="1" x14ac:dyDescent="0.2">
      <c r="A38" s="105" t="s">
        <v>97</v>
      </c>
      <c r="B38" s="106" t="s">
        <v>13</v>
      </c>
      <c r="C38" s="23"/>
      <c r="D38" s="22"/>
      <c r="E38" s="23"/>
      <c r="F38" s="24"/>
      <c r="G38" s="13">
        <v>3854.7</v>
      </c>
      <c r="I38" s="14"/>
    </row>
    <row r="39" spans="1:9" s="25" customFormat="1" ht="21.75" customHeight="1" x14ac:dyDescent="0.2">
      <c r="A39" s="92" t="s">
        <v>19</v>
      </c>
      <c r="B39" s="85" t="s">
        <v>20</v>
      </c>
      <c r="C39" s="23" t="s">
        <v>144</v>
      </c>
      <c r="D39" s="22">
        <f>E39*G39</f>
        <v>38392.81</v>
      </c>
      <c r="E39" s="23">
        <f>F39*12</f>
        <v>9.9600000000000009</v>
      </c>
      <c r="F39" s="24">
        <v>0.83</v>
      </c>
      <c r="G39" s="13">
        <v>3854.7</v>
      </c>
      <c r="H39" s="13">
        <v>1.07</v>
      </c>
      <c r="I39" s="14">
        <v>0.6</v>
      </c>
    </row>
    <row r="40" spans="1:9" s="13" customFormat="1" ht="21.75" customHeight="1" x14ac:dyDescent="0.2">
      <c r="A40" s="92" t="s">
        <v>21</v>
      </c>
      <c r="B40" s="85" t="s">
        <v>22</v>
      </c>
      <c r="C40" s="23" t="s">
        <v>144</v>
      </c>
      <c r="D40" s="22">
        <f>E40*G40</f>
        <v>124892.28</v>
      </c>
      <c r="E40" s="23">
        <f>F40*12</f>
        <v>32.4</v>
      </c>
      <c r="F40" s="24">
        <v>2.7</v>
      </c>
      <c r="G40" s="13">
        <v>3854.7</v>
      </c>
      <c r="H40" s="13">
        <v>1.07</v>
      </c>
      <c r="I40" s="14">
        <v>1.94</v>
      </c>
    </row>
    <row r="41" spans="1:9" s="13" customFormat="1" ht="30" customHeight="1" x14ac:dyDescent="0.2">
      <c r="A41" s="92" t="s">
        <v>98</v>
      </c>
      <c r="B41" s="85" t="s">
        <v>13</v>
      </c>
      <c r="C41" s="23" t="s">
        <v>152</v>
      </c>
      <c r="D41" s="22">
        <v>0</v>
      </c>
      <c r="E41" s="23">
        <f>D41/G41</f>
        <v>0</v>
      </c>
      <c r="F41" s="24">
        <f>E41/12</f>
        <v>0</v>
      </c>
      <c r="G41" s="13">
        <v>3854.7</v>
      </c>
      <c r="I41" s="14"/>
    </row>
    <row r="42" spans="1:9" s="13" customFormat="1" ht="21.75" customHeight="1" x14ac:dyDescent="0.2">
      <c r="A42" s="105" t="s">
        <v>99</v>
      </c>
      <c r="B42" s="106" t="s">
        <v>32</v>
      </c>
      <c r="C42" s="23"/>
      <c r="D42" s="22"/>
      <c r="E42" s="23"/>
      <c r="F42" s="24"/>
      <c r="G42" s="13">
        <v>3854.7</v>
      </c>
      <c r="I42" s="14"/>
    </row>
    <row r="43" spans="1:9" s="13" customFormat="1" ht="21.75" customHeight="1" x14ac:dyDescent="0.2">
      <c r="A43" s="105" t="s">
        <v>100</v>
      </c>
      <c r="B43" s="106" t="s">
        <v>30</v>
      </c>
      <c r="C43" s="23"/>
      <c r="D43" s="22"/>
      <c r="E43" s="23"/>
      <c r="F43" s="24"/>
      <c r="G43" s="13">
        <v>3854.7</v>
      </c>
      <c r="I43" s="14"/>
    </row>
    <row r="44" spans="1:9" s="13" customFormat="1" ht="21.75" customHeight="1" x14ac:dyDescent="0.2">
      <c r="A44" s="105" t="s">
        <v>101</v>
      </c>
      <c r="B44" s="106" t="s">
        <v>102</v>
      </c>
      <c r="C44" s="23"/>
      <c r="D44" s="22"/>
      <c r="E44" s="23"/>
      <c r="F44" s="24"/>
      <c r="G44" s="13">
        <v>3854.7</v>
      </c>
      <c r="I44" s="14"/>
    </row>
    <row r="45" spans="1:9" s="13" customFormat="1" ht="21.75" customHeight="1" x14ac:dyDescent="0.2">
      <c r="A45" s="105" t="s">
        <v>103</v>
      </c>
      <c r="B45" s="106" t="s">
        <v>104</v>
      </c>
      <c r="C45" s="23"/>
      <c r="D45" s="22"/>
      <c r="E45" s="23"/>
      <c r="F45" s="24"/>
      <c r="G45" s="13">
        <v>3854.7</v>
      </c>
      <c r="I45" s="14"/>
    </row>
    <row r="46" spans="1:9" s="13" customFormat="1" ht="21.75" customHeight="1" x14ac:dyDescent="0.2">
      <c r="A46" s="105" t="s">
        <v>105</v>
      </c>
      <c r="B46" s="106" t="s">
        <v>102</v>
      </c>
      <c r="C46" s="23"/>
      <c r="D46" s="22"/>
      <c r="E46" s="23"/>
      <c r="F46" s="24"/>
      <c r="G46" s="13">
        <v>3854.7</v>
      </c>
      <c r="I46" s="14"/>
    </row>
    <row r="47" spans="1:9" s="20" customFormat="1" ht="30" x14ac:dyDescent="0.2">
      <c r="A47" s="92" t="s">
        <v>106</v>
      </c>
      <c r="B47" s="85" t="s">
        <v>20</v>
      </c>
      <c r="C47" s="26" t="s">
        <v>146</v>
      </c>
      <c r="D47" s="22">
        <v>2246.7800000000002</v>
      </c>
      <c r="E47" s="23">
        <f>D47/G47</f>
        <v>0.57999999999999996</v>
      </c>
      <c r="F47" s="24">
        <f t="shared" ref="F47:F49" si="0">E47/12</f>
        <v>0.05</v>
      </c>
      <c r="G47" s="13">
        <v>3854.7</v>
      </c>
      <c r="H47" s="13">
        <v>1.07</v>
      </c>
      <c r="I47" s="14">
        <v>0.03</v>
      </c>
    </row>
    <row r="48" spans="1:9" s="20" customFormat="1" ht="36" customHeight="1" x14ac:dyDescent="0.2">
      <c r="A48" s="92" t="s">
        <v>107</v>
      </c>
      <c r="B48" s="85" t="s">
        <v>20</v>
      </c>
      <c r="C48" s="26" t="s">
        <v>146</v>
      </c>
      <c r="D48" s="22">
        <v>2246.7800000000002</v>
      </c>
      <c r="E48" s="23">
        <f>D48/G48</f>
        <v>0.57999999999999996</v>
      </c>
      <c r="F48" s="24">
        <f t="shared" si="0"/>
        <v>0.05</v>
      </c>
      <c r="G48" s="13">
        <v>3854.7</v>
      </c>
      <c r="H48" s="13">
        <v>1.07</v>
      </c>
      <c r="I48" s="14">
        <v>0.03</v>
      </c>
    </row>
    <row r="49" spans="1:10" s="20" customFormat="1" ht="33.75" customHeight="1" x14ac:dyDescent="0.2">
      <c r="A49" s="92" t="s">
        <v>108</v>
      </c>
      <c r="B49" s="85" t="s">
        <v>20</v>
      </c>
      <c r="C49" s="26" t="s">
        <v>146</v>
      </c>
      <c r="D49" s="22">
        <v>14185.73</v>
      </c>
      <c r="E49" s="23">
        <f>D49/G49</f>
        <v>3.68</v>
      </c>
      <c r="F49" s="24">
        <f t="shared" si="0"/>
        <v>0.31</v>
      </c>
      <c r="G49" s="13">
        <v>3854.7</v>
      </c>
      <c r="H49" s="13">
        <v>1.07</v>
      </c>
      <c r="I49" s="14">
        <v>0.22</v>
      </c>
    </row>
    <row r="50" spans="1:10" s="20" customFormat="1" ht="30" x14ac:dyDescent="0.2">
      <c r="A50" s="92" t="s">
        <v>23</v>
      </c>
      <c r="B50" s="85"/>
      <c r="C50" s="26" t="s">
        <v>154</v>
      </c>
      <c r="D50" s="22">
        <f>E50*G50</f>
        <v>9251.2800000000007</v>
      </c>
      <c r="E50" s="23">
        <f>F50*12</f>
        <v>2.4</v>
      </c>
      <c r="F50" s="24">
        <v>0.2</v>
      </c>
      <c r="G50" s="13">
        <v>3854.7</v>
      </c>
      <c r="H50" s="13">
        <v>1.07</v>
      </c>
      <c r="I50" s="14">
        <v>0.14000000000000001</v>
      </c>
    </row>
    <row r="51" spans="1:10" s="20" customFormat="1" ht="25.5" x14ac:dyDescent="0.2">
      <c r="A51" s="107" t="s">
        <v>109</v>
      </c>
      <c r="B51" s="108" t="s">
        <v>54</v>
      </c>
      <c r="C51" s="26"/>
      <c r="D51" s="22"/>
      <c r="E51" s="23"/>
      <c r="F51" s="24"/>
      <c r="G51" s="13">
        <v>3854.7</v>
      </c>
      <c r="H51" s="13"/>
      <c r="I51" s="14"/>
    </row>
    <row r="52" spans="1:10" s="20" customFormat="1" ht="27.75" customHeight="1" x14ac:dyDescent="0.2">
      <c r="A52" s="107" t="s">
        <v>110</v>
      </c>
      <c r="B52" s="108" t="s">
        <v>54</v>
      </c>
      <c r="C52" s="26"/>
      <c r="D52" s="22"/>
      <c r="E52" s="23"/>
      <c r="F52" s="24"/>
      <c r="G52" s="13">
        <v>3854.7</v>
      </c>
      <c r="H52" s="13"/>
      <c r="I52" s="14"/>
    </row>
    <row r="53" spans="1:10" s="20" customFormat="1" ht="21" customHeight="1" x14ac:dyDescent="0.2">
      <c r="A53" s="107" t="s">
        <v>111</v>
      </c>
      <c r="B53" s="108" t="s">
        <v>10</v>
      </c>
      <c r="C53" s="26"/>
      <c r="D53" s="22"/>
      <c r="E53" s="23"/>
      <c r="F53" s="24"/>
      <c r="G53" s="13">
        <v>3854.7</v>
      </c>
      <c r="H53" s="13"/>
      <c r="I53" s="14"/>
    </row>
    <row r="54" spans="1:10" s="20" customFormat="1" ht="18" customHeight="1" x14ac:dyDescent="0.2">
      <c r="A54" s="107" t="s">
        <v>112</v>
      </c>
      <c r="B54" s="108" t="s">
        <v>54</v>
      </c>
      <c r="C54" s="26"/>
      <c r="D54" s="22"/>
      <c r="E54" s="23"/>
      <c r="F54" s="24"/>
      <c r="G54" s="13">
        <v>3854.7</v>
      </c>
      <c r="H54" s="13"/>
      <c r="I54" s="14"/>
    </row>
    <row r="55" spans="1:10" s="20" customFormat="1" ht="30.75" customHeight="1" x14ac:dyDescent="0.2">
      <c r="A55" s="107" t="s">
        <v>113</v>
      </c>
      <c r="B55" s="108" t="s">
        <v>54</v>
      </c>
      <c r="C55" s="26"/>
      <c r="D55" s="22"/>
      <c r="E55" s="23"/>
      <c r="F55" s="24"/>
      <c r="G55" s="13">
        <v>3854.7</v>
      </c>
      <c r="H55" s="13"/>
      <c r="I55" s="14"/>
    </row>
    <row r="56" spans="1:10" s="20" customFormat="1" ht="21.75" customHeight="1" x14ac:dyDescent="0.2">
      <c r="A56" s="107" t="s">
        <v>114</v>
      </c>
      <c r="B56" s="108" t="s">
        <v>54</v>
      </c>
      <c r="C56" s="26"/>
      <c r="D56" s="22"/>
      <c r="E56" s="23"/>
      <c r="F56" s="24"/>
      <c r="G56" s="13">
        <v>3854.7</v>
      </c>
      <c r="H56" s="13"/>
      <c r="I56" s="14"/>
    </row>
    <row r="57" spans="1:10" s="20" customFormat="1" ht="25.5" x14ac:dyDescent="0.2">
      <c r="A57" s="107" t="s">
        <v>115</v>
      </c>
      <c r="B57" s="108" t="s">
        <v>54</v>
      </c>
      <c r="C57" s="26"/>
      <c r="D57" s="22"/>
      <c r="E57" s="23"/>
      <c r="F57" s="24"/>
      <c r="G57" s="13">
        <v>3854.7</v>
      </c>
      <c r="H57" s="13"/>
      <c r="I57" s="14"/>
    </row>
    <row r="58" spans="1:10" s="20" customFormat="1" ht="23.25" customHeight="1" x14ac:dyDescent="0.2">
      <c r="A58" s="107" t="s">
        <v>116</v>
      </c>
      <c r="B58" s="108" t="s">
        <v>54</v>
      </c>
      <c r="C58" s="26"/>
      <c r="D58" s="22"/>
      <c r="E58" s="23"/>
      <c r="F58" s="24"/>
      <c r="G58" s="13">
        <v>3854.7</v>
      </c>
      <c r="H58" s="13"/>
      <c r="I58" s="14"/>
    </row>
    <row r="59" spans="1:10" s="20" customFormat="1" ht="23.25" customHeight="1" x14ac:dyDescent="0.2">
      <c r="A59" s="107" t="s">
        <v>117</v>
      </c>
      <c r="B59" s="108" t="s">
        <v>54</v>
      </c>
      <c r="C59" s="26"/>
      <c r="D59" s="22"/>
      <c r="E59" s="23"/>
      <c r="F59" s="24"/>
      <c r="G59" s="13">
        <v>3854.7</v>
      </c>
      <c r="H59" s="13"/>
      <c r="I59" s="14"/>
    </row>
    <row r="60" spans="1:10" s="13" customFormat="1" ht="23.25" customHeight="1" x14ac:dyDescent="0.2">
      <c r="A60" s="92" t="s">
        <v>24</v>
      </c>
      <c r="B60" s="85" t="s">
        <v>25</v>
      </c>
      <c r="C60" s="26" t="s">
        <v>155</v>
      </c>
      <c r="D60" s="22">
        <f>E60*G60</f>
        <v>3237.95</v>
      </c>
      <c r="E60" s="23">
        <f>F60*12</f>
        <v>0.84</v>
      </c>
      <c r="F60" s="24">
        <v>7.0000000000000007E-2</v>
      </c>
      <c r="G60" s="13">
        <v>3854.7</v>
      </c>
      <c r="H60" s="13">
        <v>1.07</v>
      </c>
      <c r="I60" s="14">
        <v>0.03</v>
      </c>
    </row>
    <row r="61" spans="1:10" s="13" customFormat="1" ht="24" customHeight="1" x14ac:dyDescent="0.2">
      <c r="A61" s="92" t="s">
        <v>26</v>
      </c>
      <c r="B61" s="93" t="s">
        <v>27</v>
      </c>
      <c r="C61" s="94" t="s">
        <v>155</v>
      </c>
      <c r="D61" s="22">
        <v>2035.29</v>
      </c>
      <c r="E61" s="23">
        <f>D61/G61</f>
        <v>0.53</v>
      </c>
      <c r="F61" s="24">
        <f>E61/12</f>
        <v>0.04</v>
      </c>
      <c r="G61" s="13">
        <v>3854.7</v>
      </c>
      <c r="H61" s="13">
        <v>1.07</v>
      </c>
      <c r="I61" s="14">
        <v>0.02</v>
      </c>
    </row>
    <row r="62" spans="1:10" s="25" customFormat="1" ht="30" x14ac:dyDescent="0.2">
      <c r="A62" s="92" t="s">
        <v>28</v>
      </c>
      <c r="B62" s="85"/>
      <c r="C62" s="26" t="s">
        <v>147</v>
      </c>
      <c r="D62" s="22">
        <v>5698.2</v>
      </c>
      <c r="E62" s="23">
        <f>D62/G62</f>
        <v>1.48</v>
      </c>
      <c r="F62" s="24">
        <f>E62/12</f>
        <v>0.12</v>
      </c>
      <c r="G62" s="13">
        <v>3854.7</v>
      </c>
      <c r="H62" s="13">
        <v>1.07</v>
      </c>
      <c r="I62" s="14">
        <v>0.03</v>
      </c>
    </row>
    <row r="63" spans="1:10" s="25" customFormat="1" ht="18.75" customHeight="1" x14ac:dyDescent="0.2">
      <c r="A63" s="92" t="s">
        <v>29</v>
      </c>
      <c r="B63" s="85"/>
      <c r="C63" s="23" t="s">
        <v>156</v>
      </c>
      <c r="D63" s="23">
        <f>D64+D65+D66+D67+D68+D69+D70+D71+D72+D73+D74+D75+D76</f>
        <v>18161.330000000002</v>
      </c>
      <c r="E63" s="23">
        <f>D63/G63</f>
        <v>4.71</v>
      </c>
      <c r="F63" s="24">
        <f>E63/12</f>
        <v>0.39</v>
      </c>
      <c r="G63" s="13">
        <v>3854.7</v>
      </c>
      <c r="H63" s="13">
        <v>1.07</v>
      </c>
      <c r="I63" s="14">
        <v>0.53</v>
      </c>
      <c r="J63" s="25">
        <f>E63/12</f>
        <v>0.39250000000000002</v>
      </c>
    </row>
    <row r="64" spans="1:10" s="20" customFormat="1" ht="24.75" customHeight="1" x14ac:dyDescent="0.2">
      <c r="A64" s="75" t="s">
        <v>72</v>
      </c>
      <c r="B64" s="76" t="s">
        <v>30</v>
      </c>
      <c r="C64" s="28"/>
      <c r="D64" s="27">
        <v>685.01</v>
      </c>
      <c r="E64" s="28"/>
      <c r="F64" s="29"/>
      <c r="G64" s="13">
        <v>3854.7</v>
      </c>
      <c r="H64" s="13">
        <v>1.07</v>
      </c>
      <c r="I64" s="14">
        <v>0.01</v>
      </c>
      <c r="J64" s="25">
        <f t="shared" ref="J64:J109" si="1">E64/12</f>
        <v>0</v>
      </c>
    </row>
    <row r="65" spans="1:10" s="20" customFormat="1" ht="15" x14ac:dyDescent="0.2">
      <c r="A65" s="75" t="s">
        <v>31</v>
      </c>
      <c r="B65" s="76" t="s">
        <v>32</v>
      </c>
      <c r="C65" s="28"/>
      <c r="D65" s="27">
        <v>505.42</v>
      </c>
      <c r="E65" s="28"/>
      <c r="F65" s="29"/>
      <c r="G65" s="13">
        <v>3854.7</v>
      </c>
      <c r="H65" s="13">
        <v>1.07</v>
      </c>
      <c r="I65" s="14">
        <v>0.01</v>
      </c>
      <c r="J65" s="25">
        <f t="shared" si="1"/>
        <v>0</v>
      </c>
    </row>
    <row r="66" spans="1:10" s="20" customFormat="1" ht="18" customHeight="1" x14ac:dyDescent="0.2">
      <c r="A66" s="75" t="s">
        <v>69</v>
      </c>
      <c r="B66" s="90" t="s">
        <v>30</v>
      </c>
      <c r="C66" s="28"/>
      <c r="D66" s="27">
        <v>900.62</v>
      </c>
      <c r="E66" s="28"/>
      <c r="F66" s="29"/>
      <c r="G66" s="13">
        <v>3854.7</v>
      </c>
      <c r="H66" s="13"/>
      <c r="I66" s="14"/>
      <c r="J66" s="25">
        <f t="shared" si="1"/>
        <v>0</v>
      </c>
    </row>
    <row r="67" spans="1:10" s="20" customFormat="1" ht="15" x14ac:dyDescent="0.2">
      <c r="A67" s="75" t="s">
        <v>148</v>
      </c>
      <c r="B67" s="76" t="s">
        <v>30</v>
      </c>
      <c r="C67" s="28"/>
      <c r="D67" s="27">
        <v>0</v>
      </c>
      <c r="E67" s="28"/>
      <c r="F67" s="29"/>
      <c r="G67" s="13">
        <v>3854.7</v>
      </c>
      <c r="H67" s="13">
        <v>1.07</v>
      </c>
      <c r="I67" s="14">
        <v>0.13</v>
      </c>
      <c r="J67" s="25">
        <f t="shared" si="1"/>
        <v>0</v>
      </c>
    </row>
    <row r="68" spans="1:10" s="20" customFormat="1" ht="18.75" customHeight="1" x14ac:dyDescent="0.2">
      <c r="A68" s="75" t="s">
        <v>33</v>
      </c>
      <c r="B68" s="76" t="s">
        <v>30</v>
      </c>
      <c r="C68" s="28"/>
      <c r="D68" s="27">
        <v>963.17</v>
      </c>
      <c r="E68" s="28"/>
      <c r="F68" s="29"/>
      <c r="G68" s="13">
        <v>3854.7</v>
      </c>
      <c r="H68" s="13">
        <v>1.07</v>
      </c>
      <c r="I68" s="14">
        <v>0.01</v>
      </c>
      <c r="J68" s="25">
        <f t="shared" si="1"/>
        <v>0</v>
      </c>
    </row>
    <row r="69" spans="1:10" s="20" customFormat="1" ht="20.25" customHeight="1" x14ac:dyDescent="0.2">
      <c r="A69" s="75" t="s">
        <v>34</v>
      </c>
      <c r="B69" s="76" t="s">
        <v>30</v>
      </c>
      <c r="C69" s="28"/>
      <c r="D69" s="27">
        <v>4294.09</v>
      </c>
      <c r="E69" s="28"/>
      <c r="F69" s="29"/>
      <c r="G69" s="13">
        <v>3854.7</v>
      </c>
      <c r="H69" s="13">
        <v>1.07</v>
      </c>
      <c r="I69" s="14">
        <v>0.06</v>
      </c>
      <c r="J69" s="25">
        <f t="shared" si="1"/>
        <v>0</v>
      </c>
    </row>
    <row r="70" spans="1:10" s="20" customFormat="1" ht="15" x14ac:dyDescent="0.2">
      <c r="A70" s="75" t="s">
        <v>35</v>
      </c>
      <c r="B70" s="76" t="s">
        <v>30</v>
      </c>
      <c r="C70" s="28"/>
      <c r="D70" s="27">
        <v>1010.85</v>
      </c>
      <c r="E70" s="28"/>
      <c r="F70" s="29"/>
      <c r="G70" s="13">
        <v>3854.7</v>
      </c>
      <c r="H70" s="13">
        <v>1.07</v>
      </c>
      <c r="I70" s="14">
        <v>0.01</v>
      </c>
      <c r="J70" s="25">
        <f t="shared" si="1"/>
        <v>0</v>
      </c>
    </row>
    <row r="71" spans="1:10" s="20" customFormat="1" ht="17.25" customHeight="1" x14ac:dyDescent="0.2">
      <c r="A71" s="75" t="s">
        <v>36</v>
      </c>
      <c r="B71" s="76" t="s">
        <v>30</v>
      </c>
      <c r="C71" s="28"/>
      <c r="D71" s="27">
        <v>481.57</v>
      </c>
      <c r="E71" s="28"/>
      <c r="F71" s="29"/>
      <c r="G71" s="13">
        <v>3854.7</v>
      </c>
      <c r="H71" s="13">
        <v>1.07</v>
      </c>
      <c r="I71" s="14">
        <v>0.01</v>
      </c>
      <c r="J71" s="25">
        <f t="shared" si="1"/>
        <v>0</v>
      </c>
    </row>
    <row r="72" spans="1:10" s="20" customFormat="1" ht="15" x14ac:dyDescent="0.2">
      <c r="A72" s="75" t="s">
        <v>37</v>
      </c>
      <c r="B72" s="76" t="s">
        <v>32</v>
      </c>
      <c r="C72" s="28"/>
      <c r="D72" s="27">
        <v>1926.35</v>
      </c>
      <c r="E72" s="28"/>
      <c r="F72" s="29"/>
      <c r="G72" s="13">
        <v>3854.7</v>
      </c>
      <c r="H72" s="13">
        <v>1.07</v>
      </c>
      <c r="I72" s="14">
        <v>0.03</v>
      </c>
      <c r="J72" s="25">
        <f t="shared" si="1"/>
        <v>0</v>
      </c>
    </row>
    <row r="73" spans="1:10" s="20" customFormat="1" ht="25.5" x14ac:dyDescent="0.2">
      <c r="A73" s="75" t="s">
        <v>38</v>
      </c>
      <c r="B73" s="76" t="s">
        <v>30</v>
      </c>
      <c r="C73" s="28"/>
      <c r="D73" s="27">
        <v>3556.8</v>
      </c>
      <c r="E73" s="28"/>
      <c r="F73" s="29"/>
      <c r="G73" s="13">
        <v>3854.7</v>
      </c>
      <c r="H73" s="13">
        <v>1.07</v>
      </c>
      <c r="I73" s="14">
        <v>0.05</v>
      </c>
      <c r="J73" s="25">
        <f t="shared" si="1"/>
        <v>0</v>
      </c>
    </row>
    <row r="74" spans="1:10" s="20" customFormat="1" ht="25.5" x14ac:dyDescent="0.2">
      <c r="A74" s="75" t="s">
        <v>73</v>
      </c>
      <c r="B74" s="76" t="s">
        <v>30</v>
      </c>
      <c r="C74" s="28"/>
      <c r="D74" s="27">
        <v>3837.45</v>
      </c>
      <c r="E74" s="28"/>
      <c r="F74" s="29"/>
      <c r="G74" s="13">
        <v>3854.7</v>
      </c>
      <c r="H74" s="13">
        <v>1.07</v>
      </c>
      <c r="I74" s="14">
        <v>0.01</v>
      </c>
      <c r="J74" s="25">
        <f t="shared" si="1"/>
        <v>0</v>
      </c>
    </row>
    <row r="75" spans="1:10" s="20" customFormat="1" ht="25.5" x14ac:dyDescent="0.2">
      <c r="A75" s="75" t="s">
        <v>118</v>
      </c>
      <c r="B75" s="90" t="s">
        <v>45</v>
      </c>
      <c r="C75" s="28"/>
      <c r="D75" s="27">
        <v>0</v>
      </c>
      <c r="E75" s="28"/>
      <c r="F75" s="29"/>
      <c r="G75" s="13">
        <v>3854.7</v>
      </c>
      <c r="H75" s="13">
        <v>1.07</v>
      </c>
      <c r="I75" s="14">
        <v>0.03</v>
      </c>
      <c r="J75" s="25">
        <f t="shared" si="1"/>
        <v>0</v>
      </c>
    </row>
    <row r="76" spans="1:10" s="20" customFormat="1" ht="18.75" customHeight="1" x14ac:dyDescent="0.2">
      <c r="A76" s="75" t="s">
        <v>119</v>
      </c>
      <c r="B76" s="108" t="s">
        <v>30</v>
      </c>
      <c r="C76" s="30"/>
      <c r="D76" s="31">
        <v>0</v>
      </c>
      <c r="E76" s="30"/>
      <c r="F76" s="43"/>
      <c r="G76" s="13">
        <v>3854.7</v>
      </c>
      <c r="H76" s="13"/>
      <c r="I76" s="14"/>
      <c r="J76" s="25">
        <f t="shared" si="1"/>
        <v>0</v>
      </c>
    </row>
    <row r="77" spans="1:10" s="25" customFormat="1" ht="30" x14ac:dyDescent="0.2">
      <c r="A77" s="92" t="s">
        <v>39</v>
      </c>
      <c r="B77" s="85"/>
      <c r="C77" s="23" t="s">
        <v>157</v>
      </c>
      <c r="D77" s="23">
        <f>D78+D79+D80+D81+D82+D83+D84+D85+D86+D87</f>
        <v>34811.85</v>
      </c>
      <c r="E77" s="23">
        <f>D77/G77</f>
        <v>9.0299999999999994</v>
      </c>
      <c r="F77" s="24">
        <f>E77/12</f>
        <v>0.75</v>
      </c>
      <c r="G77" s="13">
        <v>3854.7</v>
      </c>
      <c r="H77" s="13">
        <v>1.07</v>
      </c>
      <c r="I77" s="14">
        <v>0.77</v>
      </c>
      <c r="J77" s="25">
        <f t="shared" si="1"/>
        <v>0.75249999999999995</v>
      </c>
    </row>
    <row r="78" spans="1:10" s="20" customFormat="1" ht="20.25" customHeight="1" x14ac:dyDescent="0.2">
      <c r="A78" s="75" t="s">
        <v>40</v>
      </c>
      <c r="B78" s="76" t="s">
        <v>41</v>
      </c>
      <c r="C78" s="28"/>
      <c r="D78" s="27">
        <v>2889.52</v>
      </c>
      <c r="E78" s="28"/>
      <c r="F78" s="29"/>
      <c r="G78" s="13">
        <v>3854.7</v>
      </c>
      <c r="H78" s="13">
        <v>1.07</v>
      </c>
      <c r="I78" s="14">
        <v>0.04</v>
      </c>
      <c r="J78" s="25">
        <f t="shared" si="1"/>
        <v>0</v>
      </c>
    </row>
    <row r="79" spans="1:10" s="20" customFormat="1" ht="25.5" x14ac:dyDescent="0.2">
      <c r="A79" s="75" t="s">
        <v>42</v>
      </c>
      <c r="B79" s="76" t="s">
        <v>43</v>
      </c>
      <c r="C79" s="28"/>
      <c r="D79" s="27">
        <v>1926.35</v>
      </c>
      <c r="E79" s="28"/>
      <c r="F79" s="29"/>
      <c r="G79" s="13">
        <v>3854.7</v>
      </c>
      <c r="H79" s="13">
        <v>1.07</v>
      </c>
      <c r="I79" s="14">
        <v>0.03</v>
      </c>
      <c r="J79" s="25">
        <f t="shared" si="1"/>
        <v>0</v>
      </c>
    </row>
    <row r="80" spans="1:10" s="20" customFormat="1" ht="18.75" customHeight="1" x14ac:dyDescent="0.2">
      <c r="A80" s="75" t="s">
        <v>44</v>
      </c>
      <c r="B80" s="76" t="s">
        <v>45</v>
      </c>
      <c r="C80" s="28"/>
      <c r="D80" s="27">
        <v>2021.63</v>
      </c>
      <c r="E80" s="28"/>
      <c r="F80" s="29"/>
      <c r="G80" s="13">
        <v>3854.7</v>
      </c>
      <c r="H80" s="13">
        <v>1.07</v>
      </c>
      <c r="I80" s="14">
        <v>0.03</v>
      </c>
      <c r="J80" s="25">
        <f t="shared" si="1"/>
        <v>0</v>
      </c>
    </row>
    <row r="81" spans="1:10" s="20" customFormat="1" ht="36.75" customHeight="1" x14ac:dyDescent="0.2">
      <c r="A81" s="75" t="s">
        <v>46</v>
      </c>
      <c r="B81" s="76" t="s">
        <v>47</v>
      </c>
      <c r="C81" s="28"/>
      <c r="D81" s="27">
        <v>1926.35</v>
      </c>
      <c r="E81" s="28"/>
      <c r="F81" s="29"/>
      <c r="G81" s="13">
        <v>3854.7</v>
      </c>
      <c r="H81" s="13">
        <v>1.07</v>
      </c>
      <c r="I81" s="14">
        <v>0.03</v>
      </c>
      <c r="J81" s="25">
        <f t="shared" si="1"/>
        <v>0</v>
      </c>
    </row>
    <row r="82" spans="1:10" s="20" customFormat="1" ht="20.25" customHeight="1" x14ac:dyDescent="0.2">
      <c r="A82" s="75" t="s">
        <v>48</v>
      </c>
      <c r="B82" s="90" t="s">
        <v>45</v>
      </c>
      <c r="C82" s="28"/>
      <c r="D82" s="27">
        <v>13424.22</v>
      </c>
      <c r="E82" s="28"/>
      <c r="F82" s="29"/>
      <c r="G82" s="13">
        <v>3854.7</v>
      </c>
      <c r="H82" s="13">
        <v>1.07</v>
      </c>
      <c r="I82" s="14">
        <v>0.21</v>
      </c>
      <c r="J82" s="25">
        <f t="shared" si="1"/>
        <v>0</v>
      </c>
    </row>
    <row r="83" spans="1:10" s="20" customFormat="1" ht="23.25" customHeight="1" x14ac:dyDescent="0.2">
      <c r="A83" s="75" t="s">
        <v>49</v>
      </c>
      <c r="B83" s="76" t="s">
        <v>20</v>
      </c>
      <c r="C83" s="30"/>
      <c r="D83" s="27">
        <v>6851.28</v>
      </c>
      <c r="E83" s="28"/>
      <c r="F83" s="29"/>
      <c r="G83" s="13">
        <v>3854.7</v>
      </c>
      <c r="H83" s="13">
        <v>1.07</v>
      </c>
      <c r="I83" s="14">
        <v>0.11</v>
      </c>
      <c r="J83" s="25">
        <f t="shared" si="1"/>
        <v>0</v>
      </c>
    </row>
    <row r="84" spans="1:10" s="20" customFormat="1" ht="25.5" x14ac:dyDescent="0.2">
      <c r="A84" s="75" t="s">
        <v>120</v>
      </c>
      <c r="B84" s="90" t="s">
        <v>30</v>
      </c>
      <c r="C84" s="30"/>
      <c r="D84" s="27">
        <v>5772.5</v>
      </c>
      <c r="E84" s="28"/>
      <c r="F84" s="29"/>
      <c r="G84" s="13">
        <v>3854.7</v>
      </c>
      <c r="H84" s="13"/>
      <c r="I84" s="14"/>
      <c r="J84" s="25">
        <f t="shared" si="1"/>
        <v>0</v>
      </c>
    </row>
    <row r="85" spans="1:10" s="20" customFormat="1" ht="25.5" x14ac:dyDescent="0.2">
      <c r="A85" s="75" t="s">
        <v>118</v>
      </c>
      <c r="B85" s="90" t="s">
        <v>121</v>
      </c>
      <c r="C85" s="30"/>
      <c r="D85" s="27">
        <v>0</v>
      </c>
      <c r="E85" s="28"/>
      <c r="F85" s="29"/>
      <c r="G85" s="13">
        <v>3854.7</v>
      </c>
      <c r="H85" s="13"/>
      <c r="I85" s="14"/>
      <c r="J85" s="25">
        <f t="shared" si="1"/>
        <v>0</v>
      </c>
    </row>
    <row r="86" spans="1:10" s="20" customFormat="1" ht="18.75" customHeight="1" x14ac:dyDescent="0.2">
      <c r="A86" s="107" t="s">
        <v>122</v>
      </c>
      <c r="B86" s="90" t="s">
        <v>45</v>
      </c>
      <c r="C86" s="30"/>
      <c r="D86" s="27">
        <v>0</v>
      </c>
      <c r="E86" s="28"/>
      <c r="F86" s="29"/>
      <c r="G86" s="13">
        <v>3854.7</v>
      </c>
      <c r="H86" s="13"/>
      <c r="I86" s="14"/>
      <c r="J86" s="25">
        <f t="shared" si="1"/>
        <v>0</v>
      </c>
    </row>
    <row r="87" spans="1:10" s="20" customFormat="1" ht="23.25" customHeight="1" x14ac:dyDescent="0.2">
      <c r="A87" s="75" t="s">
        <v>123</v>
      </c>
      <c r="B87" s="90" t="s">
        <v>30</v>
      </c>
      <c r="C87" s="28"/>
      <c r="D87" s="27">
        <f t="shared" ref="D87" si="2">E87*G87</f>
        <v>0</v>
      </c>
      <c r="E87" s="28"/>
      <c r="F87" s="29"/>
      <c r="G87" s="13">
        <v>3854.7</v>
      </c>
      <c r="H87" s="13">
        <v>1.07</v>
      </c>
      <c r="I87" s="14">
        <v>0</v>
      </c>
      <c r="J87" s="25">
        <f t="shared" si="1"/>
        <v>0</v>
      </c>
    </row>
    <row r="88" spans="1:10" s="20" customFormat="1" ht="30" x14ac:dyDescent="0.2">
      <c r="A88" s="92" t="s">
        <v>50</v>
      </c>
      <c r="B88" s="76"/>
      <c r="C88" s="26" t="s">
        <v>158</v>
      </c>
      <c r="D88" s="23">
        <f>D89+D91+D92</f>
        <v>0</v>
      </c>
      <c r="E88" s="23">
        <f>D88/G88</f>
        <v>0</v>
      </c>
      <c r="F88" s="24">
        <f>E88/12</f>
        <v>0</v>
      </c>
      <c r="G88" s="13">
        <v>3854.7</v>
      </c>
      <c r="H88" s="13">
        <v>1.07</v>
      </c>
      <c r="I88" s="14">
        <v>7.0000000000000007E-2</v>
      </c>
      <c r="J88" s="25">
        <f t="shared" si="1"/>
        <v>0</v>
      </c>
    </row>
    <row r="89" spans="1:10" s="20" customFormat="1" ht="15" x14ac:dyDescent="0.2">
      <c r="A89" s="75" t="s">
        <v>124</v>
      </c>
      <c r="B89" s="76" t="s">
        <v>30</v>
      </c>
      <c r="C89" s="28"/>
      <c r="D89" s="27">
        <v>0</v>
      </c>
      <c r="E89" s="28"/>
      <c r="F89" s="29"/>
      <c r="G89" s="13">
        <v>3854.7</v>
      </c>
      <c r="H89" s="13">
        <v>1.07</v>
      </c>
      <c r="I89" s="14">
        <v>0.03</v>
      </c>
      <c r="J89" s="25">
        <f t="shared" si="1"/>
        <v>0</v>
      </c>
    </row>
    <row r="90" spans="1:10" s="20" customFormat="1" ht="15" x14ac:dyDescent="0.2">
      <c r="A90" s="107" t="s">
        <v>125</v>
      </c>
      <c r="B90" s="90" t="s">
        <v>45</v>
      </c>
      <c r="C90" s="28"/>
      <c r="D90" s="27">
        <v>0</v>
      </c>
      <c r="E90" s="28"/>
      <c r="F90" s="29"/>
      <c r="G90" s="13">
        <v>3854.7</v>
      </c>
      <c r="H90" s="13"/>
      <c r="I90" s="14"/>
      <c r="J90" s="25">
        <f t="shared" si="1"/>
        <v>0</v>
      </c>
    </row>
    <row r="91" spans="1:10" s="20" customFormat="1" ht="15" x14ac:dyDescent="0.2">
      <c r="A91" s="75" t="s">
        <v>126</v>
      </c>
      <c r="B91" s="90" t="s">
        <v>121</v>
      </c>
      <c r="C91" s="28"/>
      <c r="D91" s="27">
        <v>0</v>
      </c>
      <c r="E91" s="28"/>
      <c r="F91" s="29"/>
      <c r="G91" s="13">
        <v>3854.7</v>
      </c>
      <c r="H91" s="13">
        <v>1.07</v>
      </c>
      <c r="I91" s="14">
        <v>0.04</v>
      </c>
      <c r="J91" s="25">
        <f t="shared" si="1"/>
        <v>0</v>
      </c>
    </row>
    <row r="92" spans="1:10" s="20" customFormat="1" ht="31.5" customHeight="1" x14ac:dyDescent="0.2">
      <c r="A92" s="75" t="s">
        <v>127</v>
      </c>
      <c r="B92" s="90" t="s">
        <v>45</v>
      </c>
      <c r="C92" s="28"/>
      <c r="D92" s="27">
        <f>E92*G92</f>
        <v>0</v>
      </c>
      <c r="E92" s="28"/>
      <c r="F92" s="29"/>
      <c r="G92" s="13">
        <v>3854.7</v>
      </c>
      <c r="H92" s="13">
        <v>1.07</v>
      </c>
      <c r="I92" s="14">
        <v>0</v>
      </c>
      <c r="J92" s="25">
        <f t="shared" si="1"/>
        <v>0</v>
      </c>
    </row>
    <row r="93" spans="1:10" s="20" customFormat="1" ht="18.75" customHeight="1" x14ac:dyDescent="0.2">
      <c r="A93" s="92" t="s">
        <v>51</v>
      </c>
      <c r="B93" s="76"/>
      <c r="C93" s="26" t="s">
        <v>160</v>
      </c>
      <c r="D93" s="23">
        <f>D95+D96+D94+D97+D98+D99</f>
        <v>42514.879999999997</v>
      </c>
      <c r="E93" s="23">
        <f>D93/G93</f>
        <v>11.03</v>
      </c>
      <c r="F93" s="24">
        <f>E93/12</f>
        <v>0.92</v>
      </c>
      <c r="G93" s="13">
        <v>3854.7</v>
      </c>
      <c r="H93" s="13">
        <v>1.07</v>
      </c>
      <c r="I93" s="14">
        <v>0.28000000000000003</v>
      </c>
      <c r="J93" s="25">
        <f t="shared" si="1"/>
        <v>0.91916666666666702</v>
      </c>
    </row>
    <row r="94" spans="1:10" s="20" customFormat="1" ht="21" customHeight="1" x14ac:dyDescent="0.2">
      <c r="A94" s="75" t="s">
        <v>52</v>
      </c>
      <c r="B94" s="76" t="s">
        <v>20</v>
      </c>
      <c r="C94" s="28"/>
      <c r="D94" s="72">
        <v>0</v>
      </c>
      <c r="E94" s="28"/>
      <c r="F94" s="29"/>
      <c r="G94" s="13">
        <v>3854.7</v>
      </c>
      <c r="H94" s="13">
        <v>1.07</v>
      </c>
      <c r="I94" s="14">
        <v>0</v>
      </c>
      <c r="J94" s="25">
        <f t="shared" si="1"/>
        <v>0</v>
      </c>
    </row>
    <row r="95" spans="1:10" s="20" customFormat="1" ht="41.25" customHeight="1" x14ac:dyDescent="0.2">
      <c r="A95" s="75" t="s">
        <v>128</v>
      </c>
      <c r="B95" s="76" t="s">
        <v>30</v>
      </c>
      <c r="C95" s="27"/>
      <c r="D95" s="27">
        <v>13200.78</v>
      </c>
      <c r="E95" s="28"/>
      <c r="F95" s="29"/>
      <c r="G95" s="13">
        <v>3854.7</v>
      </c>
      <c r="H95" s="13">
        <v>1.07</v>
      </c>
      <c r="I95" s="14">
        <v>0.2</v>
      </c>
      <c r="J95" s="25">
        <f t="shared" si="1"/>
        <v>0</v>
      </c>
    </row>
    <row r="96" spans="1:10" s="20" customFormat="1" ht="43.5" customHeight="1" x14ac:dyDescent="0.2">
      <c r="A96" s="75" t="s">
        <v>129</v>
      </c>
      <c r="B96" s="76" t="s">
        <v>30</v>
      </c>
      <c r="C96" s="28"/>
      <c r="D96" s="27">
        <v>1006.81</v>
      </c>
      <c r="E96" s="28"/>
      <c r="F96" s="29"/>
      <c r="G96" s="13">
        <v>3854.7</v>
      </c>
      <c r="H96" s="13">
        <v>1.07</v>
      </c>
      <c r="I96" s="14">
        <v>0.01</v>
      </c>
      <c r="J96" s="25">
        <f t="shared" si="1"/>
        <v>0</v>
      </c>
    </row>
    <row r="97" spans="1:10" s="20" customFormat="1" ht="27.75" customHeight="1" x14ac:dyDescent="0.2">
      <c r="A97" s="75" t="s">
        <v>53</v>
      </c>
      <c r="B97" s="76" t="s">
        <v>16</v>
      </c>
      <c r="C97" s="28"/>
      <c r="D97" s="27"/>
      <c r="E97" s="28"/>
      <c r="F97" s="29"/>
      <c r="G97" s="13">
        <v>3854.7</v>
      </c>
      <c r="H97" s="13"/>
      <c r="I97" s="14"/>
      <c r="J97" s="25">
        <f t="shared" si="1"/>
        <v>0</v>
      </c>
    </row>
    <row r="98" spans="1:10" s="20" customFormat="1" ht="21.75" customHeight="1" x14ac:dyDescent="0.2">
      <c r="A98" s="75" t="s">
        <v>74</v>
      </c>
      <c r="B98" s="90" t="s">
        <v>75</v>
      </c>
      <c r="C98" s="28"/>
      <c r="D98" s="27">
        <f t="shared" ref="D98" si="3">E98*G98</f>
        <v>0</v>
      </c>
      <c r="E98" s="28"/>
      <c r="F98" s="29"/>
      <c r="G98" s="13">
        <v>3854.7</v>
      </c>
      <c r="H98" s="13">
        <v>1.07</v>
      </c>
      <c r="I98" s="14">
        <v>0</v>
      </c>
      <c r="J98" s="25">
        <f t="shared" si="1"/>
        <v>0</v>
      </c>
    </row>
    <row r="99" spans="1:10" s="20" customFormat="1" ht="59.25" customHeight="1" x14ac:dyDescent="0.2">
      <c r="A99" s="75" t="s">
        <v>130</v>
      </c>
      <c r="B99" s="90" t="s">
        <v>54</v>
      </c>
      <c r="C99" s="28"/>
      <c r="D99" s="27">
        <v>28307.29</v>
      </c>
      <c r="E99" s="28"/>
      <c r="F99" s="29"/>
      <c r="G99" s="13">
        <v>3854.7</v>
      </c>
      <c r="H99" s="13">
        <v>1.07</v>
      </c>
      <c r="I99" s="14">
        <v>0</v>
      </c>
      <c r="J99" s="25">
        <f t="shared" si="1"/>
        <v>0</v>
      </c>
    </row>
    <row r="100" spans="1:10" s="20" customFormat="1" ht="15" x14ac:dyDescent="0.2">
      <c r="A100" s="92" t="s">
        <v>55</v>
      </c>
      <c r="B100" s="76"/>
      <c r="C100" s="26" t="s">
        <v>159</v>
      </c>
      <c r="D100" s="23">
        <f>D101</f>
        <v>1208.01</v>
      </c>
      <c r="E100" s="23">
        <f>D100/G100</f>
        <v>0.31</v>
      </c>
      <c r="F100" s="24">
        <f>E100/12</f>
        <v>0.03</v>
      </c>
      <c r="G100" s="13">
        <v>3854.7</v>
      </c>
      <c r="H100" s="13">
        <v>1.07</v>
      </c>
      <c r="I100" s="14">
        <v>0.13</v>
      </c>
      <c r="J100" s="25">
        <f t="shared" si="1"/>
        <v>2.5833333333333298E-2</v>
      </c>
    </row>
    <row r="101" spans="1:10" s="20" customFormat="1" ht="15" x14ac:dyDescent="0.2">
      <c r="A101" s="75" t="s">
        <v>56</v>
      </c>
      <c r="B101" s="76" t="s">
        <v>30</v>
      </c>
      <c r="C101" s="28"/>
      <c r="D101" s="27">
        <v>1208.01</v>
      </c>
      <c r="E101" s="28"/>
      <c r="F101" s="29"/>
      <c r="G101" s="13">
        <v>3854.7</v>
      </c>
      <c r="H101" s="13">
        <v>1.07</v>
      </c>
      <c r="I101" s="14">
        <v>0.02</v>
      </c>
      <c r="J101" s="25">
        <f t="shared" si="1"/>
        <v>0</v>
      </c>
    </row>
    <row r="102" spans="1:10" s="13" customFormat="1" ht="30" x14ac:dyDescent="0.2">
      <c r="A102" s="92" t="s">
        <v>57</v>
      </c>
      <c r="B102" s="85"/>
      <c r="C102" s="23" t="s">
        <v>162</v>
      </c>
      <c r="D102" s="23">
        <f>D103+D104</f>
        <v>22276.32</v>
      </c>
      <c r="E102" s="23">
        <f>D102/G102</f>
        <v>5.78</v>
      </c>
      <c r="F102" s="24">
        <f>E102/12+0.01</f>
        <v>0.49</v>
      </c>
      <c r="G102" s="13">
        <v>3854.7</v>
      </c>
      <c r="H102" s="13">
        <v>1.07</v>
      </c>
      <c r="I102" s="14">
        <v>0.37</v>
      </c>
      <c r="J102" s="25">
        <f t="shared" si="1"/>
        <v>0.48166666666666702</v>
      </c>
    </row>
    <row r="103" spans="1:10" s="20" customFormat="1" ht="44.25" customHeight="1" x14ac:dyDescent="0.2">
      <c r="A103" s="107" t="s">
        <v>131</v>
      </c>
      <c r="B103" s="90" t="s">
        <v>32</v>
      </c>
      <c r="C103" s="28"/>
      <c r="D103" s="27">
        <v>22276.32</v>
      </c>
      <c r="E103" s="28"/>
      <c r="F103" s="29"/>
      <c r="G103" s="13">
        <v>3854.7</v>
      </c>
      <c r="H103" s="13">
        <v>1.07</v>
      </c>
      <c r="I103" s="14">
        <v>0.03</v>
      </c>
      <c r="J103" s="25">
        <f t="shared" si="1"/>
        <v>0</v>
      </c>
    </row>
    <row r="104" spans="1:10" s="20" customFormat="1" ht="36.75" customHeight="1" x14ac:dyDescent="0.2">
      <c r="A104" s="107" t="s">
        <v>161</v>
      </c>
      <c r="B104" s="90" t="s">
        <v>54</v>
      </c>
      <c r="C104" s="28"/>
      <c r="D104" s="27">
        <v>0</v>
      </c>
      <c r="E104" s="28"/>
      <c r="F104" s="29"/>
      <c r="G104" s="13">
        <v>3854.7</v>
      </c>
      <c r="H104" s="13">
        <v>1.07</v>
      </c>
      <c r="I104" s="14">
        <v>0.34</v>
      </c>
      <c r="J104" s="25">
        <f t="shared" si="1"/>
        <v>0</v>
      </c>
    </row>
    <row r="105" spans="1:10" s="13" customFormat="1" ht="15" x14ac:dyDescent="0.2">
      <c r="A105" s="92" t="s">
        <v>58</v>
      </c>
      <c r="B105" s="85"/>
      <c r="C105" s="23" t="s">
        <v>155</v>
      </c>
      <c r="D105" s="23">
        <f>D106+D107+D108+D109</f>
        <v>0</v>
      </c>
      <c r="E105" s="23">
        <f>D105/G105</f>
        <v>0</v>
      </c>
      <c r="F105" s="24">
        <f>E105/12</f>
        <v>0</v>
      </c>
      <c r="G105" s="13">
        <v>3854.7</v>
      </c>
      <c r="H105" s="13">
        <v>1.07</v>
      </c>
      <c r="I105" s="14">
        <v>0.6</v>
      </c>
      <c r="J105" s="25">
        <f t="shared" si="1"/>
        <v>0</v>
      </c>
    </row>
    <row r="106" spans="1:10" s="20" customFormat="1" ht="15" x14ac:dyDescent="0.2">
      <c r="A106" s="75" t="s">
        <v>70</v>
      </c>
      <c r="B106" s="76" t="s">
        <v>41</v>
      </c>
      <c r="C106" s="28"/>
      <c r="D106" s="27">
        <v>0</v>
      </c>
      <c r="E106" s="28"/>
      <c r="F106" s="29"/>
      <c r="G106" s="13">
        <v>3854.7</v>
      </c>
      <c r="H106" s="13">
        <v>1.07</v>
      </c>
      <c r="I106" s="14">
        <v>0.17</v>
      </c>
      <c r="J106" s="25">
        <f t="shared" si="1"/>
        <v>0</v>
      </c>
    </row>
    <row r="107" spans="1:10" s="20" customFormat="1" ht="15" x14ac:dyDescent="0.2">
      <c r="A107" s="75" t="s">
        <v>59</v>
      </c>
      <c r="B107" s="76" t="s">
        <v>41</v>
      </c>
      <c r="C107" s="28"/>
      <c r="D107" s="27">
        <v>0</v>
      </c>
      <c r="E107" s="28"/>
      <c r="F107" s="29"/>
      <c r="G107" s="13">
        <v>3854.7</v>
      </c>
      <c r="H107" s="13">
        <v>1.07</v>
      </c>
      <c r="I107" s="14">
        <v>0.04</v>
      </c>
      <c r="J107" s="25">
        <f t="shared" si="1"/>
        <v>0</v>
      </c>
    </row>
    <row r="108" spans="1:10" s="20" customFormat="1" ht="25.5" customHeight="1" x14ac:dyDescent="0.2">
      <c r="A108" s="75" t="s">
        <v>60</v>
      </c>
      <c r="B108" s="76" t="s">
        <v>30</v>
      </c>
      <c r="C108" s="28"/>
      <c r="D108" s="27">
        <v>0</v>
      </c>
      <c r="E108" s="28"/>
      <c r="F108" s="29"/>
      <c r="G108" s="13">
        <v>3854.7</v>
      </c>
      <c r="H108" s="13">
        <v>1.07</v>
      </c>
      <c r="I108" s="14">
        <v>0.04</v>
      </c>
      <c r="J108" s="25">
        <f t="shared" si="1"/>
        <v>0</v>
      </c>
    </row>
    <row r="109" spans="1:10" s="20" customFormat="1" ht="18.75" customHeight="1" thickBot="1" x14ac:dyDescent="0.25">
      <c r="A109" s="95" t="s">
        <v>61</v>
      </c>
      <c r="B109" s="91" t="s">
        <v>41</v>
      </c>
      <c r="C109" s="32"/>
      <c r="D109" s="109">
        <v>0</v>
      </c>
      <c r="E109" s="32"/>
      <c r="F109" s="33"/>
      <c r="G109" s="13">
        <v>3854.7</v>
      </c>
      <c r="H109" s="13">
        <v>1.07</v>
      </c>
      <c r="I109" s="14">
        <v>0.34</v>
      </c>
      <c r="J109" s="25">
        <f t="shared" si="1"/>
        <v>0</v>
      </c>
    </row>
    <row r="110" spans="1:10" s="13" customFormat="1" ht="195" customHeight="1" thickBot="1" x14ac:dyDescent="0.25">
      <c r="A110" s="110" t="s">
        <v>163</v>
      </c>
      <c r="B110" s="85" t="s">
        <v>16</v>
      </c>
      <c r="C110" s="42"/>
      <c r="D110" s="42">
        <v>25000</v>
      </c>
      <c r="E110" s="42">
        <f>D110/G110</f>
        <v>6.49</v>
      </c>
      <c r="F110" s="60">
        <f>E110/12</f>
        <v>0.54</v>
      </c>
      <c r="G110" s="13">
        <v>3854.7</v>
      </c>
      <c r="H110" s="13">
        <v>1.07</v>
      </c>
      <c r="I110" s="14">
        <v>0.3</v>
      </c>
    </row>
    <row r="111" spans="1:10" s="13" customFormat="1" ht="25.5" customHeight="1" thickBot="1" x14ac:dyDescent="0.25">
      <c r="A111" s="34" t="s">
        <v>62</v>
      </c>
      <c r="B111" s="35" t="s">
        <v>13</v>
      </c>
      <c r="C111" s="41"/>
      <c r="D111" s="42">
        <f>E111*G111</f>
        <v>87887.16</v>
      </c>
      <c r="E111" s="42">
        <f>F111*12</f>
        <v>22.8</v>
      </c>
      <c r="F111" s="60">
        <v>1.9</v>
      </c>
      <c r="G111" s="13">
        <v>3854.7</v>
      </c>
      <c r="I111" s="14"/>
    </row>
    <row r="112" spans="1:10" s="13" customFormat="1" ht="19.5" thickBot="1" x14ac:dyDescent="0.25">
      <c r="A112" s="59" t="s">
        <v>63</v>
      </c>
      <c r="B112" s="11"/>
      <c r="C112" s="41"/>
      <c r="D112" s="60">
        <f>D111+D110+D105+D102+D100+D93+D77+D63+D62+D61+D60+D50+D49+D48+D47+D40+D39+D28+D15+D88+D41</f>
        <v>741189.14</v>
      </c>
      <c r="E112" s="60">
        <f>E111+E110+E105+E102+E100+E93+E77+E63+E62+E61+E60+E50+E49+E48+E47+E40+E39+E28+E15+E88+E41</f>
        <v>192.28</v>
      </c>
      <c r="F112" s="60">
        <f>F111+F110+F105+F102+F100+F93+F77+F63+F62+F61+F60+F50+F49+F48+F47+F40+F39+F28+F15+F88+F41</f>
        <v>16.03</v>
      </c>
      <c r="G112" s="13">
        <v>3854.7</v>
      </c>
      <c r="H112" s="14"/>
      <c r="I112" s="14"/>
    </row>
    <row r="113" spans="1:9" s="37" customFormat="1" ht="18.75" x14ac:dyDescent="0.2">
      <c r="A113" s="36"/>
      <c r="C113" s="38"/>
      <c r="D113" s="39"/>
      <c r="E113" s="39"/>
      <c r="F113" s="39"/>
      <c r="G113" s="13">
        <v>3854.7</v>
      </c>
      <c r="H113" s="38"/>
      <c r="I113" s="38"/>
    </row>
    <row r="114" spans="1:9" s="37" customFormat="1" ht="18.75" x14ac:dyDescent="0.2">
      <c r="A114" s="40"/>
      <c r="C114" s="38"/>
      <c r="D114" s="39"/>
      <c r="E114" s="39"/>
      <c r="F114" s="39"/>
      <c r="G114" s="13">
        <v>3854.7</v>
      </c>
      <c r="I114" s="38"/>
    </row>
    <row r="115" spans="1:9" s="37" customFormat="1" ht="19.5" thickBot="1" x14ac:dyDescent="0.25">
      <c r="A115" s="40"/>
      <c r="C115" s="38"/>
      <c r="D115" s="39"/>
      <c r="E115" s="39"/>
      <c r="F115" s="39"/>
      <c r="G115" s="13">
        <v>3854.7</v>
      </c>
      <c r="I115" s="38"/>
    </row>
    <row r="116" spans="1:9" s="13" customFormat="1" ht="30" x14ac:dyDescent="0.2">
      <c r="A116" s="96" t="s">
        <v>64</v>
      </c>
      <c r="B116" s="97"/>
      <c r="C116" s="98"/>
      <c r="D116" s="99">
        <f>D117+D118+D119+D120+D121+D122+D123</f>
        <v>393371.78</v>
      </c>
      <c r="E116" s="99">
        <f t="shared" ref="E116:F116" si="4">E117+E118+E119+E120+E121+E122+E123</f>
        <v>102.03</v>
      </c>
      <c r="F116" s="99">
        <f t="shared" si="4"/>
        <v>8.51</v>
      </c>
      <c r="G116" s="13">
        <v>3854.7</v>
      </c>
      <c r="I116" s="14"/>
    </row>
    <row r="117" spans="1:9" s="13" customFormat="1" ht="21.75" customHeight="1" x14ac:dyDescent="0.2">
      <c r="A117" s="101" t="s">
        <v>164</v>
      </c>
      <c r="B117" s="102"/>
      <c r="C117" s="103"/>
      <c r="D117" s="104">
        <v>101964.26</v>
      </c>
      <c r="E117" s="104">
        <f>D117/G117</f>
        <v>26.45</v>
      </c>
      <c r="F117" s="104">
        <f>E117/12</f>
        <v>2.2000000000000002</v>
      </c>
      <c r="G117" s="13">
        <v>3854.7</v>
      </c>
      <c r="I117" s="14"/>
    </row>
    <row r="118" spans="1:9" s="13" customFormat="1" ht="18.75" customHeight="1" x14ac:dyDescent="0.2">
      <c r="A118" s="101" t="s">
        <v>134</v>
      </c>
      <c r="B118" s="102"/>
      <c r="C118" s="103"/>
      <c r="D118" s="104">
        <v>10801.36</v>
      </c>
      <c r="E118" s="104">
        <f t="shared" ref="E118:E126" si="5">D118/G118</f>
        <v>2.8</v>
      </c>
      <c r="F118" s="104">
        <f t="shared" ref="F118:F126" si="6">E118/12</f>
        <v>0.23</v>
      </c>
      <c r="G118" s="13">
        <v>3854.7</v>
      </c>
      <c r="I118" s="14"/>
    </row>
    <row r="119" spans="1:9" s="72" customFormat="1" ht="15" x14ac:dyDescent="0.2">
      <c r="A119" s="69" t="s">
        <v>136</v>
      </c>
      <c r="B119" s="70"/>
      <c r="C119" s="30"/>
      <c r="D119" s="31">
        <v>74260.570000000007</v>
      </c>
      <c r="E119" s="104">
        <f t="shared" si="5"/>
        <v>19.260000000000002</v>
      </c>
      <c r="F119" s="104">
        <f t="shared" si="6"/>
        <v>1.61</v>
      </c>
      <c r="G119" s="13">
        <v>3854.7</v>
      </c>
      <c r="I119" s="73"/>
    </row>
    <row r="120" spans="1:9" s="72" customFormat="1" ht="15.75" customHeight="1" x14ac:dyDescent="0.2">
      <c r="A120" s="69" t="s">
        <v>135</v>
      </c>
      <c r="B120" s="70"/>
      <c r="C120" s="30"/>
      <c r="D120" s="31">
        <v>187223.84</v>
      </c>
      <c r="E120" s="104">
        <f t="shared" si="5"/>
        <v>48.57</v>
      </c>
      <c r="F120" s="104">
        <f t="shared" si="6"/>
        <v>4.05</v>
      </c>
      <c r="G120" s="13">
        <v>3854.7</v>
      </c>
      <c r="I120" s="73"/>
    </row>
    <row r="121" spans="1:9" s="72" customFormat="1" ht="21.75" customHeight="1" x14ac:dyDescent="0.2">
      <c r="A121" s="69" t="s">
        <v>138</v>
      </c>
      <c r="B121" s="70"/>
      <c r="C121" s="30"/>
      <c r="D121" s="31">
        <v>4978.99</v>
      </c>
      <c r="E121" s="104">
        <f t="shared" si="5"/>
        <v>1.29</v>
      </c>
      <c r="F121" s="104">
        <f t="shared" si="6"/>
        <v>0.11</v>
      </c>
      <c r="G121" s="13">
        <v>3854.7</v>
      </c>
      <c r="I121" s="73"/>
    </row>
    <row r="122" spans="1:9" s="72" customFormat="1" ht="21" customHeight="1" x14ac:dyDescent="0.2">
      <c r="A122" s="69" t="s">
        <v>139</v>
      </c>
      <c r="B122" s="70"/>
      <c r="C122" s="30"/>
      <c r="D122" s="31">
        <v>5569.36</v>
      </c>
      <c r="E122" s="104">
        <f t="shared" si="5"/>
        <v>1.44</v>
      </c>
      <c r="F122" s="104">
        <f t="shared" si="6"/>
        <v>0.12</v>
      </c>
      <c r="G122" s="13">
        <v>3854.7</v>
      </c>
      <c r="I122" s="73"/>
    </row>
    <row r="123" spans="1:9" s="72" customFormat="1" ht="15" x14ac:dyDescent="0.2">
      <c r="A123" s="69" t="s">
        <v>141</v>
      </c>
      <c r="B123" s="70"/>
      <c r="C123" s="30"/>
      <c r="D123" s="31">
        <v>8573.4</v>
      </c>
      <c r="E123" s="104">
        <f t="shared" si="5"/>
        <v>2.2200000000000002</v>
      </c>
      <c r="F123" s="104">
        <f t="shared" si="6"/>
        <v>0.19</v>
      </c>
      <c r="G123" s="13">
        <v>3854.7</v>
      </c>
      <c r="I123" s="73"/>
    </row>
    <row r="124" spans="1:9" s="72" customFormat="1" ht="15" hidden="1" x14ac:dyDescent="0.2">
      <c r="A124" s="69"/>
      <c r="B124" s="70"/>
      <c r="C124" s="30"/>
      <c r="D124" s="31"/>
      <c r="E124" s="30">
        <f t="shared" si="5"/>
        <v>0</v>
      </c>
      <c r="F124" s="43">
        <f t="shared" si="6"/>
        <v>0</v>
      </c>
      <c r="G124" s="71">
        <v>3858.7</v>
      </c>
      <c r="I124" s="73"/>
    </row>
    <row r="125" spans="1:9" s="72" customFormat="1" ht="15" hidden="1" x14ac:dyDescent="0.2">
      <c r="A125" s="75"/>
      <c r="B125" s="76"/>
      <c r="C125" s="28"/>
      <c r="D125" s="27"/>
      <c r="E125" s="30">
        <f t="shared" si="5"/>
        <v>0</v>
      </c>
      <c r="F125" s="43">
        <f t="shared" si="6"/>
        <v>0</v>
      </c>
      <c r="G125" s="71">
        <v>3858.7</v>
      </c>
      <c r="I125" s="73"/>
    </row>
    <row r="126" spans="1:9" s="72" customFormat="1" ht="15" hidden="1" x14ac:dyDescent="0.2">
      <c r="A126" s="75"/>
      <c r="B126" s="76"/>
      <c r="C126" s="28"/>
      <c r="D126" s="27"/>
      <c r="E126" s="30">
        <f t="shared" si="5"/>
        <v>0</v>
      </c>
      <c r="F126" s="43">
        <f t="shared" si="6"/>
        <v>0</v>
      </c>
      <c r="G126" s="71">
        <v>3858.7</v>
      </c>
      <c r="I126" s="73"/>
    </row>
    <row r="127" spans="1:9" s="72" customFormat="1" ht="15" hidden="1" x14ac:dyDescent="0.2">
      <c r="A127" s="69"/>
      <c r="B127" s="70"/>
      <c r="C127" s="30"/>
      <c r="D127" s="31"/>
      <c r="E127" s="30"/>
      <c r="F127" s="43">
        <f>D127/G127/12</f>
        <v>0</v>
      </c>
      <c r="G127" s="71">
        <v>3858.7</v>
      </c>
      <c r="I127" s="73"/>
    </row>
    <row r="128" spans="1:9" s="72" customFormat="1" ht="15.75" hidden="1" thickBot="1" x14ac:dyDescent="0.25">
      <c r="A128" s="77"/>
      <c r="B128" s="78"/>
      <c r="C128" s="62"/>
      <c r="D128" s="61"/>
      <c r="E128" s="62"/>
      <c r="F128" s="43">
        <f>D128/G128/12</f>
        <v>0</v>
      </c>
      <c r="G128" s="71">
        <v>3858.7</v>
      </c>
      <c r="I128" s="73"/>
    </row>
    <row r="129" spans="1:9" s="71" customFormat="1" ht="18.75" hidden="1" x14ac:dyDescent="0.4">
      <c r="A129" s="79"/>
      <c r="B129" s="80"/>
      <c r="C129" s="81" t="e">
        <f>#REF!*12</f>
        <v>#REF!</v>
      </c>
      <c r="D129" s="82" t="e">
        <f>D15+D28+D39+D40+D47+D48+D49+#REF!+#REF!+#REF!+D50+D60+D61+D62+D63+D77+D88+D93+D100+D102+D105+D110+D116</f>
        <v>#REF!</v>
      </c>
      <c r="E129" s="81" t="e">
        <f>F129*12</f>
        <v>#REF!</v>
      </c>
      <c r="F129" s="83" t="e">
        <f>D129/G129/12</f>
        <v>#REF!</v>
      </c>
      <c r="I129" s="84"/>
    </row>
    <row r="130" spans="1:9" s="71" customFormat="1" ht="18.75" x14ac:dyDescent="0.4">
      <c r="A130" s="86"/>
      <c r="B130" s="86"/>
      <c r="C130" s="39"/>
      <c r="D130" s="87"/>
      <c r="E130" s="39"/>
      <c r="F130" s="88"/>
      <c r="I130" s="84"/>
    </row>
    <row r="131" spans="1:9" s="37" customFormat="1" ht="19.5" thickBot="1" x14ac:dyDescent="0.45">
      <c r="C131" s="38"/>
      <c r="D131" s="44"/>
      <c r="E131" s="38"/>
      <c r="F131" s="44"/>
      <c r="I131" s="38"/>
    </row>
    <row r="132" spans="1:9" s="37" customFormat="1" ht="19.5" hidden="1" thickBot="1" x14ac:dyDescent="0.45">
      <c r="C132" s="38"/>
      <c r="D132" s="44"/>
      <c r="E132" s="38"/>
      <c r="F132" s="44"/>
      <c r="I132" s="38"/>
    </row>
    <row r="133" spans="1:9" s="37" customFormat="1" ht="19.5" hidden="1" thickBot="1" x14ac:dyDescent="0.45">
      <c r="C133" s="38"/>
      <c r="D133" s="44"/>
      <c r="E133" s="38"/>
      <c r="F133" s="44"/>
      <c r="I133" s="38"/>
    </row>
    <row r="134" spans="1:9" s="37" customFormat="1" ht="19.5" hidden="1" thickBot="1" x14ac:dyDescent="0.45">
      <c r="C134" s="38"/>
      <c r="D134" s="44"/>
      <c r="E134" s="38"/>
      <c r="F134" s="44"/>
      <c r="I134" s="38"/>
    </row>
    <row r="135" spans="1:9" s="13" customFormat="1" ht="19.5" thickBot="1" x14ac:dyDescent="0.25">
      <c r="A135" s="111" t="s">
        <v>167</v>
      </c>
      <c r="B135" s="11"/>
      <c r="C135" s="41"/>
      <c r="D135" s="46">
        <f>D112+D116</f>
        <v>1134560.92</v>
      </c>
      <c r="E135" s="46">
        <f>E112+E116</f>
        <v>294.31</v>
      </c>
      <c r="F135" s="46">
        <f>F112+F116</f>
        <v>24.54</v>
      </c>
      <c r="I135" s="14"/>
    </row>
    <row r="136" spans="1:9" s="37" customFormat="1" ht="18.75" x14ac:dyDescent="0.4">
      <c r="C136" s="38"/>
      <c r="D136" s="44"/>
      <c r="E136" s="38"/>
      <c r="F136" s="44"/>
      <c r="I136" s="38"/>
    </row>
    <row r="137" spans="1:9" s="37" customFormat="1" ht="18.75" x14ac:dyDescent="0.4">
      <c r="C137" s="38"/>
      <c r="D137" s="44"/>
      <c r="E137" s="38"/>
      <c r="F137" s="44"/>
      <c r="I137" s="38"/>
    </row>
    <row r="138" spans="1:9" s="49" customFormat="1" ht="18.75" x14ac:dyDescent="0.4">
      <c r="A138" s="114"/>
      <c r="B138" s="48"/>
      <c r="C138" s="44"/>
      <c r="D138" s="44"/>
      <c r="E138" s="44"/>
      <c r="F138" s="44"/>
      <c r="I138" s="50"/>
    </row>
    <row r="139" spans="1:9" s="49" customFormat="1" ht="18.75" x14ac:dyDescent="0.4">
      <c r="A139" s="114"/>
      <c r="B139" s="48"/>
      <c r="C139" s="44"/>
      <c r="D139" s="44"/>
      <c r="E139" s="44"/>
      <c r="F139" s="44"/>
      <c r="I139" s="50"/>
    </row>
    <row r="140" spans="1:9" s="54" customFormat="1" ht="19.5" x14ac:dyDescent="0.2">
      <c r="A140" s="51"/>
      <c r="B140" s="52"/>
      <c r="C140" s="53"/>
      <c r="D140" s="53"/>
      <c r="E140" s="53"/>
      <c r="F140" s="53"/>
      <c r="I140" s="55"/>
    </row>
    <row r="141" spans="1:9" s="56" customFormat="1" ht="14.25" x14ac:dyDescent="0.2">
      <c r="A141" s="115" t="s">
        <v>66</v>
      </c>
      <c r="B141" s="115"/>
      <c r="C141" s="115"/>
      <c r="D141" s="115"/>
      <c r="I141" s="57"/>
    </row>
    <row r="142" spans="1:9" s="56" customFormat="1" x14ac:dyDescent="0.2">
      <c r="I142" s="57"/>
    </row>
    <row r="143" spans="1:9" s="56" customFormat="1" x14ac:dyDescent="0.2">
      <c r="A143" s="58" t="s">
        <v>67</v>
      </c>
      <c r="I143" s="57"/>
    </row>
    <row r="144" spans="1:9" s="56" customFormat="1" x14ac:dyDescent="0.2">
      <c r="I144" s="57"/>
    </row>
    <row r="145" spans="9:9" s="56" customFormat="1" x14ac:dyDescent="0.2">
      <c r="I145" s="57"/>
    </row>
    <row r="146" spans="9:9" s="56" customFormat="1" x14ac:dyDescent="0.2">
      <c r="I146" s="57"/>
    </row>
    <row r="147" spans="9:9" s="56" customFormat="1" x14ac:dyDescent="0.2">
      <c r="I147" s="57"/>
    </row>
    <row r="148" spans="9:9" s="56" customFormat="1" x14ac:dyDescent="0.2">
      <c r="I148" s="57"/>
    </row>
    <row r="149" spans="9:9" s="56" customFormat="1" x14ac:dyDescent="0.2">
      <c r="I149" s="57"/>
    </row>
    <row r="150" spans="9:9" s="56" customFormat="1" x14ac:dyDescent="0.2">
      <c r="I150" s="57"/>
    </row>
    <row r="151" spans="9:9" s="56" customFormat="1" x14ac:dyDescent="0.2">
      <c r="I151" s="57"/>
    </row>
    <row r="152" spans="9:9" s="56" customFormat="1" x14ac:dyDescent="0.2">
      <c r="I152" s="57"/>
    </row>
    <row r="153" spans="9:9" s="56" customFormat="1" x14ac:dyDescent="0.2">
      <c r="I153" s="57"/>
    </row>
    <row r="154" spans="9:9" s="56" customFormat="1" x14ac:dyDescent="0.2">
      <c r="I154" s="57"/>
    </row>
    <row r="155" spans="9:9" s="56" customFormat="1" x14ac:dyDescent="0.2">
      <c r="I155" s="57"/>
    </row>
    <row r="156" spans="9:9" s="56" customFormat="1" x14ac:dyDescent="0.2">
      <c r="I156" s="57"/>
    </row>
    <row r="157" spans="9:9" s="56" customFormat="1" x14ac:dyDescent="0.2">
      <c r="I157" s="57"/>
    </row>
    <row r="158" spans="9:9" s="56" customFormat="1" x14ac:dyDescent="0.2">
      <c r="I158" s="57"/>
    </row>
    <row r="159" spans="9:9" s="56" customFormat="1" x14ac:dyDescent="0.2">
      <c r="I159" s="57"/>
    </row>
    <row r="160" spans="9:9" s="56" customFormat="1" x14ac:dyDescent="0.2">
      <c r="I160" s="57"/>
    </row>
    <row r="161" spans="9:9" s="56" customFormat="1" x14ac:dyDescent="0.2">
      <c r="I161" s="57"/>
    </row>
  </sheetData>
  <mergeCells count="13">
    <mergeCell ref="A6:F6"/>
    <mergeCell ref="A1:F1"/>
    <mergeCell ref="B2:F2"/>
    <mergeCell ref="B3:F3"/>
    <mergeCell ref="B4:F4"/>
    <mergeCell ref="A5:F5"/>
    <mergeCell ref="A141:D141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 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2016-04-12T10:33:54Z</cp:lastPrinted>
  <dcterms:created xsi:type="dcterms:W3CDTF">2014-01-22T11:24:01Z</dcterms:created>
  <dcterms:modified xsi:type="dcterms:W3CDTF">2016-04-12T10:35:34Z</dcterms:modified>
</cp:coreProperties>
</file>