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испр" sheetId="1" r:id="rId1"/>
  </sheets>
  <definedNames>
    <definedName name="_xlnm.Print_Area" localSheetId="0">'испр'!$A$1:$H$125</definedName>
  </definedNames>
  <calcPr fullCalcOnLoad="1"/>
</workbook>
</file>

<file path=xl/sharedStrings.xml><?xml version="1.0" encoding="utf-8"?>
<sst xmlns="http://schemas.openxmlformats.org/spreadsheetml/2006/main" count="165" uniqueCount="112">
  <si>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</si>
  <si>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</si>
  <si>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</si>
  <si>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</si>
  <si>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жилого (нежилого) помещения.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</si>
  <si>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</si>
  <si>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</si>
  <si>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</si>
  <si>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</si>
  <si>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</si>
  <si>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</si>
  <si>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</si>
  <si>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</si>
  <si>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</si>
  <si>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</si>
  <si>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</si>
  <si>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</si>
  <si>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</si>
  <si>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</si>
  <si>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</si>
  <si>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</si>
  <si>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</si>
  <si>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</si>
  <si>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</si>
  <si>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</si>
  <si>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</si>
  <si>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</si>
  <si>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</si>
  <si>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</si>
  <si>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</si>
  <si>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</si>
  <si>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</si>
  <si>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</si>
  <si>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</si>
  <si>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</si>
  <si>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</si>
  <si>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</si>
  <si>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</si>
  <si>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</si>
  <si>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</si>
  <si>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</si>
  <si>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испытания тепловых сетей на максимальную температуру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</si>
  <si>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</si>
  <si>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</si>
  <si>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</si>
  <si>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врезка манометра на водяной узел холодной воды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</si>
  <si>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</si>
  <si>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</si>
  <si>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</si>
  <si>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</si>
  <si>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</si>
  <si>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</si>
  <si>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</si>
  <si>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</si>
  <si>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</si>
  <si>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</si>
  <si>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</si>
  <si>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</si>
  <si>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</si>
  <si>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</si>
  <si>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</si>
  <si>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</si>
  <si>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</si>
  <si>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</si>
  <si>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</si>
  <si>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</si>
  <si>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</si>
  <si>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</si>
  <si>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</si>
  <si>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</si>
  <si>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</si>
  <si>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</si>
  <si>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</si>
  <si>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</si>
  <si>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</si>
  <si>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</si>
  <si>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</si>
  <si>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</si>
  <si>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</si>
  <si>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</si>
  <si>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</si>
  <si>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</si>
  <si>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</si>
  <si>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</si>
  <si>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</si>
  <si>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</si>
  <si>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</si>
  <si>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</si>
  <si>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</si>
  <si>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</si>
  <si>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</si>
  <si>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</si>
  <si>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</si>
  <si>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</si>
  <si>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</si>
  <si>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входов в подвал</t>
  </si>
  <si>
    <t>ремонт канализации</t>
  </si>
  <si>
    <t>изготовление и установка поручней</t>
  </si>
  <si>
    <t>1 раз в 4 месяца</t>
  </si>
  <si>
    <t>ревизия задвижек отопления Ду 80 мм - 10 шт.,Ду 50 мм - 1 шт., Ду 100 мм -2 шт.</t>
  </si>
  <si>
    <t>ревизия заадвижек ГВС Ду 50 мм -2 шт.</t>
  </si>
  <si>
    <t>ревизия задвижек  ХВС Ду 80 мм -2 шт</t>
  </si>
  <si>
    <t>очистка от снега и наледи подъездных козырьков</t>
  </si>
  <si>
    <t>3 раза</t>
  </si>
  <si>
    <t>очистка от снега и наледи в районе водоприемных воронок</t>
  </si>
  <si>
    <t>Итого :</t>
  </si>
  <si>
    <t>Всего :</t>
  </si>
  <si>
    <t>ремонт  кровли -150м2</t>
  </si>
  <si>
    <t>ремонт панельных швов-60 п.м.</t>
  </si>
  <si>
    <t>ремонт секций бойлера</t>
  </si>
  <si>
    <t>Дополнительные работы (текущий ремонт), в т.ч.:</t>
  </si>
  <si>
    <t>по адресу: ул. Набережная, д.10 (S общ.=3900 м2;Sзем.уч.=3743 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</si>
</sst>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6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/>
    </xf>
    <xf numFmtId="2" fontId="0" fillId="24" borderId="17" xfId="0" applyNumberFormat="1" applyFont="1" applyFill="1" applyBorder="1" applyAlignment="1">
      <alignment horizontal="center" vertical="center" wrapText="1"/>
    </xf>
    <xf numFmtId="2" fontId="19" fillId="24" borderId="12" xfId="0" applyNumberFormat="1" applyFont="1" applyFill="1" applyBorder="1" applyAlignment="1">
      <alignment horizontal="center" vertical="center" wrapText="1"/>
    </xf>
    <xf numFmtId="2" fontId="19" fillId="24" borderId="13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24" fillId="24" borderId="15" xfId="0" applyNumberFormat="1" applyFont="1" applyFill="1" applyBorder="1" applyAlignment="1">
      <alignment horizontal="center" vertical="center" wrapText="1"/>
    </xf>
    <xf numFmtId="2" fontId="24" fillId="24" borderId="12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textRotation="90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6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2" fontId="24" fillId="24" borderId="14" xfId="0" applyNumberFormat="1" applyFont="1" applyFill="1" applyBorder="1" applyAlignment="1">
      <alignment horizontal="center" vertical="center" wrapText="1"/>
    </xf>
    <xf numFmtId="2" fontId="24" fillId="24" borderId="28" xfId="0" applyNumberFormat="1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/>
    </xf>
    <xf numFmtId="0" fontId="18" fillId="24" borderId="29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 horizontal="center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 horizontal="left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left" vertical="center" wrapText="1"/>
    </xf>
    <xf numFmtId="0" fontId="24" fillId="24" borderId="32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center" vertical="center" wrapText="1"/>
    </xf>
    <xf numFmtId="2" fontId="24" fillId="24" borderId="33" xfId="0" applyNumberFormat="1" applyFont="1" applyFill="1" applyBorder="1" applyAlignment="1">
      <alignment horizontal="center" vertical="center" wrapText="1"/>
    </xf>
    <xf numFmtId="2" fontId="24" fillId="24" borderId="34" xfId="0" applyNumberFormat="1" applyFont="1" applyFill="1" applyBorder="1" applyAlignment="1">
      <alignment horizontal="center" vertical="center" wrapText="1"/>
    </xf>
    <xf numFmtId="2" fontId="24" fillId="24" borderId="35" xfId="0" applyNumberFormat="1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left" vertical="center" wrapText="1"/>
    </xf>
    <xf numFmtId="0" fontId="24" fillId="24" borderId="37" xfId="0" applyFont="1" applyFill="1" applyBorder="1" applyAlignment="1">
      <alignment horizontal="center" vertical="center" wrapText="1"/>
    </xf>
    <xf numFmtId="2" fontId="24" fillId="24" borderId="37" xfId="0" applyNumberFormat="1" applyFont="1" applyFill="1" applyBorder="1" applyAlignment="1">
      <alignment horizontal="center" vertical="center" wrapText="1"/>
    </xf>
    <xf numFmtId="2" fontId="24" fillId="24" borderId="22" xfId="0" applyNumberFormat="1" applyFont="1" applyFill="1" applyBorder="1" applyAlignment="1">
      <alignment horizontal="center" vertical="center" wrapText="1"/>
    </xf>
    <xf numFmtId="2" fontId="24" fillId="24" borderId="11" xfId="0" applyNumberFormat="1" applyFont="1" applyFill="1" applyBorder="1" applyAlignment="1">
      <alignment horizontal="center" vertical="center" wrapText="1"/>
    </xf>
    <xf numFmtId="2" fontId="24" fillId="24" borderId="25" xfId="0" applyNumberFormat="1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2" fontId="24" fillId="24" borderId="38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center" vertical="center" wrapText="1"/>
    </xf>
    <xf numFmtId="2" fontId="24" fillId="24" borderId="0" xfId="0" applyNumberFormat="1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left" vertical="center"/>
    </xf>
    <xf numFmtId="0" fontId="19" fillId="24" borderId="39" xfId="0" applyFont="1" applyFill="1" applyBorder="1" applyAlignment="1">
      <alignment horizontal="center" vertical="center" wrapText="1"/>
    </xf>
    <xf numFmtId="0" fontId="19" fillId="24" borderId="40" xfId="0" applyFont="1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2" fontId="19" fillId="24" borderId="42" xfId="0" applyNumberFormat="1" applyFont="1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="75" zoomScaleNormal="75" zoomScalePageLayoutView="0" workbookViewId="0" topLeftCell="A75">
      <selection activeCell="H15" sqref="H15"/>
    </sheetView>
  </sheetViews>
  <sheetFormatPr defaultColWidth="9.00390625" defaultRowHeight="12.75"/>
  <cols>
    <col min="1" max="1" width="72.75390625" style="12" customWidth="1"/>
    <col min="2" max="2" width="19.125" style="12" customWidth="1"/>
    <col min="3" max="3" width="13.875" style="12" hidden="1" customWidth="1"/>
    <col min="4" max="4" width="14.875" style="12" customWidth="1"/>
    <col min="5" max="5" width="13.875" style="12" hidden="1" customWidth="1"/>
    <col min="6" max="6" width="20.875" style="12" hidden="1" customWidth="1"/>
    <col min="7" max="7" width="13.875" style="12" customWidth="1"/>
    <col min="8" max="8" width="20.875" style="12" customWidth="1"/>
    <col min="9" max="14" width="15.375" style="12" customWidth="1"/>
    <col min="15" max="16384" width="9.125" style="12" customWidth="1"/>
  </cols>
  <sheetData>
    <row r="1" spans="1:8" ht="16.5" customHeight="1">
      <c r="A1" s="98" t="s">
        <v>0</v>
      </c>
      <c r="B1" s="99"/>
      <c r="C1" s="99"/>
      <c r="D1" s="99"/>
      <c r="E1" s="99"/>
      <c r="F1" s="99"/>
      <c r="G1" s="99"/>
      <c r="H1" s="99"/>
    </row>
    <row r="2" spans="2:8" ht="12.75" customHeight="1">
      <c r="B2" s="100" t="s">
        <v>1</v>
      </c>
      <c r="C2" s="100"/>
      <c r="D2" s="100"/>
      <c r="E2" s="100"/>
      <c r="F2" s="100"/>
      <c r="G2" s="99"/>
      <c r="H2" s="99"/>
    </row>
    <row r="3" spans="2:8" ht="14.25" customHeight="1">
      <c r="B3" s="100" t="s">
        <v>2</v>
      </c>
      <c r="C3" s="100"/>
      <c r="D3" s="100"/>
      <c r="E3" s="100"/>
      <c r="F3" s="100"/>
      <c r="G3" s="99"/>
      <c r="H3" s="99"/>
    </row>
    <row r="4" spans="2:8" ht="14.25" customHeight="1">
      <c r="B4" s="100" t="s">
        <v>37</v>
      </c>
      <c r="C4" s="100"/>
      <c r="D4" s="100"/>
      <c r="E4" s="100"/>
      <c r="F4" s="100"/>
      <c r="G4" s="99"/>
      <c r="H4" s="99"/>
    </row>
    <row r="5" spans="2:9" ht="35.25" customHeight="1">
      <c r="B5" s="1"/>
      <c r="C5" s="1"/>
      <c r="D5" s="1"/>
      <c r="E5" s="1"/>
      <c r="F5" s="1"/>
      <c r="G5" s="1"/>
      <c r="H5" s="1"/>
      <c r="I5" s="1"/>
    </row>
    <row r="6" spans="1:8" s="23" customFormat="1" ht="22.5" customHeight="1">
      <c r="A6" s="94" t="s">
        <v>3</v>
      </c>
      <c r="B6" s="94"/>
      <c r="C6" s="94"/>
      <c r="D6" s="94"/>
      <c r="E6" s="95"/>
      <c r="F6" s="95"/>
      <c r="G6" s="95"/>
      <c r="H6" s="95"/>
    </row>
    <row r="7" spans="1:8" s="24" customFormat="1" ht="18.75" customHeight="1">
      <c r="A7" s="94" t="s">
        <v>111</v>
      </c>
      <c r="B7" s="94"/>
      <c r="C7" s="94"/>
      <c r="D7" s="94"/>
      <c r="E7" s="95"/>
      <c r="F7" s="95"/>
      <c r="G7" s="95"/>
      <c r="H7" s="95"/>
    </row>
    <row r="8" spans="1:8" s="25" customFormat="1" ht="17.25" customHeight="1">
      <c r="A8" s="96" t="s">
        <v>93</v>
      </c>
      <c r="B8" s="96"/>
      <c r="C8" s="96"/>
      <c r="D8" s="96"/>
      <c r="E8" s="97"/>
      <c r="F8" s="97"/>
      <c r="G8" s="97"/>
      <c r="H8" s="97"/>
    </row>
    <row r="9" spans="1:8" s="24" customFormat="1" ht="30" customHeight="1" thickBot="1">
      <c r="A9" s="92" t="s">
        <v>4</v>
      </c>
      <c r="B9" s="92"/>
      <c r="C9" s="92"/>
      <c r="D9" s="92"/>
      <c r="E9" s="93"/>
      <c r="F9" s="93"/>
      <c r="G9" s="93"/>
      <c r="H9" s="93"/>
    </row>
    <row r="10" spans="1:8" s="29" customFormat="1" ht="139.5" customHeight="1" thickBot="1">
      <c r="A10" s="26" t="s">
        <v>5</v>
      </c>
      <c r="B10" s="27" t="s">
        <v>6</v>
      </c>
      <c r="C10" s="28" t="s">
        <v>7</v>
      </c>
      <c r="D10" s="28" t="s">
        <v>38</v>
      </c>
      <c r="E10" s="28" t="s">
        <v>7</v>
      </c>
      <c r="F10" s="2" t="s">
        <v>8</v>
      </c>
      <c r="G10" s="28" t="s">
        <v>7</v>
      </c>
      <c r="H10" s="2" t="s">
        <v>8</v>
      </c>
    </row>
    <row r="11" spans="1:8" s="35" customFormat="1" ht="12.75">
      <c r="A11" s="30">
        <v>1</v>
      </c>
      <c r="B11" s="31">
        <v>2</v>
      </c>
      <c r="C11" s="31">
        <v>3</v>
      </c>
      <c r="D11" s="32"/>
      <c r="E11" s="31">
        <v>3</v>
      </c>
      <c r="F11" s="3">
        <v>4</v>
      </c>
      <c r="G11" s="33">
        <v>3</v>
      </c>
      <c r="H11" s="34">
        <v>4</v>
      </c>
    </row>
    <row r="12" spans="1:8" s="35" customFormat="1" ht="49.5" customHeight="1">
      <c r="A12" s="88" t="s">
        <v>9</v>
      </c>
      <c r="B12" s="89"/>
      <c r="C12" s="89"/>
      <c r="D12" s="89"/>
      <c r="E12" s="89"/>
      <c r="F12" s="89"/>
      <c r="G12" s="90"/>
      <c r="H12" s="91"/>
    </row>
    <row r="13" spans="1:9" s="29" customFormat="1" ht="18.75">
      <c r="A13" s="36" t="s">
        <v>10</v>
      </c>
      <c r="B13" s="37" t="s">
        <v>11</v>
      </c>
      <c r="C13" s="38">
        <f>F13*12</f>
        <v>0</v>
      </c>
      <c r="D13" s="39">
        <f aca="true" t="shared" si="0" ref="D13:D26">G13*I13</f>
        <v>97812</v>
      </c>
      <c r="E13" s="38">
        <f aca="true" t="shared" si="1" ref="E13:E18">H13*12</f>
        <v>25.08</v>
      </c>
      <c r="F13" s="6"/>
      <c r="G13" s="38">
        <f aca="true" t="shared" si="2" ref="G13:G26">H13*12</f>
        <v>25.08</v>
      </c>
      <c r="H13" s="17">
        <v>2.09</v>
      </c>
      <c r="I13" s="29">
        <v>3900</v>
      </c>
    </row>
    <row r="14" spans="1:9" s="29" customFormat="1" ht="30">
      <c r="A14" s="36" t="s">
        <v>12</v>
      </c>
      <c r="B14" s="40" t="s">
        <v>13</v>
      </c>
      <c r="C14" s="38">
        <f>F14*12</f>
        <v>0</v>
      </c>
      <c r="D14" s="39">
        <f t="shared" si="0"/>
        <v>102960.00000000001</v>
      </c>
      <c r="E14" s="38">
        <f t="shared" si="1"/>
        <v>26.400000000000002</v>
      </c>
      <c r="F14" s="6"/>
      <c r="G14" s="38">
        <f t="shared" si="2"/>
        <v>26.400000000000002</v>
      </c>
      <c r="H14" s="17">
        <v>2.2</v>
      </c>
      <c r="I14" s="29">
        <v>3900</v>
      </c>
    </row>
    <row r="15" spans="1:9" s="42" customFormat="1" ht="18.75">
      <c r="A15" s="41" t="s">
        <v>15</v>
      </c>
      <c r="B15" s="37" t="s">
        <v>16</v>
      </c>
      <c r="C15" s="38">
        <f>F15*12</f>
        <v>0</v>
      </c>
      <c r="D15" s="39">
        <f t="shared" si="0"/>
        <v>26208.000000000004</v>
      </c>
      <c r="E15" s="38">
        <f t="shared" si="1"/>
        <v>6.720000000000001</v>
      </c>
      <c r="F15" s="4"/>
      <c r="G15" s="38">
        <f t="shared" si="2"/>
        <v>6.720000000000001</v>
      </c>
      <c r="H15" s="16">
        <v>0.56</v>
      </c>
      <c r="I15" s="29">
        <v>3900</v>
      </c>
    </row>
    <row r="16" spans="1:9" s="29" customFormat="1" ht="18.75">
      <c r="A16" s="41" t="s">
        <v>17</v>
      </c>
      <c r="B16" s="37" t="s">
        <v>18</v>
      </c>
      <c r="C16" s="38">
        <f>F16*12</f>
        <v>0</v>
      </c>
      <c r="D16" s="39">
        <f t="shared" si="0"/>
        <v>84708</v>
      </c>
      <c r="E16" s="38">
        <f t="shared" si="1"/>
        <v>21.72</v>
      </c>
      <c r="F16" s="4"/>
      <c r="G16" s="38">
        <f t="shared" si="2"/>
        <v>21.72</v>
      </c>
      <c r="H16" s="16">
        <v>1.81</v>
      </c>
      <c r="I16" s="29">
        <v>3900</v>
      </c>
    </row>
    <row r="17" spans="1:9" s="35" customFormat="1" ht="30">
      <c r="A17" s="41" t="s">
        <v>61</v>
      </c>
      <c r="B17" s="37" t="s">
        <v>11</v>
      </c>
      <c r="C17" s="43"/>
      <c r="D17" s="39">
        <f t="shared" si="0"/>
        <v>1404</v>
      </c>
      <c r="E17" s="43">
        <f t="shared" si="1"/>
        <v>0.36</v>
      </c>
      <c r="F17" s="4"/>
      <c r="G17" s="38">
        <f t="shared" si="2"/>
        <v>0.36</v>
      </c>
      <c r="H17" s="4">
        <v>0.03</v>
      </c>
      <c r="I17" s="29">
        <v>3900</v>
      </c>
    </row>
    <row r="18" spans="1:9" s="35" customFormat="1" ht="30">
      <c r="A18" s="41" t="s">
        <v>92</v>
      </c>
      <c r="B18" s="37" t="s">
        <v>11</v>
      </c>
      <c r="C18" s="43"/>
      <c r="D18" s="39">
        <f t="shared" si="0"/>
        <v>1404</v>
      </c>
      <c r="E18" s="43">
        <f t="shared" si="1"/>
        <v>0.36</v>
      </c>
      <c r="F18" s="4"/>
      <c r="G18" s="38">
        <f t="shared" si="2"/>
        <v>0.36</v>
      </c>
      <c r="H18" s="4">
        <v>0.03</v>
      </c>
      <c r="I18" s="29">
        <v>3900</v>
      </c>
    </row>
    <row r="19" spans="1:9" s="35" customFormat="1" ht="15">
      <c r="A19" s="41" t="s">
        <v>62</v>
      </c>
      <c r="B19" s="37" t="s">
        <v>11</v>
      </c>
      <c r="C19" s="43"/>
      <c r="D19" s="39">
        <f t="shared" si="0"/>
        <v>9360.000000000002</v>
      </c>
      <c r="E19" s="43"/>
      <c r="F19" s="4"/>
      <c r="G19" s="38">
        <f t="shared" si="2"/>
        <v>2.4000000000000004</v>
      </c>
      <c r="H19" s="4">
        <v>0.2</v>
      </c>
      <c r="I19" s="29">
        <v>3900</v>
      </c>
    </row>
    <row r="20" spans="1:9" s="35" customFormat="1" ht="30" hidden="1">
      <c r="A20" s="41" t="s">
        <v>63</v>
      </c>
      <c r="B20" s="37" t="s">
        <v>14</v>
      </c>
      <c r="C20" s="43"/>
      <c r="D20" s="39">
        <f t="shared" si="0"/>
        <v>0</v>
      </c>
      <c r="E20" s="43"/>
      <c r="F20" s="4"/>
      <c r="G20" s="38">
        <f t="shared" si="2"/>
        <v>0</v>
      </c>
      <c r="H20" s="4"/>
      <c r="I20" s="29">
        <v>3900</v>
      </c>
    </row>
    <row r="21" spans="1:9" s="35" customFormat="1" ht="30" hidden="1">
      <c r="A21" s="41" t="s">
        <v>64</v>
      </c>
      <c r="B21" s="37" t="s">
        <v>14</v>
      </c>
      <c r="C21" s="43"/>
      <c r="D21" s="39">
        <f t="shared" si="0"/>
        <v>0</v>
      </c>
      <c r="E21" s="43"/>
      <c r="F21" s="4"/>
      <c r="G21" s="38">
        <f t="shared" si="2"/>
        <v>0</v>
      </c>
      <c r="H21" s="4"/>
      <c r="I21" s="29">
        <v>3900</v>
      </c>
    </row>
    <row r="22" spans="1:9" s="35" customFormat="1" ht="30">
      <c r="A22" s="41" t="s">
        <v>65</v>
      </c>
      <c r="B22" s="37" t="s">
        <v>14</v>
      </c>
      <c r="C22" s="43"/>
      <c r="D22" s="39">
        <f t="shared" si="0"/>
        <v>8892.000000000002</v>
      </c>
      <c r="E22" s="43"/>
      <c r="F22" s="4"/>
      <c r="G22" s="38">
        <f t="shared" si="2"/>
        <v>2.2800000000000002</v>
      </c>
      <c r="H22" s="4">
        <v>0.19</v>
      </c>
      <c r="I22" s="29">
        <v>3900</v>
      </c>
    </row>
    <row r="23" spans="1:9" s="35" customFormat="1" ht="30">
      <c r="A23" s="41" t="s">
        <v>25</v>
      </c>
      <c r="B23" s="37"/>
      <c r="C23" s="43">
        <f>F23*12</f>
        <v>0</v>
      </c>
      <c r="D23" s="39">
        <f t="shared" si="0"/>
        <v>6084</v>
      </c>
      <c r="E23" s="43">
        <f>H23*12</f>
        <v>1.56</v>
      </c>
      <c r="F23" s="4"/>
      <c r="G23" s="38">
        <f t="shared" si="2"/>
        <v>1.56</v>
      </c>
      <c r="H23" s="4">
        <v>0.13</v>
      </c>
      <c r="I23" s="29">
        <v>3900</v>
      </c>
    </row>
    <row r="24" spans="1:9" s="29" customFormat="1" ht="15">
      <c r="A24" s="41" t="s">
        <v>27</v>
      </c>
      <c r="B24" s="37" t="s">
        <v>28</v>
      </c>
      <c r="C24" s="43">
        <f>F24*12</f>
        <v>0</v>
      </c>
      <c r="D24" s="39">
        <f t="shared" si="0"/>
        <v>1404</v>
      </c>
      <c r="E24" s="43">
        <f>H24*12</f>
        <v>0.36</v>
      </c>
      <c r="F24" s="4"/>
      <c r="G24" s="38">
        <f t="shared" si="2"/>
        <v>0.36</v>
      </c>
      <c r="H24" s="4">
        <v>0.03</v>
      </c>
      <c r="I24" s="29">
        <v>3900</v>
      </c>
    </row>
    <row r="25" spans="1:9" s="29" customFormat="1" ht="15">
      <c r="A25" s="41" t="s">
        <v>29</v>
      </c>
      <c r="B25" s="44" t="s">
        <v>30</v>
      </c>
      <c r="C25" s="45">
        <f>F25*12</f>
        <v>0</v>
      </c>
      <c r="D25" s="39">
        <f t="shared" si="0"/>
        <v>936</v>
      </c>
      <c r="E25" s="45">
        <f>H25*12</f>
        <v>0.24</v>
      </c>
      <c r="F25" s="8"/>
      <c r="G25" s="38">
        <f t="shared" si="2"/>
        <v>0.24</v>
      </c>
      <c r="H25" s="8">
        <v>0.02</v>
      </c>
      <c r="I25" s="29">
        <v>3900</v>
      </c>
    </row>
    <row r="26" spans="1:9" s="42" customFormat="1" ht="30">
      <c r="A26" s="41" t="s">
        <v>26</v>
      </c>
      <c r="B26" s="37" t="s">
        <v>98</v>
      </c>
      <c r="C26" s="43">
        <f>F26*12</f>
        <v>0</v>
      </c>
      <c r="D26" s="39">
        <f t="shared" si="0"/>
        <v>1404</v>
      </c>
      <c r="E26" s="43">
        <f>H26*12</f>
        <v>0.36</v>
      </c>
      <c r="F26" s="4"/>
      <c r="G26" s="38">
        <f t="shared" si="2"/>
        <v>0.36</v>
      </c>
      <c r="H26" s="4">
        <v>0.03</v>
      </c>
      <c r="I26" s="29">
        <v>3900</v>
      </c>
    </row>
    <row r="27" spans="1:9" s="42" customFormat="1" ht="15">
      <c r="A27" s="41" t="s">
        <v>39</v>
      </c>
      <c r="B27" s="37"/>
      <c r="C27" s="38"/>
      <c r="D27" s="38">
        <f>SUM(D28:D42)</f>
        <v>25998.46</v>
      </c>
      <c r="E27" s="38"/>
      <c r="F27" s="4"/>
      <c r="G27" s="38">
        <f>SUM(G28:G42)</f>
        <v>6.666271794871795</v>
      </c>
      <c r="H27" s="4">
        <f>SUM(H28:H42)</f>
        <v>0.5555226495726496</v>
      </c>
      <c r="I27" s="29">
        <v>3900</v>
      </c>
    </row>
    <row r="28" spans="1:9" s="35" customFormat="1" ht="15">
      <c r="A28" s="18" t="s">
        <v>76</v>
      </c>
      <c r="B28" s="46" t="s">
        <v>19</v>
      </c>
      <c r="C28" s="7"/>
      <c r="D28" s="15">
        <f aca="true" t="shared" si="3" ref="D28:D42">G28*I28</f>
        <v>1404</v>
      </c>
      <c r="E28" s="7"/>
      <c r="F28" s="5"/>
      <c r="G28" s="7">
        <f aca="true" t="shared" si="4" ref="G28:G42">H28*12</f>
        <v>0.36</v>
      </c>
      <c r="H28" s="5">
        <v>0.03</v>
      </c>
      <c r="I28" s="29">
        <v>3900</v>
      </c>
    </row>
    <row r="29" spans="1:9" s="35" customFormat="1" ht="15">
      <c r="A29" s="18" t="s">
        <v>55</v>
      </c>
      <c r="B29" s="46" t="s">
        <v>19</v>
      </c>
      <c r="C29" s="7"/>
      <c r="D29" s="15">
        <f t="shared" si="3"/>
        <v>468</v>
      </c>
      <c r="E29" s="7"/>
      <c r="F29" s="5"/>
      <c r="G29" s="7">
        <f t="shared" si="4"/>
        <v>0.12</v>
      </c>
      <c r="H29" s="5">
        <v>0.01</v>
      </c>
      <c r="I29" s="29">
        <v>3900</v>
      </c>
    </row>
    <row r="30" spans="1:9" s="35" customFormat="1" ht="15">
      <c r="A30" s="18" t="s">
        <v>20</v>
      </c>
      <c r="B30" s="46" t="s">
        <v>24</v>
      </c>
      <c r="C30" s="7">
        <f>F30*12</f>
        <v>0</v>
      </c>
      <c r="D30" s="15">
        <f t="shared" si="3"/>
        <v>468</v>
      </c>
      <c r="E30" s="7">
        <f>H30*12</f>
        <v>0.12</v>
      </c>
      <c r="F30" s="5"/>
      <c r="G30" s="7">
        <f t="shared" si="4"/>
        <v>0.12</v>
      </c>
      <c r="H30" s="5">
        <v>0.01</v>
      </c>
      <c r="I30" s="29">
        <v>3900</v>
      </c>
    </row>
    <row r="31" spans="1:9" s="35" customFormat="1" ht="25.5">
      <c r="A31" s="18" t="s">
        <v>99</v>
      </c>
      <c r="B31" s="46" t="s">
        <v>19</v>
      </c>
      <c r="C31" s="7">
        <f>F31*12</f>
        <v>0</v>
      </c>
      <c r="D31" s="15">
        <f t="shared" si="3"/>
        <v>8424</v>
      </c>
      <c r="E31" s="7">
        <f>H31*12</f>
        <v>2.16</v>
      </c>
      <c r="F31" s="5"/>
      <c r="G31" s="7">
        <f t="shared" si="4"/>
        <v>2.16</v>
      </c>
      <c r="H31" s="5">
        <v>0.18</v>
      </c>
      <c r="I31" s="29">
        <v>3900</v>
      </c>
    </row>
    <row r="32" spans="1:9" s="35" customFormat="1" ht="15">
      <c r="A32" s="18" t="s">
        <v>74</v>
      </c>
      <c r="B32" s="46" t="s">
        <v>19</v>
      </c>
      <c r="C32" s="7">
        <f>F32*12</f>
        <v>0</v>
      </c>
      <c r="D32" s="15">
        <f t="shared" si="3"/>
        <v>468</v>
      </c>
      <c r="E32" s="7">
        <f>H32*12</f>
        <v>0.12</v>
      </c>
      <c r="F32" s="5"/>
      <c r="G32" s="7">
        <f t="shared" si="4"/>
        <v>0.12</v>
      </c>
      <c r="H32" s="5">
        <v>0.01</v>
      </c>
      <c r="I32" s="29">
        <v>3900</v>
      </c>
    </row>
    <row r="33" spans="1:9" s="35" customFormat="1" ht="15">
      <c r="A33" s="18" t="s">
        <v>21</v>
      </c>
      <c r="B33" s="46" t="s">
        <v>19</v>
      </c>
      <c r="C33" s="7">
        <f>F33*12</f>
        <v>0</v>
      </c>
      <c r="D33" s="15">
        <f t="shared" si="3"/>
        <v>2808</v>
      </c>
      <c r="E33" s="7">
        <f>H33*12</f>
        <v>0.72</v>
      </c>
      <c r="F33" s="5"/>
      <c r="G33" s="7">
        <f t="shared" si="4"/>
        <v>0.72</v>
      </c>
      <c r="H33" s="5">
        <v>0.06</v>
      </c>
      <c r="I33" s="29">
        <v>3900</v>
      </c>
    </row>
    <row r="34" spans="1:9" s="35" customFormat="1" ht="15">
      <c r="A34" s="18" t="s">
        <v>22</v>
      </c>
      <c r="B34" s="46" t="s">
        <v>19</v>
      </c>
      <c r="C34" s="7">
        <f>F34*12</f>
        <v>0</v>
      </c>
      <c r="D34" s="15">
        <f t="shared" si="3"/>
        <v>468</v>
      </c>
      <c r="E34" s="7">
        <f>H34*12</f>
        <v>0.12</v>
      </c>
      <c r="F34" s="5"/>
      <c r="G34" s="7">
        <f t="shared" si="4"/>
        <v>0.12</v>
      </c>
      <c r="H34" s="5">
        <v>0.01</v>
      </c>
      <c r="I34" s="29">
        <v>3900</v>
      </c>
    </row>
    <row r="35" spans="1:9" s="35" customFormat="1" ht="15">
      <c r="A35" s="18" t="s">
        <v>68</v>
      </c>
      <c r="B35" s="46" t="s">
        <v>19</v>
      </c>
      <c r="C35" s="7"/>
      <c r="D35" s="15">
        <f t="shared" si="3"/>
        <v>468</v>
      </c>
      <c r="E35" s="7"/>
      <c r="F35" s="5"/>
      <c r="G35" s="7">
        <f t="shared" si="4"/>
        <v>0.12</v>
      </c>
      <c r="H35" s="5">
        <v>0.01</v>
      </c>
      <c r="I35" s="29">
        <v>3900</v>
      </c>
    </row>
    <row r="36" spans="1:9" s="35" customFormat="1" ht="15">
      <c r="A36" s="18" t="s">
        <v>69</v>
      </c>
      <c r="B36" s="46" t="s">
        <v>24</v>
      </c>
      <c r="C36" s="7"/>
      <c r="D36" s="15">
        <f t="shared" si="3"/>
        <v>1404</v>
      </c>
      <c r="E36" s="7"/>
      <c r="F36" s="5"/>
      <c r="G36" s="7">
        <f t="shared" si="4"/>
        <v>0.36</v>
      </c>
      <c r="H36" s="5">
        <v>0.03</v>
      </c>
      <c r="I36" s="29">
        <v>3900</v>
      </c>
    </row>
    <row r="37" spans="1:9" s="35" customFormat="1" ht="25.5">
      <c r="A37" s="18" t="s">
        <v>23</v>
      </c>
      <c r="B37" s="46" t="s">
        <v>19</v>
      </c>
      <c r="C37" s="7">
        <f>F37*12</f>
        <v>0</v>
      </c>
      <c r="D37" s="15">
        <f t="shared" si="3"/>
        <v>2340.0000000000005</v>
      </c>
      <c r="E37" s="7">
        <f>H37*12</f>
        <v>0.6000000000000001</v>
      </c>
      <c r="F37" s="5"/>
      <c r="G37" s="7">
        <f t="shared" si="4"/>
        <v>0.6000000000000001</v>
      </c>
      <c r="H37" s="5">
        <v>0.05</v>
      </c>
      <c r="I37" s="29">
        <v>3900</v>
      </c>
    </row>
    <row r="38" spans="1:9" s="35" customFormat="1" ht="15">
      <c r="A38" s="18" t="s">
        <v>40</v>
      </c>
      <c r="B38" s="46" t="s">
        <v>19</v>
      </c>
      <c r="C38" s="7"/>
      <c r="D38" s="15">
        <f t="shared" si="3"/>
        <v>468</v>
      </c>
      <c r="E38" s="7"/>
      <c r="F38" s="5"/>
      <c r="G38" s="7">
        <f t="shared" si="4"/>
        <v>0.12</v>
      </c>
      <c r="H38" s="5">
        <v>0.01</v>
      </c>
      <c r="I38" s="29">
        <v>3900</v>
      </c>
    </row>
    <row r="39" spans="1:9" s="35" customFormat="1" ht="15">
      <c r="A39" s="18" t="s">
        <v>77</v>
      </c>
      <c r="B39" s="46" t="s">
        <v>19</v>
      </c>
      <c r="C39" s="19"/>
      <c r="D39" s="15">
        <f t="shared" si="3"/>
        <v>2808</v>
      </c>
      <c r="E39" s="19"/>
      <c r="F39" s="5"/>
      <c r="G39" s="7">
        <f t="shared" si="4"/>
        <v>0.72</v>
      </c>
      <c r="H39" s="5">
        <v>0.06</v>
      </c>
      <c r="I39" s="29">
        <v>3900</v>
      </c>
    </row>
    <row r="40" spans="1:9" s="35" customFormat="1" ht="15">
      <c r="A40" s="18" t="s">
        <v>73</v>
      </c>
      <c r="B40" s="46" t="s">
        <v>19</v>
      </c>
      <c r="C40" s="19">
        <f>F40*12</f>
        <v>0</v>
      </c>
      <c r="D40" s="15">
        <f t="shared" si="3"/>
        <v>2340.0000000000005</v>
      </c>
      <c r="E40" s="19">
        <f>H40*12</f>
        <v>0.6000000000000001</v>
      </c>
      <c r="F40" s="5"/>
      <c r="G40" s="7">
        <f t="shared" si="4"/>
        <v>0.6000000000000001</v>
      </c>
      <c r="H40" s="5">
        <v>0.05</v>
      </c>
      <c r="I40" s="29">
        <v>3900</v>
      </c>
    </row>
    <row r="41" spans="1:9" s="35" customFormat="1" ht="15">
      <c r="A41" s="18" t="s">
        <v>41</v>
      </c>
      <c r="B41" s="46" t="s">
        <v>19</v>
      </c>
      <c r="C41" s="7"/>
      <c r="D41" s="15">
        <f t="shared" si="3"/>
        <v>468</v>
      </c>
      <c r="E41" s="7"/>
      <c r="F41" s="5"/>
      <c r="G41" s="7">
        <f t="shared" si="4"/>
        <v>0.12</v>
      </c>
      <c r="H41" s="5">
        <v>0.01</v>
      </c>
      <c r="I41" s="29">
        <v>3900</v>
      </c>
    </row>
    <row r="42" spans="1:9" s="35" customFormat="1" ht="15">
      <c r="A42" s="18" t="s">
        <v>89</v>
      </c>
      <c r="B42" s="46" t="s">
        <v>19</v>
      </c>
      <c r="C42" s="7"/>
      <c r="D42" s="15">
        <f t="shared" si="3"/>
        <v>1194.46</v>
      </c>
      <c r="E42" s="7"/>
      <c r="F42" s="5"/>
      <c r="G42" s="7">
        <f t="shared" si="4"/>
        <v>0.3062717948717949</v>
      </c>
      <c r="H42" s="5">
        <f>1194.46/12/I42</f>
        <v>0.025522649572649575</v>
      </c>
      <c r="I42" s="29">
        <v>3900</v>
      </c>
    </row>
    <row r="43" spans="1:9" s="42" customFormat="1" ht="30">
      <c r="A43" s="41" t="s">
        <v>51</v>
      </c>
      <c r="B43" s="37"/>
      <c r="C43" s="38"/>
      <c r="D43" s="38">
        <f>SUM(D44:D55)</f>
        <v>32920.62</v>
      </c>
      <c r="E43" s="38"/>
      <c r="F43" s="4"/>
      <c r="G43" s="38">
        <f>SUM(G44:G55)</f>
        <v>8.441184615384616</v>
      </c>
      <c r="H43" s="4">
        <f>SUM(H44:H55)</f>
        <v>0.7034320512820512</v>
      </c>
      <c r="I43" s="29">
        <v>3900</v>
      </c>
    </row>
    <row r="44" spans="1:9" s="35" customFormat="1" ht="15">
      <c r="A44" s="18" t="s">
        <v>42</v>
      </c>
      <c r="B44" s="46" t="s">
        <v>75</v>
      </c>
      <c r="C44" s="7"/>
      <c r="D44" s="15">
        <f aca="true" t="shared" si="5" ref="D44:D55">G44*I44</f>
        <v>1872</v>
      </c>
      <c r="E44" s="7"/>
      <c r="F44" s="5"/>
      <c r="G44" s="7">
        <f aca="true" t="shared" si="6" ref="G44:G55">H44*12</f>
        <v>0.48</v>
      </c>
      <c r="H44" s="5">
        <v>0.04</v>
      </c>
      <c r="I44" s="29">
        <v>3900</v>
      </c>
    </row>
    <row r="45" spans="1:9" s="35" customFormat="1" ht="25.5">
      <c r="A45" s="18" t="s">
        <v>43</v>
      </c>
      <c r="B45" s="46" t="s">
        <v>56</v>
      </c>
      <c r="C45" s="7"/>
      <c r="D45" s="15">
        <f t="shared" si="5"/>
        <v>1404</v>
      </c>
      <c r="E45" s="7"/>
      <c r="F45" s="5"/>
      <c r="G45" s="7">
        <f t="shared" si="6"/>
        <v>0.36</v>
      </c>
      <c r="H45" s="5">
        <v>0.03</v>
      </c>
      <c r="I45" s="29">
        <v>3900</v>
      </c>
    </row>
    <row r="46" spans="1:9" s="35" customFormat="1" ht="15">
      <c r="A46" s="18" t="s">
        <v>82</v>
      </c>
      <c r="B46" s="46" t="s">
        <v>81</v>
      </c>
      <c r="C46" s="7"/>
      <c r="D46" s="15">
        <f t="shared" si="5"/>
        <v>1404</v>
      </c>
      <c r="E46" s="7"/>
      <c r="F46" s="5"/>
      <c r="G46" s="7">
        <f t="shared" si="6"/>
        <v>0.36</v>
      </c>
      <c r="H46" s="5">
        <v>0.03</v>
      </c>
      <c r="I46" s="29">
        <v>3900</v>
      </c>
    </row>
    <row r="47" spans="1:9" s="35" customFormat="1" ht="25.5">
      <c r="A47" s="18" t="s">
        <v>78</v>
      </c>
      <c r="B47" s="46" t="s">
        <v>79</v>
      </c>
      <c r="C47" s="7"/>
      <c r="D47" s="15">
        <f t="shared" si="5"/>
        <v>1404</v>
      </c>
      <c r="E47" s="7"/>
      <c r="F47" s="5"/>
      <c r="G47" s="7">
        <f t="shared" si="6"/>
        <v>0.36</v>
      </c>
      <c r="H47" s="5">
        <v>0.03</v>
      </c>
      <c r="I47" s="29">
        <v>3900</v>
      </c>
    </row>
    <row r="48" spans="1:9" s="35" customFormat="1" ht="15">
      <c r="A48" s="18" t="s">
        <v>44</v>
      </c>
      <c r="B48" s="46" t="s">
        <v>80</v>
      </c>
      <c r="C48" s="7"/>
      <c r="D48" s="15">
        <f t="shared" si="5"/>
        <v>12328.619999999999</v>
      </c>
      <c r="E48" s="7"/>
      <c r="F48" s="5"/>
      <c r="G48" s="7">
        <f t="shared" si="6"/>
        <v>3.1611846153846153</v>
      </c>
      <c r="H48" s="5">
        <f>12328.62/12/I48</f>
        <v>0.26343205128205127</v>
      </c>
      <c r="I48" s="29">
        <v>3900</v>
      </c>
    </row>
    <row r="49" spans="1:9" s="35" customFormat="1" ht="15" hidden="1">
      <c r="A49" s="18" t="s">
        <v>59</v>
      </c>
      <c r="B49" s="46" t="s">
        <v>81</v>
      </c>
      <c r="C49" s="7"/>
      <c r="D49" s="15">
        <f t="shared" si="5"/>
        <v>0</v>
      </c>
      <c r="E49" s="7"/>
      <c r="F49" s="5"/>
      <c r="G49" s="7">
        <f t="shared" si="6"/>
        <v>0</v>
      </c>
      <c r="H49" s="5"/>
      <c r="I49" s="29">
        <v>3900</v>
      </c>
    </row>
    <row r="50" spans="1:9" s="35" customFormat="1" ht="15" hidden="1">
      <c r="A50" s="18" t="s">
        <v>60</v>
      </c>
      <c r="B50" s="46" t="s">
        <v>19</v>
      </c>
      <c r="C50" s="7"/>
      <c r="D50" s="15">
        <f t="shared" si="5"/>
        <v>0</v>
      </c>
      <c r="E50" s="7"/>
      <c r="F50" s="5"/>
      <c r="G50" s="7">
        <f t="shared" si="6"/>
        <v>0</v>
      </c>
      <c r="H50" s="5"/>
      <c r="I50" s="29">
        <v>3900</v>
      </c>
    </row>
    <row r="51" spans="1:9" s="35" customFormat="1" ht="25.5" hidden="1">
      <c r="A51" s="18" t="s">
        <v>57</v>
      </c>
      <c r="B51" s="46" t="s">
        <v>19</v>
      </c>
      <c r="C51" s="7"/>
      <c r="D51" s="15">
        <f t="shared" si="5"/>
        <v>0</v>
      </c>
      <c r="E51" s="7"/>
      <c r="F51" s="5"/>
      <c r="G51" s="7">
        <f t="shared" si="6"/>
        <v>0</v>
      </c>
      <c r="H51" s="5"/>
      <c r="I51" s="29">
        <v>3900</v>
      </c>
    </row>
    <row r="52" spans="1:9" s="35" customFormat="1" ht="25.5">
      <c r="A52" s="18" t="s">
        <v>100</v>
      </c>
      <c r="B52" s="46" t="s">
        <v>14</v>
      </c>
      <c r="C52" s="7"/>
      <c r="D52" s="15">
        <f t="shared" si="5"/>
        <v>936</v>
      </c>
      <c r="E52" s="7"/>
      <c r="F52" s="5"/>
      <c r="G52" s="7">
        <f t="shared" si="6"/>
        <v>0.24</v>
      </c>
      <c r="H52" s="5">
        <v>0.02</v>
      </c>
      <c r="I52" s="29">
        <v>3900</v>
      </c>
    </row>
    <row r="53" spans="1:9" s="35" customFormat="1" ht="15">
      <c r="A53" s="18" t="s">
        <v>71</v>
      </c>
      <c r="B53" s="46" t="s">
        <v>11</v>
      </c>
      <c r="C53" s="7"/>
      <c r="D53" s="15">
        <f t="shared" si="5"/>
        <v>8892.000000000002</v>
      </c>
      <c r="E53" s="7"/>
      <c r="F53" s="5"/>
      <c r="G53" s="7">
        <f t="shared" si="6"/>
        <v>2.2800000000000002</v>
      </c>
      <c r="H53" s="20">
        <v>0.19</v>
      </c>
      <c r="I53" s="29">
        <v>3900</v>
      </c>
    </row>
    <row r="54" spans="1:9" s="35" customFormat="1" ht="15">
      <c r="A54" s="18" t="s">
        <v>70</v>
      </c>
      <c r="B54" s="46" t="s">
        <v>11</v>
      </c>
      <c r="C54" s="19"/>
      <c r="D54" s="15">
        <f t="shared" si="5"/>
        <v>4680.000000000001</v>
      </c>
      <c r="E54" s="19"/>
      <c r="F54" s="5"/>
      <c r="G54" s="7">
        <f t="shared" si="6"/>
        <v>1.2000000000000002</v>
      </c>
      <c r="H54" s="5">
        <v>0.1</v>
      </c>
      <c r="I54" s="29">
        <v>3900</v>
      </c>
    </row>
    <row r="55" spans="1:9" s="35" customFormat="1" ht="15" hidden="1">
      <c r="A55" s="18" t="s">
        <v>89</v>
      </c>
      <c r="B55" s="46" t="s">
        <v>19</v>
      </c>
      <c r="C55" s="7"/>
      <c r="D55" s="15">
        <f t="shared" si="5"/>
        <v>0</v>
      </c>
      <c r="E55" s="7"/>
      <c r="F55" s="5"/>
      <c r="G55" s="7">
        <f t="shared" si="6"/>
        <v>0</v>
      </c>
      <c r="H55" s="5"/>
      <c r="I55" s="29">
        <v>3900</v>
      </c>
    </row>
    <row r="56" spans="1:9" s="35" customFormat="1" ht="30">
      <c r="A56" s="41" t="s">
        <v>52</v>
      </c>
      <c r="B56" s="46"/>
      <c r="C56" s="7"/>
      <c r="D56" s="38">
        <f>D57+D58+D59</f>
        <v>2340</v>
      </c>
      <c r="E56" s="7"/>
      <c r="F56" s="5"/>
      <c r="G56" s="38">
        <f>G57+G58+G59</f>
        <v>0.6</v>
      </c>
      <c r="H56" s="6">
        <f>H57+H58+H59</f>
        <v>0.05</v>
      </c>
      <c r="I56" s="29">
        <v>3900</v>
      </c>
    </row>
    <row r="57" spans="1:9" s="35" customFormat="1" ht="15">
      <c r="A57" s="18" t="s">
        <v>45</v>
      </c>
      <c r="B57" s="46" t="s">
        <v>19</v>
      </c>
      <c r="C57" s="7"/>
      <c r="D57" s="15">
        <f>G57*I57</f>
        <v>936</v>
      </c>
      <c r="E57" s="7"/>
      <c r="F57" s="5"/>
      <c r="G57" s="7">
        <f>H57*12</f>
        <v>0.24</v>
      </c>
      <c r="H57" s="5">
        <v>0.02</v>
      </c>
      <c r="I57" s="29">
        <v>3900</v>
      </c>
    </row>
    <row r="58" spans="1:9" s="35" customFormat="1" ht="25.5">
      <c r="A58" s="18" t="s">
        <v>101</v>
      </c>
      <c r="B58" s="46" t="s">
        <v>14</v>
      </c>
      <c r="C58" s="7"/>
      <c r="D58" s="15">
        <f>G58*I58</f>
        <v>1404</v>
      </c>
      <c r="E58" s="7"/>
      <c r="F58" s="5"/>
      <c r="G58" s="7">
        <f>H58*12</f>
        <v>0.36</v>
      </c>
      <c r="H58" s="5">
        <v>0.03</v>
      </c>
      <c r="I58" s="29">
        <v>3900</v>
      </c>
    </row>
    <row r="59" spans="1:9" s="35" customFormat="1" ht="15" hidden="1">
      <c r="A59" s="18" t="s">
        <v>72</v>
      </c>
      <c r="B59" s="46" t="s">
        <v>11</v>
      </c>
      <c r="C59" s="7"/>
      <c r="D59" s="15">
        <f>G59*I59</f>
        <v>0</v>
      </c>
      <c r="E59" s="7"/>
      <c r="F59" s="5"/>
      <c r="G59" s="7">
        <f>H59*12</f>
        <v>0</v>
      </c>
      <c r="H59" s="20"/>
      <c r="I59" s="29">
        <v>3900</v>
      </c>
    </row>
    <row r="60" spans="1:9" s="35" customFormat="1" ht="15">
      <c r="A60" s="41" t="s">
        <v>53</v>
      </c>
      <c r="B60" s="46"/>
      <c r="C60" s="7"/>
      <c r="D60" s="38">
        <f>SUM(D61:D68)</f>
        <v>9360.000000000002</v>
      </c>
      <c r="E60" s="7"/>
      <c r="F60" s="5"/>
      <c r="G60" s="38">
        <f>SUM(G61:G68)</f>
        <v>2.4000000000000004</v>
      </c>
      <c r="H60" s="4">
        <f>SUM(H61:H68)</f>
        <v>0.2</v>
      </c>
      <c r="I60" s="29">
        <v>3900</v>
      </c>
    </row>
    <row r="61" spans="1:9" s="35" customFormat="1" ht="15" hidden="1">
      <c r="A61" s="18" t="s">
        <v>46</v>
      </c>
      <c r="B61" s="46" t="s">
        <v>11</v>
      </c>
      <c r="C61" s="7"/>
      <c r="D61" s="15">
        <f aca="true" t="shared" si="7" ref="D61:D68">G61*I61</f>
        <v>0</v>
      </c>
      <c r="E61" s="7"/>
      <c r="F61" s="5"/>
      <c r="G61" s="7">
        <f aca="true" t="shared" si="8" ref="G61:G68">H61*12</f>
        <v>0</v>
      </c>
      <c r="H61" s="5"/>
      <c r="I61" s="29">
        <v>3900</v>
      </c>
    </row>
    <row r="62" spans="1:9" s="35" customFormat="1" ht="15">
      <c r="A62" s="18" t="s">
        <v>94</v>
      </c>
      <c r="B62" s="46" t="s">
        <v>19</v>
      </c>
      <c r="C62" s="7"/>
      <c r="D62" s="15">
        <f t="shared" si="7"/>
        <v>8892.000000000002</v>
      </c>
      <c r="E62" s="7"/>
      <c r="F62" s="5"/>
      <c r="G62" s="7">
        <f t="shared" si="8"/>
        <v>2.2800000000000002</v>
      </c>
      <c r="H62" s="5">
        <v>0.19</v>
      </c>
      <c r="I62" s="29">
        <v>3900</v>
      </c>
    </row>
    <row r="63" spans="1:9" s="35" customFormat="1" ht="15">
      <c r="A63" s="18" t="s">
        <v>47</v>
      </c>
      <c r="B63" s="46" t="s">
        <v>19</v>
      </c>
      <c r="C63" s="7"/>
      <c r="D63" s="15">
        <f t="shared" si="7"/>
        <v>468</v>
      </c>
      <c r="E63" s="7"/>
      <c r="F63" s="5"/>
      <c r="G63" s="7">
        <f t="shared" si="8"/>
        <v>0.12</v>
      </c>
      <c r="H63" s="5">
        <v>0.01</v>
      </c>
      <c r="I63" s="29">
        <v>3900</v>
      </c>
    </row>
    <row r="64" spans="1:9" s="35" customFormat="1" ht="27.75" customHeight="1" hidden="1">
      <c r="A64" s="18" t="s">
        <v>58</v>
      </c>
      <c r="B64" s="46" t="s">
        <v>14</v>
      </c>
      <c r="C64" s="7"/>
      <c r="D64" s="15">
        <f t="shared" si="7"/>
        <v>0</v>
      </c>
      <c r="E64" s="7"/>
      <c r="F64" s="5"/>
      <c r="G64" s="7">
        <f t="shared" si="8"/>
        <v>0</v>
      </c>
      <c r="H64" s="20"/>
      <c r="I64" s="29">
        <v>3900</v>
      </c>
    </row>
    <row r="65" spans="1:9" s="35" customFormat="1" ht="25.5" hidden="1">
      <c r="A65" s="18" t="s">
        <v>90</v>
      </c>
      <c r="B65" s="46" t="s">
        <v>14</v>
      </c>
      <c r="C65" s="7"/>
      <c r="D65" s="15">
        <f t="shared" si="7"/>
        <v>0</v>
      </c>
      <c r="E65" s="7"/>
      <c r="F65" s="5"/>
      <c r="G65" s="7">
        <f t="shared" si="8"/>
        <v>0</v>
      </c>
      <c r="H65" s="20"/>
      <c r="I65" s="29">
        <v>3900</v>
      </c>
    </row>
    <row r="66" spans="1:9" s="35" customFormat="1" ht="25.5" hidden="1">
      <c r="A66" s="18" t="s">
        <v>83</v>
      </c>
      <c r="B66" s="46" t="s">
        <v>14</v>
      </c>
      <c r="C66" s="7"/>
      <c r="D66" s="15">
        <f t="shared" si="7"/>
        <v>0</v>
      </c>
      <c r="E66" s="7"/>
      <c r="F66" s="5"/>
      <c r="G66" s="7">
        <f t="shared" si="8"/>
        <v>0</v>
      </c>
      <c r="H66" s="20"/>
      <c r="I66" s="29">
        <v>3900</v>
      </c>
    </row>
    <row r="67" spans="1:9" s="35" customFormat="1" ht="25.5" hidden="1">
      <c r="A67" s="18" t="s">
        <v>91</v>
      </c>
      <c r="B67" s="46" t="s">
        <v>14</v>
      </c>
      <c r="C67" s="7"/>
      <c r="D67" s="15">
        <f t="shared" si="7"/>
        <v>0</v>
      </c>
      <c r="E67" s="7"/>
      <c r="F67" s="5"/>
      <c r="G67" s="7">
        <f t="shared" si="8"/>
        <v>0</v>
      </c>
      <c r="H67" s="20"/>
      <c r="I67" s="29">
        <v>3900</v>
      </c>
    </row>
    <row r="68" spans="1:9" s="35" customFormat="1" ht="25.5" hidden="1">
      <c r="A68" s="18" t="s">
        <v>88</v>
      </c>
      <c r="B68" s="46" t="s">
        <v>14</v>
      </c>
      <c r="C68" s="7"/>
      <c r="D68" s="15">
        <f t="shared" si="7"/>
        <v>0</v>
      </c>
      <c r="E68" s="7"/>
      <c r="F68" s="5"/>
      <c r="G68" s="7">
        <f t="shared" si="8"/>
        <v>0</v>
      </c>
      <c r="H68" s="20"/>
      <c r="I68" s="29">
        <v>3900</v>
      </c>
    </row>
    <row r="69" spans="1:9" s="35" customFormat="1" ht="15">
      <c r="A69" s="41" t="s">
        <v>54</v>
      </c>
      <c r="B69" s="46"/>
      <c r="C69" s="7"/>
      <c r="D69" s="38">
        <f>D70+D71+D72</f>
        <v>5616</v>
      </c>
      <c r="E69" s="7"/>
      <c r="F69" s="5"/>
      <c r="G69" s="38">
        <f>G70+G71+G72</f>
        <v>1.44</v>
      </c>
      <c r="H69" s="6">
        <f>H70+H71+H72</f>
        <v>0.12</v>
      </c>
      <c r="I69" s="29">
        <v>3900</v>
      </c>
    </row>
    <row r="70" spans="1:9" s="35" customFormat="1" ht="15">
      <c r="A70" s="18" t="s">
        <v>48</v>
      </c>
      <c r="B70" s="46" t="s">
        <v>19</v>
      </c>
      <c r="C70" s="7"/>
      <c r="D70" s="15">
        <f>G70*I70</f>
        <v>936</v>
      </c>
      <c r="E70" s="7"/>
      <c r="F70" s="5"/>
      <c r="G70" s="7">
        <f>H70*12</f>
        <v>0.24</v>
      </c>
      <c r="H70" s="5">
        <v>0.02</v>
      </c>
      <c r="I70" s="29">
        <v>3900</v>
      </c>
    </row>
    <row r="71" spans="1:9" s="35" customFormat="1" ht="15">
      <c r="A71" s="18" t="s">
        <v>49</v>
      </c>
      <c r="B71" s="46" t="s">
        <v>19</v>
      </c>
      <c r="C71" s="7"/>
      <c r="D71" s="15">
        <f>G71*I71</f>
        <v>4212</v>
      </c>
      <c r="E71" s="7"/>
      <c r="F71" s="5"/>
      <c r="G71" s="7">
        <f>H71*12</f>
        <v>1.08</v>
      </c>
      <c r="H71" s="5">
        <v>0.09</v>
      </c>
      <c r="I71" s="29">
        <v>3900</v>
      </c>
    </row>
    <row r="72" spans="1:9" s="35" customFormat="1" ht="15">
      <c r="A72" s="18" t="s">
        <v>50</v>
      </c>
      <c r="B72" s="46" t="s">
        <v>19</v>
      </c>
      <c r="C72" s="7"/>
      <c r="D72" s="15">
        <f>G72*I72</f>
        <v>468</v>
      </c>
      <c r="E72" s="7"/>
      <c r="F72" s="5"/>
      <c r="G72" s="7">
        <f>H72*12</f>
        <v>0.12</v>
      </c>
      <c r="H72" s="5">
        <v>0.01</v>
      </c>
      <c r="I72" s="29">
        <v>3900</v>
      </c>
    </row>
    <row r="73" spans="1:9" s="29" customFormat="1" ht="15">
      <c r="A73" s="41" t="s">
        <v>67</v>
      </c>
      <c r="B73" s="37"/>
      <c r="C73" s="38"/>
      <c r="D73" s="38">
        <f>D74+D75</f>
        <v>16380</v>
      </c>
      <c r="E73" s="38"/>
      <c r="F73" s="4"/>
      <c r="G73" s="38">
        <f>G74+G75</f>
        <v>4.2</v>
      </c>
      <c r="H73" s="4">
        <f>H74+H75</f>
        <v>0.35</v>
      </c>
      <c r="I73" s="29">
        <v>3900</v>
      </c>
    </row>
    <row r="74" spans="1:9" s="35" customFormat="1" ht="15">
      <c r="A74" s="18" t="s">
        <v>85</v>
      </c>
      <c r="B74" s="46" t="s">
        <v>19</v>
      </c>
      <c r="C74" s="7"/>
      <c r="D74" s="15">
        <f>G74*I74</f>
        <v>1404</v>
      </c>
      <c r="E74" s="7"/>
      <c r="F74" s="5"/>
      <c r="G74" s="7">
        <f>H74*12</f>
        <v>0.36</v>
      </c>
      <c r="H74" s="5">
        <v>0.03</v>
      </c>
      <c r="I74" s="29">
        <v>3900</v>
      </c>
    </row>
    <row r="75" spans="1:9" s="35" customFormat="1" ht="25.5">
      <c r="A75" s="18" t="s">
        <v>84</v>
      </c>
      <c r="B75" s="46" t="s">
        <v>14</v>
      </c>
      <c r="C75" s="7">
        <f>F75*12</f>
        <v>0</v>
      </c>
      <c r="D75" s="15">
        <f>G75*I75</f>
        <v>14976</v>
      </c>
      <c r="E75" s="7">
        <f>H75*12</f>
        <v>3.84</v>
      </c>
      <c r="F75" s="5"/>
      <c r="G75" s="7">
        <f>H75*12</f>
        <v>3.84</v>
      </c>
      <c r="H75" s="5">
        <v>0.32</v>
      </c>
      <c r="I75" s="29">
        <v>3900</v>
      </c>
    </row>
    <row r="76" spans="1:9" s="29" customFormat="1" ht="15">
      <c r="A76" s="41" t="s">
        <v>66</v>
      </c>
      <c r="B76" s="37"/>
      <c r="C76" s="38"/>
      <c r="D76" s="38">
        <f>D77+D78+D79+D80</f>
        <v>23868</v>
      </c>
      <c r="E76" s="38"/>
      <c r="F76" s="4"/>
      <c r="G76" s="38">
        <f>G77+G78+G79+G80</f>
        <v>6.12</v>
      </c>
      <c r="H76" s="6">
        <f>H77+H78+H79+H80</f>
        <v>0.51</v>
      </c>
      <c r="I76" s="29">
        <v>3900</v>
      </c>
    </row>
    <row r="77" spans="1:9" s="35" customFormat="1" ht="15">
      <c r="A77" s="18" t="s">
        <v>104</v>
      </c>
      <c r="B77" s="46" t="s">
        <v>75</v>
      </c>
      <c r="C77" s="7"/>
      <c r="D77" s="15">
        <f aca="true" t="shared" si="9" ref="D77:D90">G77*I77</f>
        <v>7019.999999999999</v>
      </c>
      <c r="E77" s="7"/>
      <c r="F77" s="5"/>
      <c r="G77" s="7">
        <f aca="true" t="shared" si="10" ref="G77:G90">H77*12</f>
        <v>1.7999999999999998</v>
      </c>
      <c r="H77" s="5">
        <v>0.15</v>
      </c>
      <c r="I77" s="29">
        <v>3900</v>
      </c>
    </row>
    <row r="78" spans="1:9" s="35" customFormat="1" ht="15">
      <c r="A78" s="18" t="s">
        <v>86</v>
      </c>
      <c r="B78" s="46" t="s">
        <v>75</v>
      </c>
      <c r="C78" s="7"/>
      <c r="D78" s="15">
        <f t="shared" si="9"/>
        <v>1872</v>
      </c>
      <c r="E78" s="7"/>
      <c r="F78" s="5"/>
      <c r="G78" s="7">
        <f t="shared" si="10"/>
        <v>0.48</v>
      </c>
      <c r="H78" s="5">
        <v>0.04</v>
      </c>
      <c r="I78" s="29">
        <v>3900</v>
      </c>
    </row>
    <row r="79" spans="1:9" s="35" customFormat="1" ht="25.5" customHeight="1">
      <c r="A79" s="18" t="s">
        <v>87</v>
      </c>
      <c r="B79" s="46" t="s">
        <v>19</v>
      </c>
      <c r="C79" s="7"/>
      <c r="D79" s="15">
        <f t="shared" si="9"/>
        <v>1872</v>
      </c>
      <c r="E79" s="7"/>
      <c r="F79" s="5"/>
      <c r="G79" s="7">
        <f t="shared" si="10"/>
        <v>0.48</v>
      </c>
      <c r="H79" s="5">
        <v>0.04</v>
      </c>
      <c r="I79" s="29">
        <v>3900</v>
      </c>
    </row>
    <row r="80" spans="1:9" s="35" customFormat="1" ht="25.5" customHeight="1">
      <c r="A80" s="18" t="s">
        <v>102</v>
      </c>
      <c r="B80" s="46" t="s">
        <v>103</v>
      </c>
      <c r="C80" s="59"/>
      <c r="D80" s="60">
        <f t="shared" si="9"/>
        <v>13104.000000000002</v>
      </c>
      <c r="E80" s="59"/>
      <c r="F80" s="61"/>
      <c r="G80" s="59">
        <f t="shared" si="10"/>
        <v>3.3600000000000003</v>
      </c>
      <c r="H80" s="61">
        <v>0.28</v>
      </c>
      <c r="I80" s="29">
        <v>3900</v>
      </c>
    </row>
    <row r="81" spans="1:9" s="29" customFormat="1" ht="30.75" thickBot="1">
      <c r="A81" s="65" t="s">
        <v>36</v>
      </c>
      <c r="B81" s="44" t="s">
        <v>14</v>
      </c>
      <c r="C81" s="45">
        <f>F81*12</f>
        <v>0</v>
      </c>
      <c r="D81" s="45">
        <f t="shared" si="9"/>
        <v>13104.000000000002</v>
      </c>
      <c r="E81" s="45">
        <f aca="true" t="shared" si="11" ref="E81:E90">H81*12</f>
        <v>3.3600000000000003</v>
      </c>
      <c r="F81" s="8"/>
      <c r="G81" s="45">
        <f t="shared" si="10"/>
        <v>3.3600000000000003</v>
      </c>
      <c r="H81" s="8">
        <v>0.28</v>
      </c>
      <c r="I81" s="29">
        <v>3900</v>
      </c>
    </row>
    <row r="82" spans="1:9" s="29" customFormat="1" ht="19.5" thickBot="1">
      <c r="A82" s="13" t="s">
        <v>105</v>
      </c>
      <c r="B82" s="28"/>
      <c r="C82" s="66"/>
      <c r="D82" s="67">
        <f>D13+D14+D15+D16+D17+D18+D19+D22+D23+D24+D25+D26+D27+D43+D56+D60+D69+D73+D76+D81</f>
        <v>472163.08</v>
      </c>
      <c r="E82" s="66"/>
      <c r="F82" s="67"/>
      <c r="G82" s="67">
        <f>G13+G14+G15+G16+G17+G18+G19+G22+G23+G24+G25+G26+G27+G43+G56+G60+G69+G73+G76+G81</f>
        <v>121.06745641025641</v>
      </c>
      <c r="H82" s="67">
        <f>H13+H14+H15+H16+H17+H18+H19+H22+H23+H24+H25+H26+H27+H43+H56+H60+H69+H73+H76+H81</f>
        <v>10.0889547008547</v>
      </c>
      <c r="I82" s="29">
        <v>3900</v>
      </c>
    </row>
    <row r="83" spans="1:9" s="63" customFormat="1" ht="18.75">
      <c r="A83" s="62"/>
      <c r="C83" s="64"/>
      <c r="D83" s="64"/>
      <c r="E83" s="64"/>
      <c r="F83" s="64"/>
      <c r="G83" s="64"/>
      <c r="H83" s="64"/>
      <c r="I83" s="63">
        <v>3900</v>
      </c>
    </row>
    <row r="84" spans="1:9" s="63" customFormat="1" ht="19.5" thickBot="1">
      <c r="A84" s="62"/>
      <c r="C84" s="64"/>
      <c r="D84" s="64"/>
      <c r="E84" s="64"/>
      <c r="F84" s="64"/>
      <c r="G84" s="64"/>
      <c r="H84" s="64"/>
      <c r="I84" s="63">
        <v>3900</v>
      </c>
    </row>
    <row r="85" spans="1:9" s="29" customFormat="1" ht="19.5" thickBot="1">
      <c r="A85" s="13" t="s">
        <v>110</v>
      </c>
      <c r="B85" s="28"/>
      <c r="C85" s="66" t="e">
        <f>F85*12</f>
        <v>#REF!</v>
      </c>
      <c r="D85" s="67">
        <f>SUM(D86:D91)</f>
        <v>156186.33000000002</v>
      </c>
      <c r="E85" s="67">
        <f>SUM(E86:E91)</f>
        <v>40.04777692307692</v>
      </c>
      <c r="F85" s="67" t="e">
        <f>SUM(F86:F91)</f>
        <v>#REF!</v>
      </c>
      <c r="G85" s="67">
        <f>SUM(G86:G91)</f>
        <v>40.04777692307692</v>
      </c>
      <c r="H85" s="67">
        <f>SUM(H86:H91)</f>
        <v>3.3373147435897432</v>
      </c>
      <c r="I85" s="29">
        <v>3900</v>
      </c>
    </row>
    <row r="86" spans="1:9" s="29" customFormat="1" ht="15">
      <c r="A86" s="74" t="s">
        <v>107</v>
      </c>
      <c r="B86" s="75"/>
      <c r="C86" s="76"/>
      <c r="D86" s="77">
        <f t="shared" si="9"/>
        <v>66342.61000000002</v>
      </c>
      <c r="E86" s="77">
        <f t="shared" si="11"/>
        <v>17.010925641025644</v>
      </c>
      <c r="F86" s="78" t="e">
        <f>#REF!+#REF!+#REF!+#REF!+#REF!+#REF!+#REF!+#REF!+#REF!+#REF!</f>
        <v>#REF!</v>
      </c>
      <c r="G86" s="77">
        <f t="shared" si="10"/>
        <v>17.010925641025644</v>
      </c>
      <c r="H86" s="79">
        <f>66342.61/12/I86</f>
        <v>1.4175771367521368</v>
      </c>
      <c r="I86" s="29">
        <v>3900</v>
      </c>
    </row>
    <row r="87" spans="1:9" s="29" customFormat="1" ht="15">
      <c r="A87" s="68" t="s">
        <v>108</v>
      </c>
      <c r="B87" s="47"/>
      <c r="C87" s="48"/>
      <c r="D87" s="49">
        <f t="shared" si="9"/>
        <v>30392.16</v>
      </c>
      <c r="E87" s="49">
        <f t="shared" si="11"/>
        <v>7.792861538461539</v>
      </c>
      <c r="F87" s="21" t="e">
        <f>#REF!+#REF!+#REF!+#REF!+#REF!+#REF!+#REF!+#REF!+#REF!+#REF!</f>
        <v>#REF!</v>
      </c>
      <c r="G87" s="49">
        <f t="shared" si="10"/>
        <v>7.792861538461539</v>
      </c>
      <c r="H87" s="22">
        <f>30392.16/12/I87</f>
        <v>0.6494051282051282</v>
      </c>
      <c r="I87" s="29">
        <v>3900</v>
      </c>
    </row>
    <row r="88" spans="1:9" s="29" customFormat="1" ht="15">
      <c r="A88" s="68" t="s">
        <v>95</v>
      </c>
      <c r="B88" s="47"/>
      <c r="C88" s="48"/>
      <c r="D88" s="49">
        <f t="shared" si="9"/>
        <v>18237.53</v>
      </c>
      <c r="E88" s="49">
        <f t="shared" si="11"/>
        <v>4.676289743589743</v>
      </c>
      <c r="F88" s="21" t="e">
        <f>#REF!+#REF!+#REF!+#REF!+#REF!+#REF!+#REF!+#REF!+#REF!+#REF!</f>
        <v>#REF!</v>
      </c>
      <c r="G88" s="49">
        <f t="shared" si="10"/>
        <v>4.676289743589743</v>
      </c>
      <c r="H88" s="22">
        <f>18237.53/12/I88</f>
        <v>0.38969081196581196</v>
      </c>
      <c r="I88" s="29">
        <v>3900</v>
      </c>
    </row>
    <row r="89" spans="1:9" s="29" customFormat="1" ht="15">
      <c r="A89" s="68" t="s">
        <v>97</v>
      </c>
      <c r="B89" s="47"/>
      <c r="C89" s="48"/>
      <c r="D89" s="49">
        <f t="shared" si="9"/>
        <v>9117.74</v>
      </c>
      <c r="E89" s="49">
        <f t="shared" si="11"/>
        <v>2.337882051282051</v>
      </c>
      <c r="F89" s="21" t="e">
        <f>#REF!+#REF!+#REF!+#REF!+#REF!+#REF!+#REF!+#REF!+#REF!+#REF!</f>
        <v>#REF!</v>
      </c>
      <c r="G89" s="49">
        <f t="shared" si="10"/>
        <v>2.337882051282051</v>
      </c>
      <c r="H89" s="22">
        <f>9117.74/12/I89</f>
        <v>0.19482350427350426</v>
      </c>
      <c r="I89" s="29">
        <v>3900</v>
      </c>
    </row>
    <row r="90" spans="1:9" s="29" customFormat="1" ht="15">
      <c r="A90" s="68" t="s">
        <v>96</v>
      </c>
      <c r="B90" s="47"/>
      <c r="C90" s="48"/>
      <c r="D90" s="49">
        <f t="shared" si="9"/>
        <v>24500.629999999997</v>
      </c>
      <c r="E90" s="49">
        <f t="shared" si="11"/>
        <v>6.28221282051282</v>
      </c>
      <c r="F90" s="21" t="e">
        <f>#REF!+#REF!+#REF!+#REF!+#REF!+#REF!+#REF!+#REF!+#REF!+#REF!</f>
        <v>#REF!</v>
      </c>
      <c r="G90" s="49">
        <f t="shared" si="10"/>
        <v>6.28221282051282</v>
      </c>
      <c r="H90" s="22">
        <f>24500.63/12/I90</f>
        <v>0.523517735042735</v>
      </c>
      <c r="I90" s="29">
        <v>3900</v>
      </c>
    </row>
    <row r="91" spans="1:9" s="29" customFormat="1" ht="15.75" thickBot="1">
      <c r="A91" s="69" t="s">
        <v>109</v>
      </c>
      <c r="B91" s="70"/>
      <c r="C91" s="71"/>
      <c r="D91" s="80">
        <f>G91*I91</f>
        <v>7595.66</v>
      </c>
      <c r="E91" s="73">
        <f>H91*12</f>
        <v>1.947605128205128</v>
      </c>
      <c r="F91" s="81" t="e">
        <f>#REF!+#REF!+#REF!+#REF!+#REF!+#REF!+#REF!+#REF!+#REF!+#REF!</f>
        <v>#REF!</v>
      </c>
      <c r="G91" s="73">
        <f>H91*12</f>
        <v>1.947605128205128</v>
      </c>
      <c r="H91" s="72">
        <f>7595.66/12/I91</f>
        <v>0.16230042735042735</v>
      </c>
      <c r="I91" s="29">
        <v>3900</v>
      </c>
    </row>
    <row r="92" spans="1:9" s="63" customFormat="1" ht="18.75" hidden="1">
      <c r="A92" s="82" t="s">
        <v>106</v>
      </c>
      <c r="C92" s="64"/>
      <c r="D92" s="64">
        <f>D82+D85</f>
        <v>628349.41</v>
      </c>
      <c r="E92" s="64"/>
      <c r="F92" s="64"/>
      <c r="G92" s="64">
        <f>G82+G85</f>
        <v>161.11523333333332</v>
      </c>
      <c r="H92" s="64">
        <f>H82+H85</f>
        <v>13.426269444444443</v>
      </c>
      <c r="I92" s="63">
        <v>3900</v>
      </c>
    </row>
    <row r="93" spans="1:8" s="63" customFormat="1" ht="18.75">
      <c r="A93" s="82"/>
      <c r="C93" s="64"/>
      <c r="D93" s="64"/>
      <c r="E93" s="64"/>
      <c r="F93" s="64"/>
      <c r="G93" s="64"/>
      <c r="H93" s="64"/>
    </row>
    <row r="94" spans="1:8" s="63" customFormat="1" ht="18.75">
      <c r="A94" s="82"/>
      <c r="C94" s="64"/>
      <c r="D94" s="64"/>
      <c r="E94" s="64"/>
      <c r="F94" s="64"/>
      <c r="G94" s="64"/>
      <c r="H94" s="64"/>
    </row>
    <row r="95" spans="1:8" s="63" customFormat="1" ht="19.5" thickBot="1">
      <c r="A95" s="82"/>
      <c r="C95" s="64"/>
      <c r="D95" s="64"/>
      <c r="E95" s="64"/>
      <c r="F95" s="64"/>
      <c r="G95" s="64"/>
      <c r="H95" s="64"/>
    </row>
    <row r="96" spans="1:9" s="63" customFormat="1" ht="19.5" thickBot="1">
      <c r="A96" s="13" t="s">
        <v>106</v>
      </c>
      <c r="B96" s="28"/>
      <c r="C96" s="66"/>
      <c r="D96" s="66">
        <f>D82+D85</f>
        <v>628349.41</v>
      </c>
      <c r="E96" s="66">
        <f>E82+E85</f>
        <v>40.04777692307692</v>
      </c>
      <c r="F96" s="66" t="e">
        <f>F82+F85</f>
        <v>#REF!</v>
      </c>
      <c r="G96" s="66">
        <f>G82+G85</f>
        <v>161.11523333333332</v>
      </c>
      <c r="H96" s="67">
        <f>H82+H85</f>
        <v>13.426269444444443</v>
      </c>
      <c r="I96" s="63">
        <v>3900</v>
      </c>
    </row>
    <row r="97" spans="1:8" s="63" customFormat="1" ht="18.75">
      <c r="A97" s="82"/>
      <c r="C97" s="64"/>
      <c r="D97" s="64"/>
      <c r="E97" s="64"/>
      <c r="F97" s="64"/>
      <c r="G97" s="64"/>
      <c r="H97" s="64"/>
    </row>
    <row r="98" spans="1:8" s="63" customFormat="1" ht="18.75">
      <c r="A98" s="82"/>
      <c r="C98" s="64"/>
      <c r="D98" s="64"/>
      <c r="E98" s="64"/>
      <c r="F98" s="64"/>
      <c r="G98" s="64"/>
      <c r="H98" s="64"/>
    </row>
    <row r="99" spans="1:8" s="63" customFormat="1" ht="15">
      <c r="A99" s="83"/>
      <c r="B99" s="84"/>
      <c r="C99" s="85"/>
      <c r="D99" s="85"/>
      <c r="E99" s="85"/>
      <c r="F99" s="85"/>
      <c r="G99" s="85"/>
      <c r="H99" s="85"/>
    </row>
    <row r="100" spans="1:8" s="58" customFormat="1" ht="20.25" thickBot="1">
      <c r="A100" s="62"/>
      <c r="B100" s="86"/>
      <c r="C100" s="86"/>
      <c r="D100" s="86"/>
      <c r="E100" s="86"/>
      <c r="F100" s="86"/>
      <c r="G100" s="86"/>
      <c r="H100" s="86"/>
    </row>
    <row r="101" spans="1:8" s="52" customFormat="1" ht="20.25" thickBot="1">
      <c r="A101" s="13" t="s">
        <v>31</v>
      </c>
      <c r="B101" s="50" t="s">
        <v>13</v>
      </c>
      <c r="C101" s="50" t="s">
        <v>32</v>
      </c>
      <c r="D101" s="51"/>
      <c r="E101" s="50" t="s">
        <v>32</v>
      </c>
      <c r="F101" s="14"/>
      <c r="G101" s="50" t="s">
        <v>32</v>
      </c>
      <c r="H101" s="14">
        <v>24.94</v>
      </c>
    </row>
    <row r="102" s="9" customFormat="1" ht="12.75">
      <c r="A102" s="53"/>
    </row>
    <row r="103" spans="1:8" s="56" customFormat="1" ht="18.75">
      <c r="A103" s="54" t="s">
        <v>33</v>
      </c>
      <c r="B103" s="55"/>
      <c r="C103" s="10"/>
      <c r="D103" s="10"/>
      <c r="E103" s="10"/>
      <c r="F103" s="10"/>
      <c r="G103" s="10"/>
      <c r="H103" s="10"/>
    </row>
    <row r="104" spans="1:8" s="52" customFormat="1" ht="19.5">
      <c r="A104" s="57"/>
      <c r="B104" s="58"/>
      <c r="C104" s="11"/>
      <c r="D104" s="11"/>
      <c r="E104" s="11"/>
      <c r="F104" s="11"/>
      <c r="G104" s="11"/>
      <c r="H104" s="11"/>
    </row>
    <row r="105" spans="1:6" s="9" customFormat="1" ht="14.25">
      <c r="A105" s="87" t="s">
        <v>34</v>
      </c>
      <c r="B105" s="87"/>
      <c r="C105" s="87"/>
      <c r="D105" s="87"/>
      <c r="E105" s="87"/>
      <c r="F105" s="87"/>
    </row>
    <row r="106" s="9" customFormat="1" ht="12.75"/>
    <row r="107" s="9" customFormat="1" ht="12.75">
      <c r="A107" s="53" t="s">
        <v>35</v>
      </c>
    </row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</sheetData>
  <sheetProtection/>
  <mergeCells count="10">
    <mergeCell ref="A8:H8"/>
    <mergeCell ref="A9:H9"/>
    <mergeCell ref="A12:H12"/>
    <mergeCell ref="A105:F105"/>
    <mergeCell ref="A6:H6"/>
    <mergeCell ref="A7:H7"/>
    <mergeCell ref="A1:H1"/>
    <mergeCell ref="B2:H2"/>
    <mergeCell ref="B3:H3"/>
    <mergeCell ref="B4:H4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2011-05-12T04:03:33Z</cp:lastPrinted>
  <dcterms:created xsi:type="dcterms:W3CDTF">2010-04-02T14:46:04Z</dcterms:created>
  <dcterms:modified xsi:type="dcterms:W3CDTF">2011-05-18T05:09:09Z</dcterms:modified>
  <cp:category/>
  <cp:version/>
  <cp:contentType/>
  <cp:contentStatus/>
</cp:coreProperties>
</file>