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2 " sheetId="1" r:id="rId1"/>
    <sheet name="по заявлению" sheetId="2" r:id="rId2"/>
    <sheet name="по голосованию" sheetId="3" r:id="rId3"/>
  </sheets>
  <definedNames/>
  <calcPr fullCalcOnLoad="1" fullPrecision="0"/>
</workbook>
</file>

<file path=xl/sharedStrings.xml><?xml version="1.0" encoding="utf-8"?>
<sst xmlns="http://schemas.openxmlformats.org/spreadsheetml/2006/main" count="513" uniqueCount="134">
  <si>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</si>
  <si>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</si>
  <si>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</si>
  <si>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</si>
  <si>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</si>
  <si>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</si>
  <si>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</si>
  <si>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</si>
  <si>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</si>
  <si>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</si>
  <si>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</si>
  <si>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</si>
  <si>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</si>
  <si>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</si>
  <si>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</si>
  <si>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</si>
  <si>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</si>
  <si>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</si>
  <si>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</si>
  <si>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</si>
  <si>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</si>
  <si>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</si>
  <si>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</si>
  <si>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</si>
  <si>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</si>
  <si>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</si>
  <si>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</si>
  <si>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</si>
  <si>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</si>
  <si>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</si>
  <si>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</si>
  <si>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</si>
  <si>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</si>
  <si>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</si>
  <si>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</si>
  <si>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</si>
  <si>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</si>
  <si>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</si>
  <si>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</si>
  <si>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</si>
  <si>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</si>
  <si>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</si>
  <si>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</si>
  <si>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</si>
  <si>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</si>
  <si>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</si>
  <si>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</si>
  <si>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</si>
  <si>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</si>
  <si>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</si>
  <si>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</si>
  <si>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</si>
  <si>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</si>
  <si>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</si>
  <si>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</si>
  <si>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</si>
  <si>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</si>
  <si>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</si>
  <si>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</si>
  <si>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</si>
  <si>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</si>
  <si>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</si>
  <si>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</si>
  <si>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</si>
  <si>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</si>
  <si>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</si>
  <si>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</si>
  <si>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</si>
  <si>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</si>
  <si>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</si>
  <si>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</si>
  <si>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</si>
  <si>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</si>
  <si>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</si>
  <si>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</si>
  <si>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</si>
  <si>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</si>
  <si>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</si>
  <si>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</si>
  <si>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</si>
  <si>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</si>
  <si>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</si>
  <si>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</si>
  <si>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</si>
  <si>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</si>
  <si>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</si>
  <si>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Погашение задолженности прошлых периодов</t>
  </si>
  <si>
    <t>ВСЕГО :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</si>
  <si>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</si>
  <si>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</si>
  <si>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</si>
  <si>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</si>
  <si>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</si>
  <si>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</si>
  <si>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</si>
  <si>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</si>
  <si>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</si>
  <si>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1 раз в 4 месяца</t>
  </si>
  <si>
    <t>Итого :</t>
  </si>
  <si>
    <t>Всего :</t>
  </si>
  <si>
    <t>Дополнительные работы  по текущему ремонту, в т.ч.:</t>
  </si>
  <si>
    <t>замена насоса гвс / резерв /</t>
  </si>
  <si>
    <t>по адресу: ул. Набережная, д.24 (Sобщ.=4579,6 м2,  Sзем.уч.=3207,32м2)</t>
  </si>
  <si>
    <t>окос травы</t>
  </si>
  <si>
    <t>2-3 раза</t>
  </si>
  <si>
    <t>1 раз в 3 года</t>
  </si>
  <si>
    <t>Сбор, вывоз и утилизация ТБО, руб/м2</t>
  </si>
  <si>
    <t>ремонт вентиляционных шахт</t>
  </si>
  <si>
    <t>окраска трубопроводов в тепл.узле составом "Корунд"</t>
  </si>
  <si>
    <t>установка обратного клапана диам.57 на вводе ХВС на ВВП</t>
  </si>
  <si>
    <t>заполнение электронных паспортов</t>
  </si>
  <si>
    <t>учет работ по капремонту</t>
  </si>
  <si>
    <t>пылеудаление и дезинфекция вентиляционных каналов без пробивки</t>
  </si>
  <si>
    <t>Итого</t>
  </si>
  <si>
    <t>гидравлическое испытание элеваторных узлов и запорной арматуры</t>
  </si>
  <si>
    <t>Управление многоквартирным домом, всего в т.ч.</t>
  </si>
  <si>
    <t>ремонт балеонных плит 28 м2</t>
  </si>
  <si>
    <t>ремонт температурного шва 24 п.м.</t>
  </si>
  <si>
    <t>отделка цоколя профлистом 215 м2</t>
  </si>
  <si>
    <t>замена металлической двери входа в подвал 3-го подъезда</t>
  </si>
  <si>
    <t>установка фильтра на вводе ХВС диам.80 мм</t>
  </si>
  <si>
    <t>смена шарового крана под промывку диам.32 - 2 шт.</t>
  </si>
  <si>
    <t>установка шарового крана на ГВС диам.15 мм - 1 шт.</t>
  </si>
  <si>
    <t>ремонт освещения в подвале</t>
  </si>
  <si>
    <t>2015 -2016 г.г.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</si>
  <si>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</si>
  <si>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</si>
  <si>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переводои системы ГВС на летнюю схему</t>
  </si>
  <si>
    <t>подключение системы отопления с регулировкой и переводом системы ГВС на зимнюю схему</t>
  </si>
  <si>
    <t>работы по установке регуляторов температуры</t>
  </si>
  <si>
    <t>Работы заявочного характера, в т.ч работы по предписанию надзорных органов</t>
  </si>
  <si>
    <t>Проект 2  (с учетом замены  общедомового прибора учета теплоэнергии)</t>
  </si>
  <si>
    <t>Замена общедомовых приборов учета теплоснабжения</t>
  </si>
  <si>
    <t>по адресу: ул. Набережная, д.24 (S жилые + нежилые = 4575,0 м2,  Sзем.уч.=3207,32м2)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</si>
</sst>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4"/>
      <name val="Arial Cyr"/>
      <family val="0"/>
    </font>
    <font>
      <sz val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textRotation="90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4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9" fillId="24" borderId="30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9" fillId="25" borderId="33" xfId="0" applyNumberFormat="1" applyFont="1" applyFill="1" applyBorder="1" applyAlignment="1">
      <alignment horizontal="center"/>
    </xf>
    <xf numFmtId="2" fontId="18" fillId="25" borderId="34" xfId="0" applyNumberFormat="1" applyFont="1" applyFill="1" applyBorder="1" applyAlignment="1">
      <alignment horizontal="center" vertical="center" wrapText="1"/>
    </xf>
    <xf numFmtId="2" fontId="19" fillId="25" borderId="35" xfId="0" applyNumberFormat="1" applyFont="1" applyFill="1" applyBorder="1" applyAlignment="1">
      <alignment horizontal="center"/>
    </xf>
    <xf numFmtId="0" fontId="0" fillId="25" borderId="1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5" borderId="36" xfId="0" applyFont="1" applyFill="1" applyBorder="1" applyAlignment="1">
      <alignment horizontal="left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left" vertical="center" wrapText="1"/>
    </xf>
    <xf numFmtId="0" fontId="18" fillId="25" borderId="23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5" fillId="25" borderId="12" xfId="0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7" xfId="0" applyNumberFormat="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zoomScale="75" zoomScaleNormal="75" zoomScalePageLayoutView="0" workbookViewId="0" topLeftCell="A69">
      <selection activeCell="A102" sqref="A102:D102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3" hidden="1" customWidth="1"/>
    <col min="12" max="14" width="15.375" style="9" customWidth="1"/>
    <col min="15" max="16384" width="9.125" style="9" customWidth="1"/>
  </cols>
  <sheetData>
    <row r="1" spans="1:8" ht="16.5" customHeight="1">
      <c r="A1" s="115" t="s">
        <v>0</v>
      </c>
      <c r="B1" s="116"/>
      <c r="C1" s="116"/>
      <c r="D1" s="116"/>
      <c r="E1" s="116"/>
      <c r="F1" s="116"/>
      <c r="G1" s="116"/>
      <c r="H1" s="116"/>
    </row>
    <row r="2" spans="2:8" ht="12.75" customHeight="1">
      <c r="B2" s="117" t="s">
        <v>1</v>
      </c>
      <c r="C2" s="117"/>
      <c r="D2" s="117"/>
      <c r="E2" s="117"/>
      <c r="F2" s="117"/>
      <c r="G2" s="116"/>
      <c r="H2" s="116"/>
    </row>
    <row r="3" spans="1:8" ht="21" customHeight="1">
      <c r="A3" s="64" t="s">
        <v>124</v>
      </c>
      <c r="B3" s="117" t="s">
        <v>2</v>
      </c>
      <c r="C3" s="117"/>
      <c r="D3" s="117"/>
      <c r="E3" s="117"/>
      <c r="F3" s="117"/>
      <c r="G3" s="116"/>
      <c r="H3" s="116"/>
    </row>
    <row r="4" spans="2:8" ht="14.25" customHeight="1">
      <c r="B4" s="117" t="s">
        <v>33</v>
      </c>
      <c r="C4" s="117"/>
      <c r="D4" s="117"/>
      <c r="E4" s="117"/>
      <c r="F4" s="117"/>
      <c r="G4" s="116"/>
      <c r="H4" s="116"/>
    </row>
    <row r="5" spans="2:9" ht="35.25" customHeight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8" t="s">
        <v>131</v>
      </c>
      <c r="B6" s="119"/>
      <c r="C6" s="119"/>
      <c r="D6" s="119"/>
      <c r="E6" s="119"/>
      <c r="F6" s="119"/>
      <c r="G6" s="119"/>
      <c r="H6" s="119"/>
      <c r="I6" s="1"/>
    </row>
    <row r="7" spans="1:9" ht="19.5" customHeight="1">
      <c r="A7" s="120" t="s">
        <v>125</v>
      </c>
      <c r="B7" s="120"/>
      <c r="C7" s="120"/>
      <c r="D7" s="120"/>
      <c r="E7" s="120"/>
      <c r="F7" s="120"/>
      <c r="G7" s="120"/>
      <c r="H7" s="120"/>
      <c r="I7" s="1"/>
    </row>
    <row r="8" spans="1:11" s="23" customFormat="1" ht="22.5" customHeight="1">
      <c r="A8" s="104" t="s">
        <v>3</v>
      </c>
      <c r="B8" s="104"/>
      <c r="C8" s="104"/>
      <c r="D8" s="104"/>
      <c r="E8" s="105"/>
      <c r="F8" s="105"/>
      <c r="G8" s="105"/>
      <c r="H8" s="105"/>
      <c r="K8" s="54"/>
    </row>
    <row r="9" spans="1:8" s="24" customFormat="1" ht="18.75" customHeight="1">
      <c r="A9" s="104" t="s">
        <v>102</v>
      </c>
      <c r="B9" s="104"/>
      <c r="C9" s="104"/>
      <c r="D9" s="104"/>
      <c r="E9" s="105"/>
      <c r="F9" s="105"/>
      <c r="G9" s="105"/>
      <c r="H9" s="105"/>
    </row>
    <row r="10" spans="1:8" s="25" customFormat="1" ht="17.25" customHeight="1">
      <c r="A10" s="106" t="s">
        <v>77</v>
      </c>
      <c r="B10" s="106"/>
      <c r="C10" s="106"/>
      <c r="D10" s="106"/>
      <c r="E10" s="107"/>
      <c r="F10" s="107"/>
      <c r="G10" s="107"/>
      <c r="H10" s="107"/>
    </row>
    <row r="11" spans="1:8" s="24" customFormat="1" ht="30" customHeight="1" thickBot="1">
      <c r="A11" s="108" t="s">
        <v>89</v>
      </c>
      <c r="B11" s="108"/>
      <c r="C11" s="108"/>
      <c r="D11" s="108"/>
      <c r="E11" s="109"/>
      <c r="F11" s="109"/>
      <c r="G11" s="109"/>
      <c r="H11" s="109"/>
    </row>
    <row r="12" spans="1:11" s="18" customFormat="1" ht="139.5" customHeight="1" thickBot="1">
      <c r="A12" s="26" t="s">
        <v>4</v>
      </c>
      <c r="B12" s="27" t="s">
        <v>5</v>
      </c>
      <c r="C12" s="28" t="s">
        <v>6</v>
      </c>
      <c r="D12" s="28" t="s">
        <v>34</v>
      </c>
      <c r="E12" s="28" t="s">
        <v>6</v>
      </c>
      <c r="F12" s="2" t="s">
        <v>7</v>
      </c>
      <c r="G12" s="28" t="s">
        <v>6</v>
      </c>
      <c r="H12" s="2" t="s">
        <v>7</v>
      </c>
      <c r="K12" s="55"/>
    </row>
    <row r="13" spans="1:11" s="34" customFormat="1" ht="12.75">
      <c r="A13" s="29">
        <v>1</v>
      </c>
      <c r="B13" s="30">
        <v>2</v>
      </c>
      <c r="C13" s="30">
        <v>3</v>
      </c>
      <c r="D13" s="31"/>
      <c r="E13" s="30">
        <v>3</v>
      </c>
      <c r="F13" s="3">
        <v>4</v>
      </c>
      <c r="G13" s="32">
        <v>3</v>
      </c>
      <c r="H13" s="33">
        <v>4</v>
      </c>
      <c r="K13" s="56"/>
    </row>
    <row r="14" spans="1:11" s="34" customFormat="1" ht="49.5" customHeight="1">
      <c r="A14" s="110" t="s">
        <v>8</v>
      </c>
      <c r="B14" s="111"/>
      <c r="C14" s="111"/>
      <c r="D14" s="111"/>
      <c r="E14" s="111"/>
      <c r="F14" s="111"/>
      <c r="G14" s="112"/>
      <c r="H14" s="113"/>
      <c r="K14" s="56"/>
    </row>
    <row r="15" spans="1:11" s="18" customFormat="1" ht="15">
      <c r="A15" s="35" t="s">
        <v>115</v>
      </c>
      <c r="B15" s="36"/>
      <c r="C15" s="17">
        <f>F15*12</f>
        <v>0</v>
      </c>
      <c r="D15" s="74">
        <f>G15*I15</f>
        <v>174757.54</v>
      </c>
      <c r="E15" s="75">
        <f>H15*12</f>
        <v>38.16</v>
      </c>
      <c r="F15" s="76"/>
      <c r="G15" s="75">
        <f>H15*12</f>
        <v>38.16</v>
      </c>
      <c r="H15" s="75">
        <f>H20+H24</f>
        <v>3.18</v>
      </c>
      <c r="I15" s="18">
        <v>4579.6</v>
      </c>
      <c r="J15" s="18">
        <v>1.07</v>
      </c>
      <c r="K15" s="55">
        <v>2.24</v>
      </c>
    </row>
    <row r="16" spans="1:11" s="18" customFormat="1" ht="27" customHeight="1">
      <c r="A16" s="12" t="s">
        <v>90</v>
      </c>
      <c r="B16" s="13" t="s">
        <v>91</v>
      </c>
      <c r="C16" s="17"/>
      <c r="D16" s="74"/>
      <c r="E16" s="75"/>
      <c r="F16" s="76"/>
      <c r="G16" s="75"/>
      <c r="H16" s="75"/>
      <c r="K16" s="55"/>
    </row>
    <row r="17" spans="1:11" s="18" customFormat="1" ht="21" customHeight="1">
      <c r="A17" s="12" t="s">
        <v>92</v>
      </c>
      <c r="B17" s="13" t="s">
        <v>91</v>
      </c>
      <c r="C17" s="17"/>
      <c r="D17" s="74"/>
      <c r="E17" s="75"/>
      <c r="F17" s="76"/>
      <c r="G17" s="75"/>
      <c r="H17" s="75"/>
      <c r="K17" s="55"/>
    </row>
    <row r="18" spans="1:11" s="18" customFormat="1" ht="20.25" customHeight="1">
      <c r="A18" s="12" t="s">
        <v>93</v>
      </c>
      <c r="B18" s="13" t="s">
        <v>94</v>
      </c>
      <c r="C18" s="17"/>
      <c r="D18" s="74"/>
      <c r="E18" s="75"/>
      <c r="F18" s="76"/>
      <c r="G18" s="75"/>
      <c r="H18" s="75"/>
      <c r="K18" s="55"/>
    </row>
    <row r="19" spans="1:11" s="18" customFormat="1" ht="18" customHeight="1">
      <c r="A19" s="12" t="s">
        <v>95</v>
      </c>
      <c r="B19" s="66" t="s">
        <v>91</v>
      </c>
      <c r="C19" s="17"/>
      <c r="D19" s="74"/>
      <c r="E19" s="75"/>
      <c r="F19" s="76"/>
      <c r="G19" s="75"/>
      <c r="H19" s="75"/>
      <c r="K19" s="55"/>
    </row>
    <row r="20" spans="1:11" s="18" customFormat="1" ht="18" customHeight="1">
      <c r="A20" s="35" t="s">
        <v>113</v>
      </c>
      <c r="B20" s="68"/>
      <c r="C20" s="17"/>
      <c r="D20" s="74"/>
      <c r="E20" s="75"/>
      <c r="F20" s="76"/>
      <c r="G20" s="75"/>
      <c r="H20" s="75">
        <v>2.83</v>
      </c>
      <c r="K20" s="55"/>
    </row>
    <row r="21" spans="1:11" s="18" customFormat="1" ht="18" customHeight="1">
      <c r="A21" s="67" t="s">
        <v>110</v>
      </c>
      <c r="B21" s="68" t="s">
        <v>91</v>
      </c>
      <c r="C21" s="17"/>
      <c r="D21" s="74"/>
      <c r="E21" s="75"/>
      <c r="F21" s="76"/>
      <c r="G21" s="75"/>
      <c r="H21" s="103">
        <v>0.12</v>
      </c>
      <c r="K21" s="55"/>
    </row>
    <row r="22" spans="1:11" s="18" customFormat="1" ht="18" customHeight="1">
      <c r="A22" s="67" t="s">
        <v>111</v>
      </c>
      <c r="B22" s="68" t="s">
        <v>91</v>
      </c>
      <c r="C22" s="17"/>
      <c r="D22" s="74"/>
      <c r="E22" s="75"/>
      <c r="F22" s="76"/>
      <c r="G22" s="75"/>
      <c r="H22" s="103">
        <v>0.11</v>
      </c>
      <c r="K22" s="55"/>
    </row>
    <row r="23" spans="1:11" s="18" customFormat="1" ht="18" customHeight="1">
      <c r="A23" s="67" t="s">
        <v>126</v>
      </c>
      <c r="B23" s="68" t="s">
        <v>91</v>
      </c>
      <c r="C23" s="17"/>
      <c r="D23" s="74"/>
      <c r="E23" s="75"/>
      <c r="F23" s="76"/>
      <c r="G23" s="75"/>
      <c r="H23" s="103">
        <v>0.12</v>
      </c>
      <c r="K23" s="55"/>
    </row>
    <row r="24" spans="1:11" s="18" customFormat="1" ht="18" customHeight="1">
      <c r="A24" s="35" t="s">
        <v>113</v>
      </c>
      <c r="B24" s="68"/>
      <c r="C24" s="17"/>
      <c r="D24" s="74"/>
      <c r="E24" s="75"/>
      <c r="F24" s="76"/>
      <c r="G24" s="75"/>
      <c r="H24" s="75">
        <f>H21+H22+H23</f>
        <v>0.35</v>
      </c>
      <c r="K24" s="55"/>
    </row>
    <row r="25" spans="1:11" s="18" customFormat="1" ht="30">
      <c r="A25" s="35" t="s">
        <v>10</v>
      </c>
      <c r="B25" s="37"/>
      <c r="C25" s="17">
        <f>F25*12</f>
        <v>0</v>
      </c>
      <c r="D25" s="74">
        <f>G25*I25</f>
        <v>139586.21</v>
      </c>
      <c r="E25" s="75">
        <f>H25*12</f>
        <v>30.48</v>
      </c>
      <c r="F25" s="76"/>
      <c r="G25" s="75">
        <f>H25*12</f>
        <v>30.48</v>
      </c>
      <c r="H25" s="75">
        <v>2.54</v>
      </c>
      <c r="I25" s="18">
        <v>4579.6</v>
      </c>
      <c r="J25" s="18">
        <v>1.07</v>
      </c>
      <c r="K25" s="55">
        <v>2.02</v>
      </c>
    </row>
    <row r="26" spans="1:11" s="18" customFormat="1" ht="15">
      <c r="A26" s="12" t="s">
        <v>79</v>
      </c>
      <c r="B26" s="13" t="s">
        <v>11</v>
      </c>
      <c r="C26" s="17"/>
      <c r="D26" s="74"/>
      <c r="E26" s="75"/>
      <c r="F26" s="76"/>
      <c r="G26" s="75"/>
      <c r="H26" s="75"/>
      <c r="K26" s="55"/>
    </row>
    <row r="27" spans="1:11" s="18" customFormat="1" ht="15">
      <c r="A27" s="12" t="s">
        <v>80</v>
      </c>
      <c r="B27" s="13" t="s">
        <v>11</v>
      </c>
      <c r="C27" s="17"/>
      <c r="D27" s="74"/>
      <c r="E27" s="75"/>
      <c r="F27" s="76"/>
      <c r="G27" s="75"/>
      <c r="H27" s="75"/>
      <c r="K27" s="55"/>
    </row>
    <row r="28" spans="1:11" s="18" customFormat="1" ht="15">
      <c r="A28" s="65" t="s">
        <v>103</v>
      </c>
      <c r="B28" s="60" t="s">
        <v>104</v>
      </c>
      <c r="C28" s="17"/>
      <c r="D28" s="74"/>
      <c r="E28" s="75"/>
      <c r="F28" s="76"/>
      <c r="G28" s="75"/>
      <c r="H28" s="75"/>
      <c r="K28" s="55"/>
    </row>
    <row r="29" spans="1:11" s="18" customFormat="1" ht="15">
      <c r="A29" s="12" t="s">
        <v>81</v>
      </c>
      <c r="B29" s="13" t="s">
        <v>11</v>
      </c>
      <c r="C29" s="17"/>
      <c r="D29" s="74"/>
      <c r="E29" s="75"/>
      <c r="F29" s="76"/>
      <c r="G29" s="75"/>
      <c r="H29" s="75"/>
      <c r="K29" s="55"/>
    </row>
    <row r="30" spans="1:11" s="18" customFormat="1" ht="25.5">
      <c r="A30" s="12" t="s">
        <v>82</v>
      </c>
      <c r="B30" s="13" t="s">
        <v>12</v>
      </c>
      <c r="C30" s="17"/>
      <c r="D30" s="74"/>
      <c r="E30" s="75"/>
      <c r="F30" s="76"/>
      <c r="G30" s="75"/>
      <c r="H30" s="75"/>
      <c r="K30" s="55"/>
    </row>
    <row r="31" spans="1:11" s="18" customFormat="1" ht="15">
      <c r="A31" s="12" t="s">
        <v>83</v>
      </c>
      <c r="B31" s="13" t="s">
        <v>11</v>
      </c>
      <c r="C31" s="17"/>
      <c r="D31" s="74"/>
      <c r="E31" s="75"/>
      <c r="F31" s="76"/>
      <c r="G31" s="75"/>
      <c r="H31" s="75"/>
      <c r="K31" s="55"/>
    </row>
    <row r="32" spans="1:11" s="18" customFormat="1" ht="15">
      <c r="A32" s="19" t="s">
        <v>96</v>
      </c>
      <c r="B32" s="20" t="s">
        <v>11</v>
      </c>
      <c r="C32" s="17"/>
      <c r="D32" s="74"/>
      <c r="E32" s="75"/>
      <c r="F32" s="76"/>
      <c r="G32" s="75"/>
      <c r="H32" s="75"/>
      <c r="K32" s="55"/>
    </row>
    <row r="33" spans="1:11" s="18" customFormat="1" ht="26.25" thickBot="1">
      <c r="A33" s="14" t="s">
        <v>84</v>
      </c>
      <c r="B33" s="15" t="s">
        <v>85</v>
      </c>
      <c r="C33" s="17"/>
      <c r="D33" s="74"/>
      <c r="E33" s="75"/>
      <c r="F33" s="76"/>
      <c r="G33" s="75"/>
      <c r="H33" s="75"/>
      <c r="K33" s="55"/>
    </row>
    <row r="34" spans="1:11" s="39" customFormat="1" ht="15.75" customHeight="1">
      <c r="A34" s="38" t="s">
        <v>13</v>
      </c>
      <c r="B34" s="36" t="s">
        <v>14</v>
      </c>
      <c r="C34" s="17">
        <f>F34*12</f>
        <v>0</v>
      </c>
      <c r="D34" s="74">
        <f aca="true" t="shared" si="0" ref="D34:D43">G34*I34</f>
        <v>41216.4</v>
      </c>
      <c r="E34" s="75">
        <f>H34*12</f>
        <v>9</v>
      </c>
      <c r="F34" s="77"/>
      <c r="G34" s="75">
        <f>H34*12</f>
        <v>9</v>
      </c>
      <c r="H34" s="75">
        <v>0.75</v>
      </c>
      <c r="I34" s="18">
        <v>4579.6</v>
      </c>
      <c r="J34" s="18">
        <v>1.07</v>
      </c>
      <c r="K34" s="55">
        <v>0.6</v>
      </c>
    </row>
    <row r="35" spans="1:11" s="18" customFormat="1" ht="15">
      <c r="A35" s="38" t="s">
        <v>15</v>
      </c>
      <c r="B35" s="36" t="s">
        <v>16</v>
      </c>
      <c r="C35" s="17">
        <f>F35*12</f>
        <v>0</v>
      </c>
      <c r="D35" s="74">
        <f t="shared" si="0"/>
        <v>134640.24</v>
      </c>
      <c r="E35" s="75">
        <f>H35*12</f>
        <v>29.4</v>
      </c>
      <c r="F35" s="77"/>
      <c r="G35" s="75">
        <f>H35*12</f>
        <v>29.4</v>
      </c>
      <c r="H35" s="75">
        <v>2.45</v>
      </c>
      <c r="I35" s="18">
        <v>4579.6</v>
      </c>
      <c r="J35" s="18">
        <v>1.07</v>
      </c>
      <c r="K35" s="55">
        <v>1.94</v>
      </c>
    </row>
    <row r="36" spans="1:11" s="34" customFormat="1" ht="30">
      <c r="A36" s="38" t="s">
        <v>50</v>
      </c>
      <c r="B36" s="36" t="s">
        <v>9</v>
      </c>
      <c r="C36" s="16"/>
      <c r="D36" s="74">
        <v>2042.21</v>
      </c>
      <c r="E36" s="78"/>
      <c r="F36" s="77"/>
      <c r="G36" s="75">
        <f aca="true" t="shared" si="1" ref="G36:G41">D36/I36</f>
        <v>0.45</v>
      </c>
      <c r="H36" s="75">
        <f aca="true" t="shared" si="2" ref="H36:H41">G36/12</f>
        <v>0.04</v>
      </c>
      <c r="I36" s="18">
        <v>4579.6</v>
      </c>
      <c r="J36" s="18">
        <v>1.07</v>
      </c>
      <c r="K36" s="55">
        <v>0.03</v>
      </c>
    </row>
    <row r="37" spans="1:11" s="34" customFormat="1" ht="29.25" customHeight="1">
      <c r="A37" s="38" t="s">
        <v>76</v>
      </c>
      <c r="B37" s="36" t="s">
        <v>9</v>
      </c>
      <c r="C37" s="16"/>
      <c r="D37" s="74">
        <v>2042.21</v>
      </c>
      <c r="E37" s="78"/>
      <c r="F37" s="77"/>
      <c r="G37" s="75">
        <f t="shared" si="1"/>
        <v>0.45</v>
      </c>
      <c r="H37" s="75">
        <f t="shared" si="2"/>
        <v>0.04</v>
      </c>
      <c r="I37" s="18">
        <v>4579.6</v>
      </c>
      <c r="J37" s="18">
        <v>1.07</v>
      </c>
      <c r="K37" s="55">
        <v>0.03</v>
      </c>
    </row>
    <row r="38" spans="1:11" s="34" customFormat="1" ht="15">
      <c r="A38" s="38" t="s">
        <v>51</v>
      </c>
      <c r="B38" s="36" t="s">
        <v>9</v>
      </c>
      <c r="C38" s="16"/>
      <c r="D38" s="74">
        <v>12896.1</v>
      </c>
      <c r="E38" s="78"/>
      <c r="F38" s="77"/>
      <c r="G38" s="75">
        <f t="shared" si="1"/>
        <v>2.82</v>
      </c>
      <c r="H38" s="75">
        <f t="shared" si="2"/>
        <v>0.24</v>
      </c>
      <c r="I38" s="18">
        <v>4579.6</v>
      </c>
      <c r="J38" s="18">
        <v>1.07</v>
      </c>
      <c r="K38" s="55">
        <v>0.18</v>
      </c>
    </row>
    <row r="39" spans="1:11" s="34" customFormat="1" ht="30" hidden="1">
      <c r="A39" s="38" t="s">
        <v>52</v>
      </c>
      <c r="B39" s="36" t="s">
        <v>12</v>
      </c>
      <c r="C39" s="16"/>
      <c r="D39" s="74">
        <f t="shared" si="0"/>
        <v>0</v>
      </c>
      <c r="E39" s="78"/>
      <c r="F39" s="77"/>
      <c r="G39" s="75">
        <f t="shared" si="1"/>
        <v>2.39</v>
      </c>
      <c r="H39" s="75">
        <f t="shared" si="2"/>
        <v>0.2</v>
      </c>
      <c r="I39" s="18">
        <v>4579.6</v>
      </c>
      <c r="J39" s="18">
        <v>1.07</v>
      </c>
      <c r="K39" s="55">
        <v>0</v>
      </c>
    </row>
    <row r="40" spans="1:11" s="34" customFormat="1" ht="30" hidden="1">
      <c r="A40" s="38" t="s">
        <v>53</v>
      </c>
      <c r="B40" s="36" t="s">
        <v>12</v>
      </c>
      <c r="C40" s="16"/>
      <c r="D40" s="74">
        <f t="shared" si="0"/>
        <v>0</v>
      </c>
      <c r="E40" s="78"/>
      <c r="F40" s="77"/>
      <c r="G40" s="75">
        <f t="shared" si="1"/>
        <v>2.39</v>
      </c>
      <c r="H40" s="75">
        <f t="shared" si="2"/>
        <v>0.2</v>
      </c>
      <c r="I40" s="18">
        <v>4579.6</v>
      </c>
      <c r="J40" s="18">
        <v>1.07</v>
      </c>
      <c r="K40" s="55">
        <v>0</v>
      </c>
    </row>
    <row r="41" spans="1:11" s="34" customFormat="1" ht="30">
      <c r="A41" s="38" t="s">
        <v>132</v>
      </c>
      <c r="B41" s="36" t="s">
        <v>12</v>
      </c>
      <c r="C41" s="16"/>
      <c r="D41" s="74">
        <v>130150</v>
      </c>
      <c r="E41" s="78"/>
      <c r="F41" s="77"/>
      <c r="G41" s="75">
        <f t="shared" si="1"/>
        <v>28.42</v>
      </c>
      <c r="H41" s="75">
        <f t="shared" si="2"/>
        <v>2.37</v>
      </c>
      <c r="I41" s="18">
        <v>4579.6</v>
      </c>
      <c r="J41" s="18">
        <v>1.07</v>
      </c>
      <c r="K41" s="55">
        <v>0</v>
      </c>
    </row>
    <row r="42" spans="1:11" s="34" customFormat="1" ht="30">
      <c r="A42" s="38" t="s">
        <v>23</v>
      </c>
      <c r="B42" s="36"/>
      <c r="C42" s="16">
        <f>F42*12</f>
        <v>0</v>
      </c>
      <c r="D42" s="74">
        <f t="shared" si="0"/>
        <v>9342.38</v>
      </c>
      <c r="E42" s="78">
        <f>H42*12</f>
        <v>2.04</v>
      </c>
      <c r="F42" s="77"/>
      <c r="G42" s="75">
        <f>H42*12</f>
        <v>2.04</v>
      </c>
      <c r="H42" s="75">
        <v>0.17</v>
      </c>
      <c r="I42" s="18">
        <v>4579.6</v>
      </c>
      <c r="J42" s="18">
        <v>1.07</v>
      </c>
      <c r="K42" s="55">
        <v>0.14</v>
      </c>
    </row>
    <row r="43" spans="1:11" s="18" customFormat="1" ht="15">
      <c r="A43" s="38" t="s">
        <v>25</v>
      </c>
      <c r="B43" s="36" t="s">
        <v>26</v>
      </c>
      <c r="C43" s="16">
        <f>F43*12</f>
        <v>0</v>
      </c>
      <c r="D43" s="78">
        <f t="shared" si="0"/>
        <v>3297.31</v>
      </c>
      <c r="E43" s="78">
        <f>H43*12</f>
        <v>0.72</v>
      </c>
      <c r="F43" s="78"/>
      <c r="G43" s="78">
        <f>H43*12</f>
        <v>0.72</v>
      </c>
      <c r="H43" s="78">
        <v>0.06</v>
      </c>
      <c r="I43" s="18">
        <v>4579.6</v>
      </c>
      <c r="J43" s="18">
        <v>1.07</v>
      </c>
      <c r="K43" s="55">
        <v>0.03</v>
      </c>
    </row>
    <row r="44" spans="1:11" s="18" customFormat="1" ht="15">
      <c r="A44" s="38" t="s">
        <v>27</v>
      </c>
      <c r="B44" s="36" t="s">
        <v>28</v>
      </c>
      <c r="C44" s="16">
        <f>F44*12</f>
        <v>0</v>
      </c>
      <c r="D44" s="78">
        <f>G44*I44</f>
        <v>2198.21</v>
      </c>
      <c r="E44" s="78">
        <f>H44*12</f>
        <v>0.48</v>
      </c>
      <c r="F44" s="78"/>
      <c r="G44" s="78">
        <f>12*H44</f>
        <v>0.48</v>
      </c>
      <c r="H44" s="78">
        <v>0.04</v>
      </c>
      <c r="I44" s="18">
        <v>4579.6</v>
      </c>
      <c r="J44" s="18">
        <v>1.07</v>
      </c>
      <c r="K44" s="55">
        <v>0.02</v>
      </c>
    </row>
    <row r="45" spans="1:11" s="39" customFormat="1" ht="30">
      <c r="A45" s="38" t="s">
        <v>24</v>
      </c>
      <c r="B45" s="36" t="s">
        <v>97</v>
      </c>
      <c r="C45" s="16">
        <f>F45*12</f>
        <v>0</v>
      </c>
      <c r="D45" s="78">
        <f>G45*I45</f>
        <v>2747.76</v>
      </c>
      <c r="E45" s="78"/>
      <c r="F45" s="78"/>
      <c r="G45" s="78">
        <f>H45*12</f>
        <v>0.6</v>
      </c>
      <c r="H45" s="78">
        <v>0.05</v>
      </c>
      <c r="I45" s="18">
        <v>4579.6</v>
      </c>
      <c r="J45" s="18">
        <v>1.07</v>
      </c>
      <c r="K45" s="55">
        <v>0.03</v>
      </c>
    </row>
    <row r="46" spans="1:11" s="39" customFormat="1" ht="15">
      <c r="A46" s="100" t="s">
        <v>35</v>
      </c>
      <c r="B46" s="101"/>
      <c r="C46" s="78"/>
      <c r="D46" s="78">
        <f>D48+D49+D51+D52+D53+D54+D55+D56+D57+D50+D60</f>
        <v>19999.23</v>
      </c>
      <c r="E46" s="78"/>
      <c r="F46" s="78"/>
      <c r="G46" s="78">
        <f>D46/I46</f>
        <v>4.37</v>
      </c>
      <c r="H46" s="78">
        <f>G46/12</f>
        <v>0.36</v>
      </c>
      <c r="I46" s="18">
        <v>4579.6</v>
      </c>
      <c r="J46" s="18">
        <v>1.07</v>
      </c>
      <c r="K46" s="55">
        <v>0.42</v>
      </c>
    </row>
    <row r="47" spans="1:11" s="34" customFormat="1" ht="15" hidden="1">
      <c r="A47" s="85" t="s">
        <v>62</v>
      </c>
      <c r="B47" s="86" t="s">
        <v>17</v>
      </c>
      <c r="C47" s="61"/>
      <c r="D47" s="62">
        <f>G47*I47</f>
        <v>0</v>
      </c>
      <c r="E47" s="61"/>
      <c r="F47" s="63"/>
      <c r="G47" s="61">
        <f>H47*12</f>
        <v>0</v>
      </c>
      <c r="H47" s="61"/>
      <c r="I47" s="18">
        <v>4579.6</v>
      </c>
      <c r="J47" s="18">
        <v>1.07</v>
      </c>
      <c r="K47" s="55">
        <v>0.02</v>
      </c>
    </row>
    <row r="48" spans="1:11" s="34" customFormat="1" ht="25.5" customHeight="1">
      <c r="A48" s="85" t="s">
        <v>127</v>
      </c>
      <c r="B48" s="86" t="s">
        <v>17</v>
      </c>
      <c r="C48" s="61"/>
      <c r="D48" s="62">
        <v>622.74</v>
      </c>
      <c r="E48" s="61"/>
      <c r="F48" s="63"/>
      <c r="G48" s="61"/>
      <c r="H48" s="61"/>
      <c r="I48" s="18">
        <v>4579.6</v>
      </c>
      <c r="J48" s="18">
        <v>1.07</v>
      </c>
      <c r="K48" s="55">
        <v>0.01</v>
      </c>
    </row>
    <row r="49" spans="1:11" s="34" customFormat="1" ht="15">
      <c r="A49" s="85" t="s">
        <v>18</v>
      </c>
      <c r="B49" s="86" t="s">
        <v>22</v>
      </c>
      <c r="C49" s="61">
        <f>F49*12</f>
        <v>0</v>
      </c>
      <c r="D49" s="62">
        <v>459.48</v>
      </c>
      <c r="E49" s="61">
        <f>H49*12</f>
        <v>0</v>
      </c>
      <c r="F49" s="63"/>
      <c r="G49" s="61"/>
      <c r="H49" s="61"/>
      <c r="I49" s="18">
        <v>4579.6</v>
      </c>
      <c r="J49" s="18">
        <v>1.07</v>
      </c>
      <c r="K49" s="55">
        <v>0.01</v>
      </c>
    </row>
    <row r="50" spans="1:11" s="34" customFormat="1" ht="15">
      <c r="A50" s="85" t="s">
        <v>114</v>
      </c>
      <c r="B50" s="102" t="s">
        <v>17</v>
      </c>
      <c r="C50" s="61"/>
      <c r="D50" s="62">
        <v>818.74</v>
      </c>
      <c r="E50" s="61"/>
      <c r="F50" s="63"/>
      <c r="G50" s="61"/>
      <c r="H50" s="61"/>
      <c r="I50" s="18">
        <v>4579.6</v>
      </c>
      <c r="J50" s="18"/>
      <c r="K50" s="55"/>
    </row>
    <row r="51" spans="1:11" s="34" customFormat="1" ht="15">
      <c r="A51" s="85" t="s">
        <v>60</v>
      </c>
      <c r="B51" s="86" t="s">
        <v>17</v>
      </c>
      <c r="C51" s="61">
        <f>F51*12</f>
        <v>0</v>
      </c>
      <c r="D51" s="62">
        <v>875.61</v>
      </c>
      <c r="E51" s="61">
        <f>H51*12</f>
        <v>0</v>
      </c>
      <c r="F51" s="63"/>
      <c r="G51" s="61"/>
      <c r="H51" s="61"/>
      <c r="I51" s="18">
        <v>4579.6</v>
      </c>
      <c r="J51" s="18">
        <v>1.07</v>
      </c>
      <c r="K51" s="55">
        <v>0.01</v>
      </c>
    </row>
    <row r="52" spans="1:11" s="34" customFormat="1" ht="15">
      <c r="A52" s="85" t="s">
        <v>19</v>
      </c>
      <c r="B52" s="86" t="s">
        <v>17</v>
      </c>
      <c r="C52" s="61">
        <f>F52*12</f>
        <v>0</v>
      </c>
      <c r="D52" s="62">
        <v>3903.72</v>
      </c>
      <c r="E52" s="61">
        <f>H52*12</f>
        <v>0</v>
      </c>
      <c r="F52" s="63"/>
      <c r="G52" s="61"/>
      <c r="H52" s="61"/>
      <c r="I52" s="18">
        <v>4579.6</v>
      </c>
      <c r="J52" s="18">
        <v>1.07</v>
      </c>
      <c r="K52" s="55">
        <v>0.05</v>
      </c>
    </row>
    <row r="53" spans="1:11" s="34" customFormat="1" ht="15">
      <c r="A53" s="85" t="s">
        <v>20</v>
      </c>
      <c r="B53" s="86" t="s">
        <v>17</v>
      </c>
      <c r="C53" s="61">
        <f>F53*12</f>
        <v>0</v>
      </c>
      <c r="D53" s="62">
        <v>918.95</v>
      </c>
      <c r="E53" s="61">
        <f>H53*12</f>
        <v>0</v>
      </c>
      <c r="F53" s="63"/>
      <c r="G53" s="61"/>
      <c r="H53" s="61"/>
      <c r="I53" s="18">
        <v>4579.6</v>
      </c>
      <c r="J53" s="18">
        <v>1.07</v>
      </c>
      <c r="K53" s="55">
        <v>0.01</v>
      </c>
    </row>
    <row r="54" spans="1:11" s="34" customFormat="1" ht="15">
      <c r="A54" s="85" t="s">
        <v>56</v>
      </c>
      <c r="B54" s="86" t="s">
        <v>17</v>
      </c>
      <c r="C54" s="61"/>
      <c r="D54" s="62">
        <v>437.79</v>
      </c>
      <c r="E54" s="61"/>
      <c r="F54" s="63"/>
      <c r="G54" s="61"/>
      <c r="H54" s="61"/>
      <c r="I54" s="18">
        <v>4579.6</v>
      </c>
      <c r="J54" s="18">
        <v>1.07</v>
      </c>
      <c r="K54" s="55">
        <v>0.01</v>
      </c>
    </row>
    <row r="55" spans="1:11" s="34" customFormat="1" ht="15">
      <c r="A55" s="85" t="s">
        <v>57</v>
      </c>
      <c r="B55" s="86" t="s">
        <v>22</v>
      </c>
      <c r="C55" s="61"/>
      <c r="D55" s="62">
        <v>1751.23</v>
      </c>
      <c r="E55" s="61"/>
      <c r="F55" s="63"/>
      <c r="G55" s="61"/>
      <c r="H55" s="61"/>
      <c r="I55" s="18">
        <v>4579.6</v>
      </c>
      <c r="J55" s="18">
        <v>1.07</v>
      </c>
      <c r="K55" s="55">
        <v>0.02</v>
      </c>
    </row>
    <row r="56" spans="1:11" s="34" customFormat="1" ht="25.5">
      <c r="A56" s="85" t="s">
        <v>21</v>
      </c>
      <c r="B56" s="86" t="s">
        <v>17</v>
      </c>
      <c r="C56" s="61">
        <f>F56*12</f>
        <v>0</v>
      </c>
      <c r="D56" s="62">
        <v>4211.48</v>
      </c>
      <c r="E56" s="61">
        <f>H56*12</f>
        <v>0</v>
      </c>
      <c r="F56" s="63"/>
      <c r="G56" s="61"/>
      <c r="H56" s="61"/>
      <c r="I56" s="18">
        <v>4579.6</v>
      </c>
      <c r="J56" s="18">
        <v>1.07</v>
      </c>
      <c r="K56" s="55">
        <v>0.06</v>
      </c>
    </row>
    <row r="57" spans="1:11" s="34" customFormat="1" ht="25.5">
      <c r="A57" s="85" t="s">
        <v>128</v>
      </c>
      <c r="B57" s="86" t="s">
        <v>17</v>
      </c>
      <c r="C57" s="61"/>
      <c r="D57" s="62">
        <v>3488.61</v>
      </c>
      <c r="E57" s="61"/>
      <c r="F57" s="63"/>
      <c r="G57" s="61"/>
      <c r="H57" s="61"/>
      <c r="I57" s="18">
        <v>4579.6</v>
      </c>
      <c r="J57" s="18">
        <v>1.07</v>
      </c>
      <c r="K57" s="55">
        <v>0.01</v>
      </c>
    </row>
    <row r="58" spans="1:11" s="34" customFormat="1" ht="15" hidden="1">
      <c r="A58" s="85" t="s">
        <v>63</v>
      </c>
      <c r="B58" s="86" t="s">
        <v>17</v>
      </c>
      <c r="C58" s="79"/>
      <c r="D58" s="62">
        <f>G58*I58</f>
        <v>0</v>
      </c>
      <c r="E58" s="79"/>
      <c r="F58" s="63"/>
      <c r="G58" s="61"/>
      <c r="H58" s="61"/>
      <c r="I58" s="18">
        <v>4579.6</v>
      </c>
      <c r="J58" s="18">
        <v>1.07</v>
      </c>
      <c r="K58" s="55">
        <v>0.04</v>
      </c>
    </row>
    <row r="59" spans="1:11" s="34" customFormat="1" ht="15" hidden="1">
      <c r="A59" s="85" t="s">
        <v>36</v>
      </c>
      <c r="B59" s="86" t="s">
        <v>17</v>
      </c>
      <c r="C59" s="61"/>
      <c r="D59" s="62">
        <f>G59*I59</f>
        <v>0</v>
      </c>
      <c r="E59" s="61"/>
      <c r="F59" s="63"/>
      <c r="G59" s="61"/>
      <c r="H59" s="61"/>
      <c r="I59" s="18">
        <v>4579.6</v>
      </c>
      <c r="J59" s="18">
        <v>1.07</v>
      </c>
      <c r="K59" s="55">
        <v>0.01</v>
      </c>
    </row>
    <row r="60" spans="1:11" s="34" customFormat="1" ht="25.5">
      <c r="A60" s="85" t="s">
        <v>121</v>
      </c>
      <c r="B60" s="102" t="s">
        <v>12</v>
      </c>
      <c r="C60" s="61"/>
      <c r="D60" s="62">
        <v>2510.88</v>
      </c>
      <c r="E60" s="79"/>
      <c r="F60" s="63"/>
      <c r="G60" s="79"/>
      <c r="H60" s="79"/>
      <c r="I60" s="18">
        <v>4579.6</v>
      </c>
      <c r="J60" s="18"/>
      <c r="K60" s="55"/>
    </row>
    <row r="61" spans="1:11" s="39" customFormat="1" ht="30">
      <c r="A61" s="38" t="s">
        <v>41</v>
      </c>
      <c r="B61" s="36"/>
      <c r="C61" s="17"/>
      <c r="D61" s="75">
        <f>D62+D63+D64+D65+D69+D70</f>
        <v>26399.59</v>
      </c>
      <c r="E61" s="75"/>
      <c r="F61" s="77"/>
      <c r="G61" s="75">
        <f>D61/I61</f>
        <v>5.76</v>
      </c>
      <c r="H61" s="75">
        <f>G61/12</f>
        <v>0.48</v>
      </c>
      <c r="I61" s="18">
        <v>4579.6</v>
      </c>
      <c r="J61" s="18">
        <v>1.07</v>
      </c>
      <c r="K61" s="55">
        <v>0.63</v>
      </c>
    </row>
    <row r="62" spans="1:11" s="34" customFormat="1" ht="15">
      <c r="A62" s="10" t="s">
        <v>37</v>
      </c>
      <c r="B62" s="13" t="s">
        <v>61</v>
      </c>
      <c r="C62" s="4"/>
      <c r="D62" s="62">
        <v>2626.83</v>
      </c>
      <c r="E62" s="61"/>
      <c r="F62" s="63"/>
      <c r="G62" s="61"/>
      <c r="H62" s="61"/>
      <c r="I62" s="18">
        <v>4579.6</v>
      </c>
      <c r="J62" s="18">
        <v>1.07</v>
      </c>
      <c r="K62" s="55">
        <v>0.04</v>
      </c>
    </row>
    <row r="63" spans="1:11" s="34" customFormat="1" ht="25.5">
      <c r="A63" s="10" t="s">
        <v>38</v>
      </c>
      <c r="B63" s="13" t="s">
        <v>45</v>
      </c>
      <c r="C63" s="4"/>
      <c r="D63" s="62">
        <v>1751.23</v>
      </c>
      <c r="E63" s="61"/>
      <c r="F63" s="63"/>
      <c r="G63" s="61"/>
      <c r="H63" s="61"/>
      <c r="I63" s="18">
        <v>4579.6</v>
      </c>
      <c r="J63" s="18">
        <v>1.07</v>
      </c>
      <c r="K63" s="55">
        <v>0.02</v>
      </c>
    </row>
    <row r="64" spans="1:11" s="34" customFormat="1" ht="15">
      <c r="A64" s="10" t="s">
        <v>67</v>
      </c>
      <c r="B64" s="13" t="s">
        <v>66</v>
      </c>
      <c r="C64" s="4"/>
      <c r="D64" s="62">
        <v>1837.85</v>
      </c>
      <c r="E64" s="61"/>
      <c r="F64" s="63"/>
      <c r="G64" s="61"/>
      <c r="H64" s="61"/>
      <c r="I64" s="18">
        <v>4579.6</v>
      </c>
      <c r="J64" s="18">
        <v>1.07</v>
      </c>
      <c r="K64" s="55">
        <v>0.02</v>
      </c>
    </row>
    <row r="65" spans="1:11" s="34" customFormat="1" ht="25.5">
      <c r="A65" s="10" t="s">
        <v>64</v>
      </c>
      <c r="B65" s="13" t="s">
        <v>65</v>
      </c>
      <c r="C65" s="4"/>
      <c r="D65" s="62">
        <v>1751.2</v>
      </c>
      <c r="E65" s="61"/>
      <c r="F65" s="63"/>
      <c r="G65" s="61"/>
      <c r="H65" s="61"/>
      <c r="I65" s="18">
        <v>4579.6</v>
      </c>
      <c r="J65" s="18">
        <v>1.07</v>
      </c>
      <c r="K65" s="55">
        <v>0.02</v>
      </c>
    </row>
    <row r="66" spans="1:11" s="34" customFormat="1" ht="15" hidden="1">
      <c r="A66" s="10" t="s">
        <v>48</v>
      </c>
      <c r="B66" s="13" t="s">
        <v>66</v>
      </c>
      <c r="C66" s="4"/>
      <c r="D66" s="62"/>
      <c r="E66" s="61"/>
      <c r="F66" s="63"/>
      <c r="G66" s="61"/>
      <c r="H66" s="61"/>
      <c r="I66" s="18">
        <v>4579.6</v>
      </c>
      <c r="J66" s="18">
        <v>1.07</v>
      </c>
      <c r="K66" s="55">
        <v>0</v>
      </c>
    </row>
    <row r="67" spans="1:11" s="34" customFormat="1" ht="15" hidden="1">
      <c r="A67" s="10" t="s">
        <v>49</v>
      </c>
      <c r="B67" s="13" t="s">
        <v>17</v>
      </c>
      <c r="C67" s="4"/>
      <c r="D67" s="62"/>
      <c r="E67" s="61"/>
      <c r="F67" s="63"/>
      <c r="G67" s="61"/>
      <c r="H67" s="61"/>
      <c r="I67" s="18">
        <v>4579.6</v>
      </c>
      <c r="J67" s="18">
        <v>1.07</v>
      </c>
      <c r="K67" s="55">
        <v>0</v>
      </c>
    </row>
    <row r="68" spans="1:11" s="34" customFormat="1" ht="25.5" hidden="1">
      <c r="A68" s="10" t="s">
        <v>46</v>
      </c>
      <c r="B68" s="13" t="s">
        <v>17</v>
      </c>
      <c r="C68" s="4"/>
      <c r="D68" s="62"/>
      <c r="E68" s="61"/>
      <c r="F68" s="63"/>
      <c r="G68" s="61"/>
      <c r="H68" s="61"/>
      <c r="I68" s="18">
        <v>4579.6</v>
      </c>
      <c r="J68" s="18">
        <v>1.07</v>
      </c>
      <c r="K68" s="55">
        <v>0</v>
      </c>
    </row>
    <row r="69" spans="1:11" s="34" customFormat="1" ht="25.5">
      <c r="A69" s="10" t="s">
        <v>101</v>
      </c>
      <c r="B69" s="13" t="s">
        <v>12</v>
      </c>
      <c r="C69" s="4"/>
      <c r="D69" s="62">
        <v>12204</v>
      </c>
      <c r="E69" s="61"/>
      <c r="F69" s="63"/>
      <c r="G69" s="61"/>
      <c r="H69" s="61"/>
      <c r="I69" s="18">
        <v>4579.6</v>
      </c>
      <c r="J69" s="18">
        <v>1.07</v>
      </c>
      <c r="K69" s="55">
        <v>0.17</v>
      </c>
    </row>
    <row r="70" spans="1:11" s="34" customFormat="1" ht="15">
      <c r="A70" s="10" t="s">
        <v>58</v>
      </c>
      <c r="B70" s="13" t="s">
        <v>9</v>
      </c>
      <c r="C70" s="11"/>
      <c r="D70" s="62">
        <v>6228.48</v>
      </c>
      <c r="E70" s="79"/>
      <c r="F70" s="63"/>
      <c r="G70" s="61"/>
      <c r="H70" s="61"/>
      <c r="I70" s="18">
        <v>4579.6</v>
      </c>
      <c r="J70" s="18">
        <v>1.07</v>
      </c>
      <c r="K70" s="55">
        <v>0.09</v>
      </c>
    </row>
    <row r="71" spans="1:11" s="34" customFormat="1" ht="15.75" customHeight="1" hidden="1">
      <c r="A71" s="10" t="s">
        <v>73</v>
      </c>
      <c r="B71" s="13" t="s">
        <v>17</v>
      </c>
      <c r="C71" s="4"/>
      <c r="D71" s="62">
        <f>G71*I71</f>
        <v>0</v>
      </c>
      <c r="E71" s="61"/>
      <c r="F71" s="63"/>
      <c r="G71" s="61">
        <f>H71*12</f>
        <v>0</v>
      </c>
      <c r="H71" s="61">
        <v>0</v>
      </c>
      <c r="I71" s="18">
        <v>4579.6</v>
      </c>
      <c r="J71" s="18">
        <v>1.07</v>
      </c>
      <c r="K71" s="55">
        <v>0</v>
      </c>
    </row>
    <row r="72" spans="1:11" s="34" customFormat="1" ht="30">
      <c r="A72" s="38" t="s">
        <v>42</v>
      </c>
      <c r="B72" s="13"/>
      <c r="C72" s="4"/>
      <c r="D72" s="75">
        <v>0</v>
      </c>
      <c r="E72" s="61"/>
      <c r="F72" s="63"/>
      <c r="G72" s="75">
        <f>D72/I72</f>
        <v>0</v>
      </c>
      <c r="H72" s="75">
        <f>G72/12</f>
        <v>0</v>
      </c>
      <c r="I72" s="18">
        <v>4579.6</v>
      </c>
      <c r="J72" s="18">
        <v>1.07</v>
      </c>
      <c r="K72" s="55">
        <v>0.06</v>
      </c>
    </row>
    <row r="73" spans="1:11" s="34" customFormat="1" ht="15" hidden="1">
      <c r="A73" s="10" t="s">
        <v>59</v>
      </c>
      <c r="B73" s="13" t="s">
        <v>9</v>
      </c>
      <c r="C73" s="4"/>
      <c r="D73" s="62">
        <f>G73*I73</f>
        <v>0</v>
      </c>
      <c r="E73" s="61"/>
      <c r="F73" s="63"/>
      <c r="G73" s="61">
        <f>H73*12</f>
        <v>0</v>
      </c>
      <c r="H73" s="61">
        <v>0</v>
      </c>
      <c r="I73" s="18">
        <v>4579.6</v>
      </c>
      <c r="J73" s="18">
        <v>1.07</v>
      </c>
      <c r="K73" s="55">
        <v>0</v>
      </c>
    </row>
    <row r="74" spans="1:11" s="34" customFormat="1" ht="15">
      <c r="A74" s="38" t="s">
        <v>43</v>
      </c>
      <c r="B74" s="13"/>
      <c r="C74" s="4"/>
      <c r="D74" s="75">
        <f>D75+D76</f>
        <v>12508.64</v>
      </c>
      <c r="E74" s="61"/>
      <c r="F74" s="63"/>
      <c r="G74" s="75">
        <f>D74/I74</f>
        <v>2.73</v>
      </c>
      <c r="H74" s="75">
        <f>G74/12</f>
        <v>0.23</v>
      </c>
      <c r="I74" s="18">
        <v>4579.6</v>
      </c>
      <c r="J74" s="18">
        <v>1.07</v>
      </c>
      <c r="K74" s="55">
        <v>0.18</v>
      </c>
    </row>
    <row r="75" spans="1:11" s="34" customFormat="1" ht="15">
      <c r="A75" s="10" t="s">
        <v>78</v>
      </c>
      <c r="B75" s="13" t="s">
        <v>17</v>
      </c>
      <c r="C75" s="4"/>
      <c r="D75" s="62">
        <v>11593.36</v>
      </c>
      <c r="E75" s="61"/>
      <c r="F75" s="63"/>
      <c r="G75" s="61"/>
      <c r="H75" s="61"/>
      <c r="I75" s="18">
        <v>4579.6</v>
      </c>
      <c r="J75" s="18">
        <v>1.07</v>
      </c>
      <c r="K75" s="55">
        <v>0.17</v>
      </c>
    </row>
    <row r="76" spans="1:11" s="34" customFormat="1" ht="15">
      <c r="A76" s="10" t="s">
        <v>39</v>
      </c>
      <c r="B76" s="13" t="s">
        <v>17</v>
      </c>
      <c r="C76" s="4"/>
      <c r="D76" s="62">
        <v>915.28</v>
      </c>
      <c r="E76" s="61"/>
      <c r="F76" s="63"/>
      <c r="G76" s="61"/>
      <c r="H76" s="61"/>
      <c r="I76" s="18">
        <v>4579.6</v>
      </c>
      <c r="J76" s="18">
        <v>1.07</v>
      </c>
      <c r="K76" s="55">
        <v>0.01</v>
      </c>
    </row>
    <row r="77" spans="1:11" s="34" customFormat="1" ht="27.75" customHeight="1" hidden="1">
      <c r="A77" s="10" t="s">
        <v>47</v>
      </c>
      <c r="B77" s="13" t="s">
        <v>12</v>
      </c>
      <c r="C77" s="4"/>
      <c r="D77" s="62">
        <f>G77*I77</f>
        <v>0</v>
      </c>
      <c r="E77" s="61"/>
      <c r="F77" s="63"/>
      <c r="G77" s="61">
        <f>H77*12</f>
        <v>0</v>
      </c>
      <c r="H77" s="61">
        <v>0</v>
      </c>
      <c r="I77" s="18">
        <v>4579.6</v>
      </c>
      <c r="J77" s="18">
        <v>1.07</v>
      </c>
      <c r="K77" s="55">
        <v>0</v>
      </c>
    </row>
    <row r="78" spans="1:11" s="34" customFormat="1" ht="25.5" hidden="1">
      <c r="A78" s="10" t="s">
        <v>74</v>
      </c>
      <c r="B78" s="13" t="s">
        <v>12</v>
      </c>
      <c r="C78" s="4"/>
      <c r="D78" s="62">
        <f>G78*I78</f>
        <v>0</v>
      </c>
      <c r="E78" s="61"/>
      <c r="F78" s="63"/>
      <c r="G78" s="61">
        <f>H78*12</f>
        <v>0</v>
      </c>
      <c r="H78" s="61">
        <v>0</v>
      </c>
      <c r="I78" s="18">
        <v>4579.6</v>
      </c>
      <c r="J78" s="18">
        <v>1.07</v>
      </c>
      <c r="K78" s="55">
        <v>0</v>
      </c>
    </row>
    <row r="79" spans="1:11" s="34" customFormat="1" ht="25.5" hidden="1">
      <c r="A79" s="10" t="s">
        <v>68</v>
      </c>
      <c r="B79" s="13" t="s">
        <v>12</v>
      </c>
      <c r="C79" s="4"/>
      <c r="D79" s="62">
        <f>G79*I79</f>
        <v>0</v>
      </c>
      <c r="E79" s="61"/>
      <c r="F79" s="63"/>
      <c r="G79" s="61">
        <f>H79*12</f>
        <v>0</v>
      </c>
      <c r="H79" s="61">
        <v>0</v>
      </c>
      <c r="I79" s="18">
        <v>4579.6</v>
      </c>
      <c r="J79" s="18">
        <v>1.07</v>
      </c>
      <c r="K79" s="55">
        <v>0</v>
      </c>
    </row>
    <row r="80" spans="1:11" s="34" customFormat="1" ht="25.5" hidden="1">
      <c r="A80" s="10" t="s">
        <v>75</v>
      </c>
      <c r="B80" s="13" t="s">
        <v>12</v>
      </c>
      <c r="C80" s="4"/>
      <c r="D80" s="62">
        <f>G80*I80</f>
        <v>0</v>
      </c>
      <c r="E80" s="61"/>
      <c r="F80" s="63"/>
      <c r="G80" s="61">
        <f>H80*12</f>
        <v>0</v>
      </c>
      <c r="H80" s="61">
        <v>0</v>
      </c>
      <c r="I80" s="18">
        <v>4579.6</v>
      </c>
      <c r="J80" s="18">
        <v>1.07</v>
      </c>
      <c r="K80" s="55">
        <v>0</v>
      </c>
    </row>
    <row r="81" spans="1:11" s="34" customFormat="1" ht="25.5" hidden="1">
      <c r="A81" s="10" t="s">
        <v>72</v>
      </c>
      <c r="B81" s="13" t="s">
        <v>12</v>
      </c>
      <c r="C81" s="4"/>
      <c r="D81" s="62">
        <f>G81*I81</f>
        <v>0</v>
      </c>
      <c r="E81" s="61"/>
      <c r="F81" s="63"/>
      <c r="G81" s="61">
        <f>H81*12</f>
        <v>0</v>
      </c>
      <c r="H81" s="61">
        <v>0</v>
      </c>
      <c r="I81" s="18">
        <v>4579.6</v>
      </c>
      <c r="J81" s="18">
        <v>1.07</v>
      </c>
      <c r="K81" s="55">
        <v>0</v>
      </c>
    </row>
    <row r="82" spans="1:11" s="34" customFormat="1" ht="15">
      <c r="A82" s="38" t="s">
        <v>44</v>
      </c>
      <c r="B82" s="13"/>
      <c r="C82" s="4"/>
      <c r="D82" s="75">
        <f>D83</f>
        <v>1098.16</v>
      </c>
      <c r="E82" s="61"/>
      <c r="F82" s="63"/>
      <c r="G82" s="75">
        <f>D82/I82</f>
        <v>0.24</v>
      </c>
      <c r="H82" s="75">
        <f>G82/12</f>
        <v>0.02</v>
      </c>
      <c r="I82" s="18">
        <v>4579.6</v>
      </c>
      <c r="J82" s="18">
        <v>1.07</v>
      </c>
      <c r="K82" s="55">
        <v>0.12</v>
      </c>
    </row>
    <row r="83" spans="1:11" s="34" customFormat="1" ht="15">
      <c r="A83" s="10" t="s">
        <v>40</v>
      </c>
      <c r="B83" s="13" t="s">
        <v>17</v>
      </c>
      <c r="C83" s="4"/>
      <c r="D83" s="62">
        <v>1098.16</v>
      </c>
      <c r="E83" s="61"/>
      <c r="F83" s="63"/>
      <c r="G83" s="61"/>
      <c r="H83" s="61"/>
      <c r="I83" s="18">
        <v>4579.6</v>
      </c>
      <c r="J83" s="18">
        <v>1.07</v>
      </c>
      <c r="K83" s="55">
        <v>0.01</v>
      </c>
    </row>
    <row r="84" spans="1:11" s="18" customFormat="1" ht="15">
      <c r="A84" s="38" t="s">
        <v>55</v>
      </c>
      <c r="B84" s="36"/>
      <c r="C84" s="17"/>
      <c r="D84" s="75">
        <f>D85+D86</f>
        <v>39547.8</v>
      </c>
      <c r="E84" s="75"/>
      <c r="F84" s="77"/>
      <c r="G84" s="75">
        <f>D84/I84</f>
        <v>8.64</v>
      </c>
      <c r="H84" s="75">
        <f>G84/12</f>
        <v>0.72</v>
      </c>
      <c r="I84" s="18">
        <v>4579.6</v>
      </c>
      <c r="J84" s="18">
        <v>1.07</v>
      </c>
      <c r="K84" s="55">
        <v>0.34</v>
      </c>
    </row>
    <row r="85" spans="1:11" s="34" customFormat="1" ht="15">
      <c r="A85" s="10" t="s">
        <v>112</v>
      </c>
      <c r="B85" s="60" t="s">
        <v>105</v>
      </c>
      <c r="C85" s="4"/>
      <c r="D85" s="62">
        <v>17105.4</v>
      </c>
      <c r="E85" s="61"/>
      <c r="F85" s="63"/>
      <c r="G85" s="61"/>
      <c r="H85" s="61"/>
      <c r="I85" s="18">
        <v>4579.6</v>
      </c>
      <c r="J85" s="18">
        <v>1.07</v>
      </c>
      <c r="K85" s="55">
        <v>0.02</v>
      </c>
    </row>
    <row r="86" spans="1:11" s="34" customFormat="1" ht="15">
      <c r="A86" s="10" t="s">
        <v>69</v>
      </c>
      <c r="B86" s="60" t="s">
        <v>22</v>
      </c>
      <c r="C86" s="4">
        <f>F86*12</f>
        <v>0</v>
      </c>
      <c r="D86" s="62">
        <v>22442.4</v>
      </c>
      <c r="E86" s="61">
        <f>H86*12</f>
        <v>0</v>
      </c>
      <c r="F86" s="63"/>
      <c r="G86" s="61"/>
      <c r="H86" s="61"/>
      <c r="I86" s="18">
        <v>4579.6</v>
      </c>
      <c r="J86" s="18">
        <v>1.07</v>
      </c>
      <c r="K86" s="55">
        <v>0.32</v>
      </c>
    </row>
    <row r="87" spans="1:11" s="18" customFormat="1" ht="15">
      <c r="A87" s="38" t="s">
        <v>54</v>
      </c>
      <c r="B87" s="36"/>
      <c r="C87" s="17"/>
      <c r="D87" s="75">
        <f>D88+D89+D90</f>
        <v>22038.13</v>
      </c>
      <c r="E87" s="75"/>
      <c r="F87" s="77"/>
      <c r="G87" s="75">
        <f>D87/I87</f>
        <v>4.81</v>
      </c>
      <c r="H87" s="75">
        <f>G87/12</f>
        <v>0.4</v>
      </c>
      <c r="I87" s="18">
        <v>4579.6</v>
      </c>
      <c r="J87" s="18">
        <v>1.07</v>
      </c>
      <c r="K87" s="55">
        <v>0.26</v>
      </c>
    </row>
    <row r="88" spans="1:11" s="34" customFormat="1" ht="15">
      <c r="A88" s="10" t="s">
        <v>70</v>
      </c>
      <c r="B88" s="13" t="s">
        <v>61</v>
      </c>
      <c r="C88" s="4"/>
      <c r="D88" s="62">
        <v>17351.79</v>
      </c>
      <c r="E88" s="61"/>
      <c r="F88" s="63"/>
      <c r="G88" s="61"/>
      <c r="H88" s="61"/>
      <c r="I88" s="18">
        <v>4579.6</v>
      </c>
      <c r="J88" s="18">
        <v>1.07</v>
      </c>
      <c r="K88" s="55">
        <v>0.19</v>
      </c>
    </row>
    <row r="89" spans="1:11" s="34" customFormat="1" ht="15">
      <c r="A89" s="10" t="s">
        <v>88</v>
      </c>
      <c r="B89" s="13" t="s">
        <v>61</v>
      </c>
      <c r="C89" s="4"/>
      <c r="D89" s="62">
        <v>4686.34</v>
      </c>
      <c r="E89" s="61"/>
      <c r="F89" s="63"/>
      <c r="G89" s="61"/>
      <c r="H89" s="61"/>
      <c r="I89" s="18">
        <v>4579.6</v>
      </c>
      <c r="J89" s="18">
        <v>1.07</v>
      </c>
      <c r="K89" s="55">
        <v>0.06</v>
      </c>
    </row>
    <row r="90" spans="1:11" s="34" customFormat="1" ht="25.5" customHeight="1" hidden="1">
      <c r="A90" s="10" t="s">
        <v>71</v>
      </c>
      <c r="B90" s="13" t="s">
        <v>17</v>
      </c>
      <c r="C90" s="4"/>
      <c r="D90" s="62"/>
      <c r="E90" s="61"/>
      <c r="F90" s="63"/>
      <c r="G90" s="61"/>
      <c r="H90" s="61">
        <v>0</v>
      </c>
      <c r="I90" s="18">
        <v>4579.6</v>
      </c>
      <c r="J90" s="18">
        <v>1.07</v>
      </c>
      <c r="K90" s="55">
        <v>0</v>
      </c>
    </row>
    <row r="91" spans="1:11" s="18" customFormat="1" ht="38.25" thickBot="1">
      <c r="A91" s="40" t="s">
        <v>130</v>
      </c>
      <c r="B91" s="36" t="s">
        <v>12</v>
      </c>
      <c r="C91" s="41">
        <f>F91*12</f>
        <v>0</v>
      </c>
      <c r="D91" s="80">
        <f>G91*I91</f>
        <v>20882.98</v>
      </c>
      <c r="E91" s="80">
        <f>H91*12</f>
        <v>4.56</v>
      </c>
      <c r="F91" s="81"/>
      <c r="G91" s="80">
        <f>H91*12</f>
        <v>4.56</v>
      </c>
      <c r="H91" s="80">
        <v>0.38</v>
      </c>
      <c r="I91" s="18">
        <v>4579.6</v>
      </c>
      <c r="J91" s="18">
        <v>1.07</v>
      </c>
      <c r="K91" s="55">
        <v>0.3</v>
      </c>
    </row>
    <row r="92" spans="1:11" s="18" customFormat="1" ht="18.75">
      <c r="A92" s="70" t="s">
        <v>106</v>
      </c>
      <c r="B92" s="71" t="s">
        <v>11</v>
      </c>
      <c r="C92" s="41"/>
      <c r="D92" s="41">
        <f>G92*I92</f>
        <v>95072.5</v>
      </c>
      <c r="E92" s="41">
        <f>H92*12</f>
        <v>20.76</v>
      </c>
      <c r="F92" s="5"/>
      <c r="G92" s="41">
        <f>H92*12</f>
        <v>20.76</v>
      </c>
      <c r="H92" s="41">
        <v>1.73</v>
      </c>
      <c r="I92" s="18">
        <v>4579.6</v>
      </c>
      <c r="K92" s="55"/>
    </row>
    <row r="93" spans="1:11" s="18" customFormat="1" ht="18.75">
      <c r="A93" s="72" t="s">
        <v>98</v>
      </c>
      <c r="B93" s="36"/>
      <c r="C93" s="16"/>
      <c r="D93" s="16">
        <f>D92+D91+D87+D84+D82+D74+D72+D61+D46+D45+D44+D43+D42+D41+D38+D37+D36+D35+D34+D25+D15</f>
        <v>892463.6</v>
      </c>
      <c r="E93" s="16">
        <f>E92+E91+E87+E84+E82+E74+E72+E61+E46+E45+E44+E43+E42+E41+E38+E37+E36+E35+E34+E25+E15</f>
        <v>135.6</v>
      </c>
      <c r="F93" s="16">
        <f>F92+F91+F87+F84+F82+F74+F72+F61+F46+F45+F44+F43+F42+F41+F38+F37+F36+F35+F34+F25+F15</f>
        <v>0</v>
      </c>
      <c r="G93" s="16">
        <f>G92+G91+G87+G84+G82+G74+G72+G61+G46+G45+G44+G43+G42+G41+G38+G37+G36+G35+G34+G25+G15</f>
        <v>194.89</v>
      </c>
      <c r="H93" s="16">
        <f>H92+H91+H87+H84+H82+H74+H72+H61+H46+H45+H44+H43+H42+H41+H38+H37+H36+H35+H34+H25+H15</f>
        <v>16.25</v>
      </c>
      <c r="K93" s="55"/>
    </row>
    <row r="94" spans="1:11" s="18" customFormat="1" ht="18.75">
      <c r="A94" s="69"/>
      <c r="B94" s="50"/>
      <c r="C94" s="22"/>
      <c r="D94" s="22"/>
      <c r="E94" s="22"/>
      <c r="F94" s="22"/>
      <c r="G94" s="22"/>
      <c r="H94" s="22"/>
      <c r="K94" s="55"/>
    </row>
    <row r="95" spans="1:11" s="18" customFormat="1" ht="18.75">
      <c r="A95" s="69"/>
      <c r="B95" s="50"/>
      <c r="C95" s="22"/>
      <c r="D95" s="22"/>
      <c r="E95" s="22"/>
      <c r="F95" s="22"/>
      <c r="G95" s="22"/>
      <c r="H95" s="22"/>
      <c r="K95" s="55"/>
    </row>
    <row r="96" spans="1:11" s="18" customFormat="1" ht="18.75">
      <c r="A96" s="73" t="s">
        <v>100</v>
      </c>
      <c r="B96" s="36"/>
      <c r="C96" s="16">
        <f>F96*12</f>
        <v>0</v>
      </c>
      <c r="D96" s="16">
        <f>D97+D98+D99+D100+D101+D102+D103+D104+D105+D106+D110</f>
        <v>916324.92</v>
      </c>
      <c r="E96" s="16">
        <f>E97+E98+E99+E100+E101+E102+E103+E104+E105+E106+E110</f>
        <v>0</v>
      </c>
      <c r="F96" s="16">
        <f>F97+F98+F99+F100+F101+F102+F103+F104+F105+F106+F110</f>
        <v>0</v>
      </c>
      <c r="G96" s="16">
        <f>G97+G98+G99+G100+G101+G102+G103+G104+G105+G106+G110</f>
        <v>200.1</v>
      </c>
      <c r="H96" s="16">
        <f>H97+H98+H99+H100+H101+H102+H103+H104+H105+H106+H110</f>
        <v>16.68</v>
      </c>
      <c r="I96" s="18">
        <v>4579.6</v>
      </c>
      <c r="K96" s="55"/>
    </row>
    <row r="97" spans="1:11" s="89" customFormat="1" ht="15">
      <c r="A97" s="85" t="s">
        <v>107</v>
      </c>
      <c r="B97" s="86"/>
      <c r="C97" s="61"/>
      <c r="D97" s="62">
        <v>37897.39</v>
      </c>
      <c r="E97" s="61"/>
      <c r="F97" s="63"/>
      <c r="G97" s="61">
        <f aca="true" t="shared" si="3" ref="G97:G110">D97/I97</f>
        <v>8.28</v>
      </c>
      <c r="H97" s="61">
        <f aca="true" t="shared" si="4" ref="H97:H110">G97/12</f>
        <v>0.69</v>
      </c>
      <c r="I97" s="87">
        <v>4579.6</v>
      </c>
      <c r="J97" s="87"/>
      <c r="K97" s="88"/>
    </row>
    <row r="98" spans="1:11" s="89" customFormat="1" ht="15">
      <c r="A98" s="85" t="s">
        <v>116</v>
      </c>
      <c r="B98" s="86"/>
      <c r="C98" s="61"/>
      <c r="D98" s="62">
        <v>38511.42</v>
      </c>
      <c r="E98" s="61"/>
      <c r="F98" s="63"/>
      <c r="G98" s="61">
        <f t="shared" si="3"/>
        <v>8.41</v>
      </c>
      <c r="H98" s="61">
        <f t="shared" si="4"/>
        <v>0.7</v>
      </c>
      <c r="I98" s="87">
        <v>4579.6</v>
      </c>
      <c r="J98" s="87"/>
      <c r="K98" s="88"/>
    </row>
    <row r="99" spans="1:11" s="89" customFormat="1" ht="15">
      <c r="A99" s="85" t="s">
        <v>117</v>
      </c>
      <c r="B99" s="86"/>
      <c r="C99" s="61"/>
      <c r="D99" s="62">
        <v>16202.23</v>
      </c>
      <c r="E99" s="61"/>
      <c r="F99" s="63"/>
      <c r="G99" s="61">
        <f t="shared" si="3"/>
        <v>3.54</v>
      </c>
      <c r="H99" s="61">
        <f t="shared" si="4"/>
        <v>0.3</v>
      </c>
      <c r="I99" s="87">
        <v>4579.6</v>
      </c>
      <c r="J99" s="87"/>
      <c r="K99" s="88"/>
    </row>
    <row r="100" spans="1:11" s="89" customFormat="1" ht="15">
      <c r="A100" s="85" t="s">
        <v>118</v>
      </c>
      <c r="B100" s="86"/>
      <c r="C100" s="61"/>
      <c r="D100" s="62">
        <v>530048.49</v>
      </c>
      <c r="E100" s="61"/>
      <c r="F100" s="63"/>
      <c r="G100" s="61">
        <f t="shared" si="3"/>
        <v>115.74</v>
      </c>
      <c r="H100" s="61">
        <f t="shared" si="4"/>
        <v>9.65</v>
      </c>
      <c r="I100" s="87">
        <v>4579.6</v>
      </c>
      <c r="J100" s="87"/>
      <c r="K100" s="88"/>
    </row>
    <row r="101" spans="1:11" s="89" customFormat="1" ht="15">
      <c r="A101" s="85" t="s">
        <v>119</v>
      </c>
      <c r="B101" s="86"/>
      <c r="C101" s="61"/>
      <c r="D101" s="62">
        <v>6907.07</v>
      </c>
      <c r="E101" s="61"/>
      <c r="F101" s="63"/>
      <c r="G101" s="61">
        <f t="shared" si="3"/>
        <v>1.51</v>
      </c>
      <c r="H101" s="61">
        <f t="shared" si="4"/>
        <v>0.13</v>
      </c>
      <c r="I101" s="87">
        <v>4579.6</v>
      </c>
      <c r="J101" s="87"/>
      <c r="K101" s="88"/>
    </row>
    <row r="102" spans="1:11" s="89" customFormat="1" ht="15">
      <c r="A102" s="85" t="s">
        <v>120</v>
      </c>
      <c r="B102" s="86"/>
      <c r="C102" s="61"/>
      <c r="D102" s="62">
        <v>9353.22</v>
      </c>
      <c r="E102" s="61"/>
      <c r="F102" s="63"/>
      <c r="G102" s="61">
        <f t="shared" si="3"/>
        <v>2.04</v>
      </c>
      <c r="H102" s="61">
        <f t="shared" si="4"/>
        <v>0.17</v>
      </c>
      <c r="I102" s="87">
        <v>4579.6</v>
      </c>
      <c r="J102" s="87"/>
      <c r="K102" s="88"/>
    </row>
    <row r="103" spans="1:11" s="89" customFormat="1" ht="15">
      <c r="A103" s="85" t="s">
        <v>109</v>
      </c>
      <c r="B103" s="86"/>
      <c r="C103" s="61"/>
      <c r="D103" s="62">
        <v>10102.27</v>
      </c>
      <c r="E103" s="61"/>
      <c r="F103" s="63"/>
      <c r="G103" s="61">
        <f t="shared" si="3"/>
        <v>2.21</v>
      </c>
      <c r="H103" s="61">
        <f t="shared" si="4"/>
        <v>0.18</v>
      </c>
      <c r="I103" s="87">
        <v>4579.6</v>
      </c>
      <c r="J103" s="87"/>
      <c r="K103" s="88"/>
    </row>
    <row r="104" spans="1:11" s="89" customFormat="1" ht="15">
      <c r="A104" s="85" t="s">
        <v>108</v>
      </c>
      <c r="B104" s="86"/>
      <c r="C104" s="61"/>
      <c r="D104" s="62">
        <v>11494.9</v>
      </c>
      <c r="E104" s="61"/>
      <c r="F104" s="63"/>
      <c r="G104" s="61">
        <f t="shared" si="3"/>
        <v>2.51</v>
      </c>
      <c r="H104" s="61">
        <f t="shared" si="4"/>
        <v>0.21</v>
      </c>
      <c r="I104" s="87">
        <v>4579.6</v>
      </c>
      <c r="J104" s="87"/>
      <c r="K104" s="88"/>
    </row>
    <row r="105" spans="1:11" s="89" customFormat="1" ht="15">
      <c r="A105" s="85" t="s">
        <v>122</v>
      </c>
      <c r="B105" s="86"/>
      <c r="C105" s="61"/>
      <c r="D105" s="62">
        <v>722.42</v>
      </c>
      <c r="E105" s="61"/>
      <c r="F105" s="63"/>
      <c r="G105" s="61">
        <f t="shared" si="3"/>
        <v>0.16</v>
      </c>
      <c r="H105" s="61">
        <f t="shared" si="4"/>
        <v>0.01</v>
      </c>
      <c r="I105" s="87">
        <v>4579.6</v>
      </c>
      <c r="J105" s="87"/>
      <c r="K105" s="88"/>
    </row>
    <row r="106" spans="1:11" s="89" customFormat="1" ht="15">
      <c r="A106" s="85" t="s">
        <v>123</v>
      </c>
      <c r="B106" s="86"/>
      <c r="C106" s="61"/>
      <c r="D106" s="62">
        <v>143677.51</v>
      </c>
      <c r="E106" s="61"/>
      <c r="F106" s="63"/>
      <c r="G106" s="61">
        <f t="shared" si="3"/>
        <v>31.37</v>
      </c>
      <c r="H106" s="61">
        <f t="shared" si="4"/>
        <v>2.61</v>
      </c>
      <c r="I106" s="87">
        <v>4579.6</v>
      </c>
      <c r="J106" s="87"/>
      <c r="K106" s="88"/>
    </row>
    <row r="107" spans="1:11" s="87" customFormat="1" ht="19.5" hidden="1" thickBot="1">
      <c r="A107" s="90" t="s">
        <v>86</v>
      </c>
      <c r="B107" s="91"/>
      <c r="C107" s="83"/>
      <c r="D107" s="82"/>
      <c r="E107" s="83"/>
      <c r="F107" s="84"/>
      <c r="G107" s="61">
        <f t="shared" si="3"/>
        <v>0</v>
      </c>
      <c r="H107" s="61">
        <f t="shared" si="4"/>
        <v>0</v>
      </c>
      <c r="I107" s="87">
        <v>4579.6</v>
      </c>
      <c r="K107" s="88"/>
    </row>
    <row r="108" spans="1:11" s="87" customFormat="1" ht="19.5" hidden="1" thickBot="1">
      <c r="A108" s="90" t="s">
        <v>87</v>
      </c>
      <c r="B108" s="91"/>
      <c r="C108" s="83"/>
      <c r="D108" s="82" t="e">
        <f>#REF!+D107</f>
        <v>#REF!</v>
      </c>
      <c r="E108" s="83"/>
      <c r="F108" s="84"/>
      <c r="G108" s="61" t="e">
        <f t="shared" si="3"/>
        <v>#REF!</v>
      </c>
      <c r="H108" s="61" t="e">
        <f t="shared" si="4"/>
        <v>#REF!</v>
      </c>
      <c r="I108" s="87">
        <v>4579.6</v>
      </c>
      <c r="K108" s="88"/>
    </row>
    <row r="109" spans="1:11" s="96" customFormat="1" ht="19.5" hidden="1">
      <c r="A109" s="92" t="s">
        <v>29</v>
      </c>
      <c r="B109" s="93" t="s">
        <v>11</v>
      </c>
      <c r="C109" s="93" t="s">
        <v>30</v>
      </c>
      <c r="D109" s="94"/>
      <c r="E109" s="93" t="s">
        <v>30</v>
      </c>
      <c r="F109" s="95"/>
      <c r="G109" s="61">
        <f t="shared" si="3"/>
        <v>0</v>
      </c>
      <c r="H109" s="61">
        <f t="shared" si="4"/>
        <v>0</v>
      </c>
      <c r="I109" s="87">
        <v>4579.6</v>
      </c>
      <c r="K109" s="97"/>
    </row>
    <row r="110" spans="1:11" s="96" customFormat="1" ht="19.5">
      <c r="A110" s="98" t="s">
        <v>129</v>
      </c>
      <c r="B110" s="99"/>
      <c r="C110" s="99"/>
      <c r="D110" s="99">
        <v>111408</v>
      </c>
      <c r="E110" s="99"/>
      <c r="F110" s="99"/>
      <c r="G110" s="61">
        <f t="shared" si="3"/>
        <v>24.33</v>
      </c>
      <c r="H110" s="61">
        <f t="shared" si="4"/>
        <v>2.03</v>
      </c>
      <c r="I110" s="87">
        <v>4579.6</v>
      </c>
      <c r="K110" s="97"/>
    </row>
    <row r="111" spans="1:11" s="6" customFormat="1" ht="12.75">
      <c r="A111" s="43"/>
      <c r="K111" s="58"/>
    </row>
    <row r="112" spans="1:11" s="46" customFormat="1" ht="19.5" thickBot="1">
      <c r="A112" s="44"/>
      <c r="B112" s="45"/>
      <c r="C112" s="7"/>
      <c r="D112" s="7"/>
      <c r="E112" s="7"/>
      <c r="F112" s="7"/>
      <c r="G112" s="7"/>
      <c r="H112" s="7"/>
      <c r="K112" s="59"/>
    </row>
    <row r="113" spans="1:11" s="18" customFormat="1" ht="19.5" thickBot="1">
      <c r="A113" s="47" t="s">
        <v>99</v>
      </c>
      <c r="B113" s="28"/>
      <c r="C113" s="48"/>
      <c r="D113" s="21">
        <f>D93+D96</f>
        <v>1808788.52</v>
      </c>
      <c r="E113" s="21">
        <f>E93+E96</f>
        <v>135.6</v>
      </c>
      <c r="F113" s="21">
        <f>F93+F96</f>
        <v>0</v>
      </c>
      <c r="G113" s="21">
        <f>G93+G96</f>
        <v>394.99</v>
      </c>
      <c r="H113" s="21">
        <f>H93+H96</f>
        <v>32.93</v>
      </c>
      <c r="K113" s="55"/>
    </row>
    <row r="114" spans="1:11" s="18" customFormat="1" ht="18.75">
      <c r="A114" s="49"/>
      <c r="B114" s="50"/>
      <c r="C114" s="22"/>
      <c r="D114" s="22"/>
      <c r="E114" s="22"/>
      <c r="F114" s="22"/>
      <c r="G114" s="22"/>
      <c r="H114" s="22"/>
      <c r="K114" s="55"/>
    </row>
    <row r="115" spans="1:11" s="42" customFormat="1" ht="19.5">
      <c r="A115" s="51"/>
      <c r="B115" s="52"/>
      <c r="C115" s="8"/>
      <c r="D115" s="8"/>
      <c r="E115" s="8"/>
      <c r="F115" s="8"/>
      <c r="G115" s="8"/>
      <c r="H115" s="8"/>
      <c r="K115" s="57"/>
    </row>
    <row r="116" spans="1:11" s="6" customFormat="1" ht="14.25">
      <c r="A116" s="114" t="s">
        <v>31</v>
      </c>
      <c r="B116" s="114"/>
      <c r="C116" s="114"/>
      <c r="D116" s="114"/>
      <c r="E116" s="114"/>
      <c r="F116" s="114"/>
      <c r="K116" s="58"/>
    </row>
    <row r="117" s="6" customFormat="1" ht="12.75">
      <c r="K117" s="58"/>
    </row>
    <row r="118" spans="1:11" s="6" customFormat="1" ht="12.75">
      <c r="A118" s="43" t="s">
        <v>32</v>
      </c>
      <c r="K118" s="58"/>
    </row>
    <row r="119" s="6" customFormat="1" ht="12.75">
      <c r="K119" s="58"/>
    </row>
    <row r="120" s="6" customFormat="1" ht="12.75">
      <c r="K120" s="58"/>
    </row>
    <row r="121" s="6" customFormat="1" ht="12.75">
      <c r="K121" s="58"/>
    </row>
    <row r="122" s="6" customFormat="1" ht="12.75">
      <c r="K122" s="58"/>
    </row>
    <row r="123" s="6" customFormat="1" ht="12.75">
      <c r="K123" s="58"/>
    </row>
    <row r="124" s="6" customFormat="1" ht="12.75">
      <c r="K124" s="58"/>
    </row>
    <row r="125" s="6" customFormat="1" ht="12.75">
      <c r="K125" s="58"/>
    </row>
    <row r="126" s="6" customFormat="1" ht="12.75">
      <c r="K126" s="58"/>
    </row>
    <row r="127" s="6" customFormat="1" ht="12.75">
      <c r="K127" s="58"/>
    </row>
    <row r="128" s="6" customFormat="1" ht="12.75">
      <c r="K128" s="58"/>
    </row>
    <row r="129" s="6" customFormat="1" ht="12.75">
      <c r="K129" s="58"/>
    </row>
    <row r="130" s="6" customFormat="1" ht="12.75">
      <c r="K130" s="58"/>
    </row>
    <row r="131" s="6" customFormat="1" ht="12.75">
      <c r="K131" s="58"/>
    </row>
    <row r="132" s="6" customFormat="1" ht="12.75">
      <c r="K132" s="58"/>
    </row>
    <row r="133" s="6" customFormat="1" ht="12.75">
      <c r="K133" s="58"/>
    </row>
    <row r="134" s="6" customFormat="1" ht="12.75">
      <c r="K134" s="58"/>
    </row>
    <row r="135" s="6" customFormat="1" ht="12.75">
      <c r="K135" s="58"/>
    </row>
    <row r="136" s="6" customFormat="1" ht="12.75">
      <c r="K136" s="58"/>
    </row>
  </sheetData>
  <sheetProtection/>
  <mergeCells count="12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4:H14"/>
    <mergeCell ref="A116:F11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zoomScale="75" zoomScaleNormal="75" zoomScalePageLayoutView="0" workbookViewId="0" topLeftCell="A54">
      <selection activeCell="D95" sqref="D95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3" hidden="1" customWidth="1"/>
    <col min="12" max="14" width="15.375" style="9" customWidth="1"/>
    <col min="15" max="16384" width="9.125" style="9" customWidth="1"/>
  </cols>
  <sheetData>
    <row r="1" spans="1:8" ht="16.5" customHeight="1">
      <c r="A1" s="115" t="s">
        <v>0</v>
      </c>
      <c r="B1" s="116"/>
      <c r="C1" s="116"/>
      <c r="D1" s="116"/>
      <c r="E1" s="116"/>
      <c r="F1" s="116"/>
      <c r="G1" s="116"/>
      <c r="H1" s="116"/>
    </row>
    <row r="2" spans="2:8" ht="12.75" customHeight="1">
      <c r="B2" s="117" t="s">
        <v>1</v>
      </c>
      <c r="C2" s="117"/>
      <c r="D2" s="117"/>
      <c r="E2" s="117"/>
      <c r="F2" s="117"/>
      <c r="G2" s="116"/>
      <c r="H2" s="116"/>
    </row>
    <row r="3" spans="1:8" ht="21" customHeight="1">
      <c r="A3" s="64" t="s">
        <v>124</v>
      </c>
      <c r="B3" s="117" t="s">
        <v>2</v>
      </c>
      <c r="C3" s="117"/>
      <c r="D3" s="117"/>
      <c r="E3" s="117"/>
      <c r="F3" s="117"/>
      <c r="G3" s="116"/>
      <c r="H3" s="116"/>
    </row>
    <row r="4" spans="2:8" ht="14.25" customHeight="1">
      <c r="B4" s="117" t="s">
        <v>33</v>
      </c>
      <c r="C4" s="117"/>
      <c r="D4" s="117"/>
      <c r="E4" s="117"/>
      <c r="F4" s="117"/>
      <c r="G4" s="116"/>
      <c r="H4" s="116"/>
    </row>
    <row r="5" spans="2:9" ht="35.25" customHeight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8"/>
      <c r="B6" s="119"/>
      <c r="C6" s="119"/>
      <c r="D6" s="119"/>
      <c r="E6" s="119"/>
      <c r="F6" s="119"/>
      <c r="G6" s="119"/>
      <c r="H6" s="119"/>
      <c r="I6" s="1"/>
    </row>
    <row r="7" spans="1:9" ht="19.5" customHeight="1">
      <c r="A7" s="120" t="s">
        <v>125</v>
      </c>
      <c r="B7" s="120"/>
      <c r="C7" s="120"/>
      <c r="D7" s="120"/>
      <c r="E7" s="120"/>
      <c r="F7" s="120"/>
      <c r="G7" s="120"/>
      <c r="H7" s="120"/>
      <c r="I7" s="1"/>
    </row>
    <row r="8" spans="1:11" s="23" customFormat="1" ht="22.5" customHeight="1">
      <c r="A8" s="104" t="s">
        <v>3</v>
      </c>
      <c r="B8" s="104"/>
      <c r="C8" s="104"/>
      <c r="D8" s="104"/>
      <c r="E8" s="105"/>
      <c r="F8" s="105"/>
      <c r="G8" s="105"/>
      <c r="H8" s="105"/>
      <c r="K8" s="54"/>
    </row>
    <row r="9" spans="1:8" s="24" customFormat="1" ht="18.75" customHeight="1">
      <c r="A9" s="104" t="s">
        <v>133</v>
      </c>
      <c r="B9" s="104"/>
      <c r="C9" s="104"/>
      <c r="D9" s="104"/>
      <c r="E9" s="105"/>
      <c r="F9" s="105"/>
      <c r="G9" s="105"/>
      <c r="H9" s="105"/>
    </row>
    <row r="10" spans="1:8" s="25" customFormat="1" ht="17.25" customHeight="1">
      <c r="A10" s="106" t="s">
        <v>77</v>
      </c>
      <c r="B10" s="106"/>
      <c r="C10" s="106"/>
      <c r="D10" s="106"/>
      <c r="E10" s="107"/>
      <c r="F10" s="107"/>
      <c r="G10" s="107"/>
      <c r="H10" s="107"/>
    </row>
    <row r="11" spans="1:8" s="24" customFormat="1" ht="30" customHeight="1" thickBot="1">
      <c r="A11" s="108" t="s">
        <v>89</v>
      </c>
      <c r="B11" s="108"/>
      <c r="C11" s="108"/>
      <c r="D11" s="108"/>
      <c r="E11" s="109"/>
      <c r="F11" s="109"/>
      <c r="G11" s="109"/>
      <c r="H11" s="109"/>
    </row>
    <row r="12" spans="1:11" s="18" customFormat="1" ht="139.5" customHeight="1" thickBot="1">
      <c r="A12" s="26" t="s">
        <v>4</v>
      </c>
      <c r="B12" s="27" t="s">
        <v>5</v>
      </c>
      <c r="C12" s="28" t="s">
        <v>6</v>
      </c>
      <c r="D12" s="28" t="s">
        <v>34</v>
      </c>
      <c r="E12" s="28" t="s">
        <v>6</v>
      </c>
      <c r="F12" s="2" t="s">
        <v>7</v>
      </c>
      <c r="G12" s="28" t="s">
        <v>6</v>
      </c>
      <c r="H12" s="2" t="s">
        <v>7</v>
      </c>
      <c r="K12" s="55"/>
    </row>
    <row r="13" spans="1:11" s="34" customFormat="1" ht="12.75">
      <c r="A13" s="29">
        <v>1</v>
      </c>
      <c r="B13" s="30">
        <v>2</v>
      </c>
      <c r="C13" s="30">
        <v>3</v>
      </c>
      <c r="D13" s="31"/>
      <c r="E13" s="30">
        <v>3</v>
      </c>
      <c r="F13" s="3">
        <v>4</v>
      </c>
      <c r="G13" s="32">
        <v>3</v>
      </c>
      <c r="H13" s="33">
        <v>4</v>
      </c>
      <c r="K13" s="56"/>
    </row>
    <row r="14" spans="1:11" s="34" customFormat="1" ht="49.5" customHeight="1">
      <c r="A14" s="110" t="s">
        <v>8</v>
      </c>
      <c r="B14" s="111"/>
      <c r="C14" s="111"/>
      <c r="D14" s="111"/>
      <c r="E14" s="111"/>
      <c r="F14" s="111"/>
      <c r="G14" s="112"/>
      <c r="H14" s="113"/>
      <c r="K14" s="56"/>
    </row>
    <row r="15" spans="1:11" s="18" customFormat="1" ht="15">
      <c r="A15" s="35" t="s">
        <v>115</v>
      </c>
      <c r="B15" s="36"/>
      <c r="C15" s="17">
        <f>F15*12</f>
        <v>0</v>
      </c>
      <c r="D15" s="74">
        <f>G15*I15</f>
        <v>174757.54</v>
      </c>
      <c r="E15" s="75">
        <f>H15*12</f>
        <v>38.16</v>
      </c>
      <c r="F15" s="76"/>
      <c r="G15" s="75">
        <f>H15*12</f>
        <v>38.16</v>
      </c>
      <c r="H15" s="75">
        <f>H20+H24</f>
        <v>3.18</v>
      </c>
      <c r="I15" s="18">
        <v>4579.6</v>
      </c>
      <c r="J15" s="18">
        <v>1.07</v>
      </c>
      <c r="K15" s="55">
        <v>2.24</v>
      </c>
    </row>
    <row r="16" spans="1:11" s="18" customFormat="1" ht="27" customHeight="1">
      <c r="A16" s="12" t="s">
        <v>90</v>
      </c>
      <c r="B16" s="13" t="s">
        <v>91</v>
      </c>
      <c r="C16" s="17"/>
      <c r="D16" s="74"/>
      <c r="E16" s="75"/>
      <c r="F16" s="76"/>
      <c r="G16" s="75"/>
      <c r="H16" s="75"/>
      <c r="K16" s="55"/>
    </row>
    <row r="17" spans="1:11" s="18" customFormat="1" ht="21" customHeight="1">
      <c r="A17" s="12" t="s">
        <v>92</v>
      </c>
      <c r="B17" s="13" t="s">
        <v>91</v>
      </c>
      <c r="C17" s="17"/>
      <c r="D17" s="74"/>
      <c r="E17" s="75"/>
      <c r="F17" s="76"/>
      <c r="G17" s="75"/>
      <c r="H17" s="75"/>
      <c r="K17" s="55"/>
    </row>
    <row r="18" spans="1:11" s="18" customFormat="1" ht="20.25" customHeight="1">
      <c r="A18" s="12" t="s">
        <v>93</v>
      </c>
      <c r="B18" s="13" t="s">
        <v>94</v>
      </c>
      <c r="C18" s="17"/>
      <c r="D18" s="74"/>
      <c r="E18" s="75"/>
      <c r="F18" s="76"/>
      <c r="G18" s="75"/>
      <c r="H18" s="75"/>
      <c r="K18" s="55"/>
    </row>
    <row r="19" spans="1:11" s="18" customFormat="1" ht="18" customHeight="1">
      <c r="A19" s="12" t="s">
        <v>95</v>
      </c>
      <c r="B19" s="66" t="s">
        <v>91</v>
      </c>
      <c r="C19" s="17"/>
      <c r="D19" s="74"/>
      <c r="E19" s="75"/>
      <c r="F19" s="76"/>
      <c r="G19" s="75"/>
      <c r="H19" s="75"/>
      <c r="K19" s="55"/>
    </row>
    <row r="20" spans="1:11" s="18" customFormat="1" ht="18" customHeight="1">
      <c r="A20" s="35" t="s">
        <v>113</v>
      </c>
      <c r="B20" s="68"/>
      <c r="C20" s="17"/>
      <c r="D20" s="74"/>
      <c r="E20" s="75"/>
      <c r="F20" s="76"/>
      <c r="G20" s="75"/>
      <c r="H20" s="75">
        <v>2.83</v>
      </c>
      <c r="K20" s="55"/>
    </row>
    <row r="21" spans="1:11" s="18" customFormat="1" ht="18" customHeight="1">
      <c r="A21" s="67" t="s">
        <v>110</v>
      </c>
      <c r="B21" s="68" t="s">
        <v>91</v>
      </c>
      <c r="C21" s="17"/>
      <c r="D21" s="74"/>
      <c r="E21" s="75"/>
      <c r="F21" s="76"/>
      <c r="G21" s="75"/>
      <c r="H21" s="103">
        <v>0.12</v>
      </c>
      <c r="K21" s="55"/>
    </row>
    <row r="22" spans="1:11" s="18" customFormat="1" ht="18" customHeight="1">
      <c r="A22" s="67" t="s">
        <v>111</v>
      </c>
      <c r="B22" s="68" t="s">
        <v>91</v>
      </c>
      <c r="C22" s="17"/>
      <c r="D22" s="74"/>
      <c r="E22" s="75"/>
      <c r="F22" s="76"/>
      <c r="G22" s="75"/>
      <c r="H22" s="103">
        <v>0.11</v>
      </c>
      <c r="K22" s="55"/>
    </row>
    <row r="23" spans="1:11" s="18" customFormat="1" ht="18" customHeight="1">
      <c r="A23" s="67" t="s">
        <v>126</v>
      </c>
      <c r="B23" s="68" t="s">
        <v>91</v>
      </c>
      <c r="C23" s="17"/>
      <c r="D23" s="74"/>
      <c r="E23" s="75"/>
      <c r="F23" s="76"/>
      <c r="G23" s="75"/>
      <c r="H23" s="103">
        <v>0.12</v>
      </c>
      <c r="K23" s="55"/>
    </row>
    <row r="24" spans="1:11" s="18" customFormat="1" ht="18" customHeight="1">
      <c r="A24" s="35" t="s">
        <v>113</v>
      </c>
      <c r="B24" s="68"/>
      <c r="C24" s="17"/>
      <c r="D24" s="74"/>
      <c r="E24" s="75"/>
      <c r="F24" s="76"/>
      <c r="G24" s="75"/>
      <c r="H24" s="75">
        <f>H21+H22+H23</f>
        <v>0.35</v>
      </c>
      <c r="K24" s="55"/>
    </row>
    <row r="25" spans="1:11" s="18" customFormat="1" ht="30">
      <c r="A25" s="35" t="s">
        <v>10</v>
      </c>
      <c r="B25" s="37"/>
      <c r="C25" s="17">
        <f>F25*12</f>
        <v>0</v>
      </c>
      <c r="D25" s="74">
        <f>G25*I25</f>
        <v>139586.21</v>
      </c>
      <c r="E25" s="75">
        <f>H25*12</f>
        <v>30.48</v>
      </c>
      <c r="F25" s="76"/>
      <c r="G25" s="75">
        <f>H25*12</f>
        <v>30.48</v>
      </c>
      <c r="H25" s="75">
        <v>2.54</v>
      </c>
      <c r="I25" s="18">
        <v>4579.6</v>
      </c>
      <c r="J25" s="18">
        <v>1.07</v>
      </c>
      <c r="K25" s="55">
        <v>2.02</v>
      </c>
    </row>
    <row r="26" spans="1:11" s="18" customFormat="1" ht="15">
      <c r="A26" s="12" t="s">
        <v>79</v>
      </c>
      <c r="B26" s="13" t="s">
        <v>11</v>
      </c>
      <c r="C26" s="17"/>
      <c r="D26" s="74"/>
      <c r="E26" s="75"/>
      <c r="F26" s="76"/>
      <c r="G26" s="75"/>
      <c r="H26" s="75"/>
      <c r="K26" s="55"/>
    </row>
    <row r="27" spans="1:11" s="18" customFormat="1" ht="15">
      <c r="A27" s="12" t="s">
        <v>80</v>
      </c>
      <c r="B27" s="13" t="s">
        <v>11</v>
      </c>
      <c r="C27" s="17"/>
      <c r="D27" s="74"/>
      <c r="E27" s="75"/>
      <c r="F27" s="76"/>
      <c r="G27" s="75"/>
      <c r="H27" s="75"/>
      <c r="K27" s="55"/>
    </row>
    <row r="28" spans="1:11" s="18" customFormat="1" ht="15">
      <c r="A28" s="65" t="s">
        <v>103</v>
      </c>
      <c r="B28" s="60" t="s">
        <v>104</v>
      </c>
      <c r="C28" s="17"/>
      <c r="D28" s="74"/>
      <c r="E28" s="75"/>
      <c r="F28" s="76"/>
      <c r="G28" s="75"/>
      <c r="H28" s="75"/>
      <c r="K28" s="55"/>
    </row>
    <row r="29" spans="1:11" s="18" customFormat="1" ht="15">
      <c r="A29" s="12" t="s">
        <v>81</v>
      </c>
      <c r="B29" s="13" t="s">
        <v>11</v>
      </c>
      <c r="C29" s="17"/>
      <c r="D29" s="74"/>
      <c r="E29" s="75"/>
      <c r="F29" s="76"/>
      <c r="G29" s="75"/>
      <c r="H29" s="75"/>
      <c r="K29" s="55"/>
    </row>
    <row r="30" spans="1:11" s="18" customFormat="1" ht="25.5">
      <c r="A30" s="12" t="s">
        <v>82</v>
      </c>
      <c r="B30" s="13" t="s">
        <v>12</v>
      </c>
      <c r="C30" s="17"/>
      <c r="D30" s="74"/>
      <c r="E30" s="75"/>
      <c r="F30" s="76"/>
      <c r="G30" s="75"/>
      <c r="H30" s="75"/>
      <c r="K30" s="55"/>
    </row>
    <row r="31" spans="1:11" s="18" customFormat="1" ht="15">
      <c r="A31" s="12" t="s">
        <v>83</v>
      </c>
      <c r="B31" s="13" t="s">
        <v>11</v>
      </c>
      <c r="C31" s="17"/>
      <c r="D31" s="74"/>
      <c r="E31" s="75"/>
      <c r="F31" s="76"/>
      <c r="G31" s="75"/>
      <c r="H31" s="75"/>
      <c r="K31" s="55"/>
    </row>
    <row r="32" spans="1:11" s="18" customFormat="1" ht="15">
      <c r="A32" s="19" t="s">
        <v>96</v>
      </c>
      <c r="B32" s="20" t="s">
        <v>11</v>
      </c>
      <c r="C32" s="17"/>
      <c r="D32" s="74"/>
      <c r="E32" s="75"/>
      <c r="F32" s="76"/>
      <c r="G32" s="75"/>
      <c r="H32" s="75"/>
      <c r="K32" s="55"/>
    </row>
    <row r="33" spans="1:11" s="18" customFormat="1" ht="26.25" thickBot="1">
      <c r="A33" s="14" t="s">
        <v>84</v>
      </c>
      <c r="B33" s="15" t="s">
        <v>85</v>
      </c>
      <c r="C33" s="17"/>
      <c r="D33" s="74"/>
      <c r="E33" s="75"/>
      <c r="F33" s="76"/>
      <c r="G33" s="75"/>
      <c r="H33" s="75"/>
      <c r="K33" s="55"/>
    </row>
    <row r="34" spans="1:11" s="39" customFormat="1" ht="15.75" customHeight="1">
      <c r="A34" s="38" t="s">
        <v>13</v>
      </c>
      <c r="B34" s="36" t="s">
        <v>14</v>
      </c>
      <c r="C34" s="17">
        <f>F34*12</f>
        <v>0</v>
      </c>
      <c r="D34" s="74">
        <f aca="true" t="shared" si="0" ref="D34:D43">G34*I34</f>
        <v>41216.4</v>
      </c>
      <c r="E34" s="75">
        <f>H34*12</f>
        <v>9</v>
      </c>
      <c r="F34" s="77"/>
      <c r="G34" s="75">
        <f>H34*12</f>
        <v>9</v>
      </c>
      <c r="H34" s="75">
        <v>0.75</v>
      </c>
      <c r="I34" s="18">
        <v>4579.6</v>
      </c>
      <c r="J34" s="18">
        <v>1.07</v>
      </c>
      <c r="K34" s="55">
        <v>0.6</v>
      </c>
    </row>
    <row r="35" spans="1:11" s="18" customFormat="1" ht="15">
      <c r="A35" s="38" t="s">
        <v>15</v>
      </c>
      <c r="B35" s="36" t="s">
        <v>16</v>
      </c>
      <c r="C35" s="17">
        <f>F35*12</f>
        <v>0</v>
      </c>
      <c r="D35" s="74">
        <f t="shared" si="0"/>
        <v>134640.24</v>
      </c>
      <c r="E35" s="75">
        <f>H35*12</f>
        <v>29.4</v>
      </c>
      <c r="F35" s="77"/>
      <c r="G35" s="75">
        <f>H35*12</f>
        <v>29.4</v>
      </c>
      <c r="H35" s="75">
        <v>2.45</v>
      </c>
      <c r="I35" s="18">
        <v>4579.6</v>
      </c>
      <c r="J35" s="18">
        <v>1.07</v>
      </c>
      <c r="K35" s="55">
        <v>1.94</v>
      </c>
    </row>
    <row r="36" spans="1:11" s="34" customFormat="1" ht="30">
      <c r="A36" s="38" t="s">
        <v>50</v>
      </c>
      <c r="B36" s="36" t="s">
        <v>9</v>
      </c>
      <c r="C36" s="16"/>
      <c r="D36" s="74">
        <v>2042.21</v>
      </c>
      <c r="E36" s="78"/>
      <c r="F36" s="77"/>
      <c r="G36" s="75">
        <f aca="true" t="shared" si="1" ref="G36:G41">D36/I36</f>
        <v>0.45</v>
      </c>
      <c r="H36" s="75">
        <f aca="true" t="shared" si="2" ref="H36:H41">G36/12</f>
        <v>0.04</v>
      </c>
      <c r="I36" s="18">
        <v>4579.6</v>
      </c>
      <c r="J36" s="18">
        <v>1.07</v>
      </c>
      <c r="K36" s="55">
        <v>0.03</v>
      </c>
    </row>
    <row r="37" spans="1:11" s="34" customFormat="1" ht="29.25" customHeight="1">
      <c r="A37" s="38" t="s">
        <v>76</v>
      </c>
      <c r="B37" s="36" t="s">
        <v>9</v>
      </c>
      <c r="C37" s="16"/>
      <c r="D37" s="74">
        <v>2042.21</v>
      </c>
      <c r="E37" s="78"/>
      <c r="F37" s="77"/>
      <c r="G37" s="75">
        <f t="shared" si="1"/>
        <v>0.45</v>
      </c>
      <c r="H37" s="75">
        <f t="shared" si="2"/>
        <v>0.04</v>
      </c>
      <c r="I37" s="18">
        <v>4579.6</v>
      </c>
      <c r="J37" s="18">
        <v>1.07</v>
      </c>
      <c r="K37" s="55">
        <v>0.03</v>
      </c>
    </row>
    <row r="38" spans="1:11" s="34" customFormat="1" ht="15">
      <c r="A38" s="38" t="s">
        <v>51</v>
      </c>
      <c r="B38" s="36" t="s">
        <v>9</v>
      </c>
      <c r="C38" s="16"/>
      <c r="D38" s="74">
        <v>12896.1</v>
      </c>
      <c r="E38" s="78"/>
      <c r="F38" s="77"/>
      <c r="G38" s="75">
        <f t="shared" si="1"/>
        <v>2.82</v>
      </c>
      <c r="H38" s="75">
        <f t="shared" si="2"/>
        <v>0.24</v>
      </c>
      <c r="I38" s="18">
        <v>4579.6</v>
      </c>
      <c r="J38" s="18">
        <v>1.07</v>
      </c>
      <c r="K38" s="55">
        <v>0.18</v>
      </c>
    </row>
    <row r="39" spans="1:11" s="34" customFormat="1" ht="30" hidden="1">
      <c r="A39" s="38" t="s">
        <v>52</v>
      </c>
      <c r="B39" s="36" t="s">
        <v>12</v>
      </c>
      <c r="C39" s="16"/>
      <c r="D39" s="74">
        <f t="shared" si="0"/>
        <v>0</v>
      </c>
      <c r="E39" s="78"/>
      <c r="F39" s="77"/>
      <c r="G39" s="75">
        <f t="shared" si="1"/>
        <v>2.39</v>
      </c>
      <c r="H39" s="75">
        <f t="shared" si="2"/>
        <v>0.2</v>
      </c>
      <c r="I39" s="18">
        <v>4579.6</v>
      </c>
      <c r="J39" s="18">
        <v>1.07</v>
      </c>
      <c r="K39" s="55">
        <v>0</v>
      </c>
    </row>
    <row r="40" spans="1:11" s="34" customFormat="1" ht="30" hidden="1">
      <c r="A40" s="38" t="s">
        <v>53</v>
      </c>
      <c r="B40" s="36" t="s">
        <v>12</v>
      </c>
      <c r="C40" s="16"/>
      <c r="D40" s="74">
        <f t="shared" si="0"/>
        <v>0</v>
      </c>
      <c r="E40" s="78"/>
      <c r="F40" s="77"/>
      <c r="G40" s="75">
        <f t="shared" si="1"/>
        <v>2.39</v>
      </c>
      <c r="H40" s="75">
        <f t="shared" si="2"/>
        <v>0.2</v>
      </c>
      <c r="I40" s="18">
        <v>4579.6</v>
      </c>
      <c r="J40" s="18">
        <v>1.07</v>
      </c>
      <c r="K40" s="55">
        <v>0</v>
      </c>
    </row>
    <row r="41" spans="1:11" s="34" customFormat="1" ht="30">
      <c r="A41" s="38" t="s">
        <v>132</v>
      </c>
      <c r="B41" s="36" t="s">
        <v>12</v>
      </c>
      <c r="C41" s="16"/>
      <c r="D41" s="74">
        <v>130150</v>
      </c>
      <c r="E41" s="78"/>
      <c r="F41" s="77"/>
      <c r="G41" s="75">
        <f t="shared" si="1"/>
        <v>28.42</v>
      </c>
      <c r="H41" s="75">
        <f t="shared" si="2"/>
        <v>2.37</v>
      </c>
      <c r="I41" s="18">
        <v>4579.6</v>
      </c>
      <c r="J41" s="18">
        <v>1.07</v>
      </c>
      <c r="K41" s="55">
        <v>0</v>
      </c>
    </row>
    <row r="42" spans="1:11" s="34" customFormat="1" ht="30">
      <c r="A42" s="38" t="s">
        <v>23</v>
      </c>
      <c r="B42" s="36"/>
      <c r="C42" s="16">
        <f>F42*12</f>
        <v>0</v>
      </c>
      <c r="D42" s="74">
        <f t="shared" si="0"/>
        <v>9342.38</v>
      </c>
      <c r="E42" s="78">
        <f>H42*12</f>
        <v>2.04</v>
      </c>
      <c r="F42" s="77"/>
      <c r="G42" s="75">
        <f>H42*12</f>
        <v>2.04</v>
      </c>
      <c r="H42" s="75">
        <v>0.17</v>
      </c>
      <c r="I42" s="18">
        <v>4579.6</v>
      </c>
      <c r="J42" s="18">
        <v>1.07</v>
      </c>
      <c r="K42" s="55">
        <v>0.14</v>
      </c>
    </row>
    <row r="43" spans="1:11" s="18" customFormat="1" ht="15">
      <c r="A43" s="38" t="s">
        <v>25</v>
      </c>
      <c r="B43" s="36" t="s">
        <v>26</v>
      </c>
      <c r="C43" s="16">
        <f>F43*12</f>
        <v>0</v>
      </c>
      <c r="D43" s="78">
        <f t="shared" si="0"/>
        <v>3297.31</v>
      </c>
      <c r="E43" s="78">
        <f>H43*12</f>
        <v>0.72</v>
      </c>
      <c r="F43" s="78"/>
      <c r="G43" s="78">
        <f>H43*12</f>
        <v>0.72</v>
      </c>
      <c r="H43" s="78">
        <v>0.06</v>
      </c>
      <c r="I43" s="18">
        <v>4579.6</v>
      </c>
      <c r="J43" s="18">
        <v>1.07</v>
      </c>
      <c r="K43" s="55">
        <v>0.03</v>
      </c>
    </row>
    <row r="44" spans="1:11" s="18" customFormat="1" ht="15">
      <c r="A44" s="38" t="s">
        <v>27</v>
      </c>
      <c r="B44" s="36" t="s">
        <v>28</v>
      </c>
      <c r="C44" s="16">
        <f>F44*12</f>
        <v>0</v>
      </c>
      <c r="D44" s="78">
        <f>G44*I44</f>
        <v>2198.21</v>
      </c>
      <c r="E44" s="78">
        <f>H44*12</f>
        <v>0.48</v>
      </c>
      <c r="F44" s="78"/>
      <c r="G44" s="78">
        <f>12*H44</f>
        <v>0.48</v>
      </c>
      <c r="H44" s="78">
        <v>0.04</v>
      </c>
      <c r="I44" s="18">
        <v>4579.6</v>
      </c>
      <c r="J44" s="18">
        <v>1.07</v>
      </c>
      <c r="K44" s="55">
        <v>0.02</v>
      </c>
    </row>
    <row r="45" spans="1:11" s="39" customFormat="1" ht="30">
      <c r="A45" s="38" t="s">
        <v>24</v>
      </c>
      <c r="B45" s="36" t="s">
        <v>97</v>
      </c>
      <c r="C45" s="16">
        <f>F45*12</f>
        <v>0</v>
      </c>
      <c r="D45" s="78">
        <f>G45*I45</f>
        <v>2747.76</v>
      </c>
      <c r="E45" s="78"/>
      <c r="F45" s="78"/>
      <c r="G45" s="78">
        <f>H45*12</f>
        <v>0.6</v>
      </c>
      <c r="H45" s="78">
        <v>0.05</v>
      </c>
      <c r="I45" s="18">
        <v>4579.6</v>
      </c>
      <c r="J45" s="18">
        <v>1.07</v>
      </c>
      <c r="K45" s="55">
        <v>0.03</v>
      </c>
    </row>
    <row r="46" spans="1:11" s="39" customFormat="1" ht="15">
      <c r="A46" s="100" t="s">
        <v>35</v>
      </c>
      <c r="B46" s="101"/>
      <c r="C46" s="78"/>
      <c r="D46" s="78">
        <f>D48+D49+D51+D52+D53+D54+D55+D56+D57+D50+D60</f>
        <v>19999.23</v>
      </c>
      <c r="E46" s="78"/>
      <c r="F46" s="78"/>
      <c r="G46" s="78">
        <f>D46/I46</f>
        <v>4.37</v>
      </c>
      <c r="H46" s="78">
        <f>G46/12</f>
        <v>0.36</v>
      </c>
      <c r="I46" s="18">
        <v>4579.6</v>
      </c>
      <c r="J46" s="18">
        <v>1.07</v>
      </c>
      <c r="K46" s="55">
        <v>0.42</v>
      </c>
    </row>
    <row r="47" spans="1:12" s="34" customFormat="1" ht="15" hidden="1">
      <c r="A47" s="85" t="s">
        <v>62</v>
      </c>
      <c r="B47" s="86" t="s">
        <v>17</v>
      </c>
      <c r="C47" s="61"/>
      <c r="D47" s="62">
        <f>G47*I47</f>
        <v>0</v>
      </c>
      <c r="E47" s="61"/>
      <c r="F47" s="63"/>
      <c r="G47" s="61">
        <f>H47*12</f>
        <v>0</v>
      </c>
      <c r="H47" s="61"/>
      <c r="I47" s="18">
        <v>4579.6</v>
      </c>
      <c r="J47" s="18">
        <v>1.07</v>
      </c>
      <c r="K47" s="55">
        <v>0.02</v>
      </c>
      <c r="L47" s="39"/>
    </row>
    <row r="48" spans="1:12" s="34" customFormat="1" ht="25.5" customHeight="1">
      <c r="A48" s="85" t="s">
        <v>127</v>
      </c>
      <c r="B48" s="86" t="s">
        <v>17</v>
      </c>
      <c r="C48" s="61"/>
      <c r="D48" s="62">
        <v>622.74</v>
      </c>
      <c r="E48" s="61"/>
      <c r="F48" s="63"/>
      <c r="G48" s="61"/>
      <c r="H48" s="61"/>
      <c r="I48" s="18">
        <v>4579.6</v>
      </c>
      <c r="J48" s="18">
        <v>1.07</v>
      </c>
      <c r="K48" s="55">
        <v>0.01</v>
      </c>
      <c r="L48" s="39"/>
    </row>
    <row r="49" spans="1:12" s="34" customFormat="1" ht="15">
      <c r="A49" s="85" t="s">
        <v>18</v>
      </c>
      <c r="B49" s="86" t="s">
        <v>22</v>
      </c>
      <c r="C49" s="61">
        <f>F49*12</f>
        <v>0</v>
      </c>
      <c r="D49" s="62">
        <v>459.48</v>
      </c>
      <c r="E49" s="61">
        <f>H49*12</f>
        <v>0</v>
      </c>
      <c r="F49" s="63"/>
      <c r="G49" s="61"/>
      <c r="H49" s="61"/>
      <c r="I49" s="18">
        <v>4579.6</v>
      </c>
      <c r="J49" s="18">
        <v>1.07</v>
      </c>
      <c r="K49" s="55">
        <v>0.01</v>
      </c>
      <c r="L49" s="39"/>
    </row>
    <row r="50" spans="1:12" s="34" customFormat="1" ht="15">
      <c r="A50" s="85" t="s">
        <v>114</v>
      </c>
      <c r="B50" s="102" t="s">
        <v>17</v>
      </c>
      <c r="C50" s="61"/>
      <c r="D50" s="62">
        <v>818.74</v>
      </c>
      <c r="E50" s="61"/>
      <c r="F50" s="63"/>
      <c r="G50" s="61"/>
      <c r="H50" s="61"/>
      <c r="I50" s="18">
        <v>4579.6</v>
      </c>
      <c r="J50" s="18"/>
      <c r="K50" s="55"/>
      <c r="L50" s="39"/>
    </row>
    <row r="51" spans="1:12" s="34" customFormat="1" ht="15">
      <c r="A51" s="85" t="s">
        <v>60</v>
      </c>
      <c r="B51" s="86" t="s">
        <v>17</v>
      </c>
      <c r="C51" s="61">
        <f>F51*12</f>
        <v>0</v>
      </c>
      <c r="D51" s="62">
        <v>875.61</v>
      </c>
      <c r="E51" s="61">
        <f>H51*12</f>
        <v>0</v>
      </c>
      <c r="F51" s="63"/>
      <c r="G51" s="61"/>
      <c r="H51" s="61"/>
      <c r="I51" s="18">
        <v>4579.6</v>
      </c>
      <c r="J51" s="18">
        <v>1.07</v>
      </c>
      <c r="K51" s="55">
        <v>0.01</v>
      </c>
      <c r="L51" s="39"/>
    </row>
    <row r="52" spans="1:12" s="34" customFormat="1" ht="15">
      <c r="A52" s="85" t="s">
        <v>19</v>
      </c>
      <c r="B52" s="86" t="s">
        <v>17</v>
      </c>
      <c r="C52" s="61">
        <f>F52*12</f>
        <v>0</v>
      </c>
      <c r="D52" s="62">
        <v>3903.72</v>
      </c>
      <c r="E52" s="61">
        <f>H52*12</f>
        <v>0</v>
      </c>
      <c r="F52" s="63"/>
      <c r="G52" s="61"/>
      <c r="H52" s="61"/>
      <c r="I52" s="18">
        <v>4579.6</v>
      </c>
      <c r="J52" s="18">
        <v>1.07</v>
      </c>
      <c r="K52" s="55">
        <v>0.05</v>
      </c>
      <c r="L52" s="39"/>
    </row>
    <row r="53" spans="1:12" s="34" customFormat="1" ht="15">
      <c r="A53" s="85" t="s">
        <v>20</v>
      </c>
      <c r="B53" s="86" t="s">
        <v>17</v>
      </c>
      <c r="C53" s="61">
        <f>F53*12</f>
        <v>0</v>
      </c>
      <c r="D53" s="62">
        <v>918.95</v>
      </c>
      <c r="E53" s="61">
        <f>H53*12</f>
        <v>0</v>
      </c>
      <c r="F53" s="63"/>
      <c r="G53" s="61"/>
      <c r="H53" s="61"/>
      <c r="I53" s="18">
        <v>4579.6</v>
      </c>
      <c r="J53" s="18">
        <v>1.07</v>
      </c>
      <c r="K53" s="55">
        <v>0.01</v>
      </c>
      <c r="L53" s="39"/>
    </row>
    <row r="54" spans="1:12" s="34" customFormat="1" ht="15">
      <c r="A54" s="85" t="s">
        <v>56</v>
      </c>
      <c r="B54" s="86" t="s">
        <v>17</v>
      </c>
      <c r="C54" s="61"/>
      <c r="D54" s="62">
        <v>437.79</v>
      </c>
      <c r="E54" s="61"/>
      <c r="F54" s="63"/>
      <c r="G54" s="61"/>
      <c r="H54" s="61"/>
      <c r="I54" s="18">
        <v>4579.6</v>
      </c>
      <c r="J54" s="18">
        <v>1.07</v>
      </c>
      <c r="K54" s="55">
        <v>0.01</v>
      </c>
      <c r="L54" s="39"/>
    </row>
    <row r="55" spans="1:12" s="34" customFormat="1" ht="15">
      <c r="A55" s="85" t="s">
        <v>57</v>
      </c>
      <c r="B55" s="86" t="s">
        <v>22</v>
      </c>
      <c r="C55" s="61"/>
      <c r="D55" s="62">
        <v>1751.23</v>
      </c>
      <c r="E55" s="61"/>
      <c r="F55" s="63"/>
      <c r="G55" s="61"/>
      <c r="H55" s="61"/>
      <c r="I55" s="18">
        <v>4579.6</v>
      </c>
      <c r="J55" s="18">
        <v>1.07</v>
      </c>
      <c r="K55" s="55">
        <v>0.02</v>
      </c>
      <c r="L55" s="39"/>
    </row>
    <row r="56" spans="1:12" s="34" customFormat="1" ht="25.5">
      <c r="A56" s="85" t="s">
        <v>21</v>
      </c>
      <c r="B56" s="86" t="s">
        <v>17</v>
      </c>
      <c r="C56" s="61">
        <f>F56*12</f>
        <v>0</v>
      </c>
      <c r="D56" s="62">
        <v>4211.48</v>
      </c>
      <c r="E56" s="61">
        <f>H56*12</f>
        <v>0</v>
      </c>
      <c r="F56" s="63"/>
      <c r="G56" s="61"/>
      <c r="H56" s="61"/>
      <c r="I56" s="18">
        <v>4579.6</v>
      </c>
      <c r="J56" s="18">
        <v>1.07</v>
      </c>
      <c r="K56" s="55">
        <v>0.06</v>
      </c>
      <c r="L56" s="39"/>
    </row>
    <row r="57" spans="1:12" s="34" customFormat="1" ht="25.5">
      <c r="A57" s="85" t="s">
        <v>128</v>
      </c>
      <c r="B57" s="86" t="s">
        <v>17</v>
      </c>
      <c r="C57" s="61"/>
      <c r="D57" s="62">
        <v>3488.61</v>
      </c>
      <c r="E57" s="61"/>
      <c r="F57" s="63"/>
      <c r="G57" s="61"/>
      <c r="H57" s="61"/>
      <c r="I57" s="18">
        <v>4579.6</v>
      </c>
      <c r="J57" s="18">
        <v>1.07</v>
      </c>
      <c r="K57" s="55">
        <v>0.01</v>
      </c>
      <c r="L57" s="39"/>
    </row>
    <row r="58" spans="1:12" s="34" customFormat="1" ht="15" hidden="1">
      <c r="A58" s="85" t="s">
        <v>63</v>
      </c>
      <c r="B58" s="86" t="s">
        <v>17</v>
      </c>
      <c r="C58" s="79"/>
      <c r="D58" s="62">
        <f>G58*I58</f>
        <v>0</v>
      </c>
      <c r="E58" s="79"/>
      <c r="F58" s="63"/>
      <c r="G58" s="61"/>
      <c r="H58" s="61"/>
      <c r="I58" s="18">
        <v>4579.6</v>
      </c>
      <c r="J58" s="18">
        <v>1.07</v>
      </c>
      <c r="K58" s="55">
        <v>0.04</v>
      </c>
      <c r="L58" s="39"/>
    </row>
    <row r="59" spans="1:12" s="34" customFormat="1" ht="15" hidden="1">
      <c r="A59" s="85" t="s">
        <v>36</v>
      </c>
      <c r="B59" s="86" t="s">
        <v>17</v>
      </c>
      <c r="C59" s="61"/>
      <c r="D59" s="62">
        <f>G59*I59</f>
        <v>0</v>
      </c>
      <c r="E59" s="61"/>
      <c r="F59" s="63"/>
      <c r="G59" s="61"/>
      <c r="H59" s="61"/>
      <c r="I59" s="18">
        <v>4579.6</v>
      </c>
      <c r="J59" s="18">
        <v>1.07</v>
      </c>
      <c r="K59" s="55">
        <v>0.01</v>
      </c>
      <c r="L59" s="39"/>
    </row>
    <row r="60" spans="1:12" s="34" customFormat="1" ht="25.5">
      <c r="A60" s="85" t="s">
        <v>121</v>
      </c>
      <c r="B60" s="102" t="s">
        <v>12</v>
      </c>
      <c r="C60" s="61"/>
      <c r="D60" s="62">
        <v>2510.88</v>
      </c>
      <c r="E60" s="79"/>
      <c r="F60" s="63"/>
      <c r="G60" s="79"/>
      <c r="H60" s="79"/>
      <c r="I60" s="18">
        <v>4579.6</v>
      </c>
      <c r="J60" s="18"/>
      <c r="K60" s="55"/>
      <c r="L60" s="39"/>
    </row>
    <row r="61" spans="1:11" s="39" customFormat="1" ht="30">
      <c r="A61" s="38" t="s">
        <v>41</v>
      </c>
      <c r="B61" s="36"/>
      <c r="C61" s="17"/>
      <c r="D61" s="75">
        <f>D62+D63+D64+D65+D69</f>
        <v>14195.59</v>
      </c>
      <c r="E61" s="75"/>
      <c r="F61" s="77"/>
      <c r="G61" s="75">
        <f>D61/I61</f>
        <v>3.1</v>
      </c>
      <c r="H61" s="75">
        <f>G61/12-0.01</f>
        <v>0.25</v>
      </c>
      <c r="I61" s="18">
        <v>4579.6</v>
      </c>
      <c r="J61" s="18">
        <v>1.07</v>
      </c>
      <c r="K61" s="55">
        <v>0.63</v>
      </c>
    </row>
    <row r="62" spans="1:12" s="34" customFormat="1" ht="15">
      <c r="A62" s="10" t="s">
        <v>37</v>
      </c>
      <c r="B62" s="13" t="s">
        <v>61</v>
      </c>
      <c r="C62" s="4"/>
      <c r="D62" s="62">
        <v>2626.83</v>
      </c>
      <c r="E62" s="61"/>
      <c r="F62" s="63"/>
      <c r="G62" s="61"/>
      <c r="H62" s="61"/>
      <c r="I62" s="18">
        <v>4579.6</v>
      </c>
      <c r="J62" s="18">
        <v>1.07</v>
      </c>
      <c r="K62" s="55">
        <v>0.04</v>
      </c>
      <c r="L62" s="39"/>
    </row>
    <row r="63" spans="1:12" s="34" customFormat="1" ht="25.5">
      <c r="A63" s="10" t="s">
        <v>38</v>
      </c>
      <c r="B63" s="13" t="s">
        <v>45</v>
      </c>
      <c r="C63" s="4"/>
      <c r="D63" s="62">
        <v>1751.23</v>
      </c>
      <c r="E63" s="61"/>
      <c r="F63" s="63"/>
      <c r="G63" s="61"/>
      <c r="H63" s="61"/>
      <c r="I63" s="18">
        <v>4579.6</v>
      </c>
      <c r="J63" s="18">
        <v>1.07</v>
      </c>
      <c r="K63" s="55">
        <v>0.02</v>
      </c>
      <c r="L63" s="39"/>
    </row>
    <row r="64" spans="1:12" s="34" customFormat="1" ht="15">
      <c r="A64" s="10" t="s">
        <v>67</v>
      </c>
      <c r="B64" s="13" t="s">
        <v>66</v>
      </c>
      <c r="C64" s="4"/>
      <c r="D64" s="62">
        <v>1837.85</v>
      </c>
      <c r="E64" s="61"/>
      <c r="F64" s="63"/>
      <c r="G64" s="61"/>
      <c r="H64" s="61"/>
      <c r="I64" s="18">
        <v>4579.6</v>
      </c>
      <c r="J64" s="18">
        <v>1.07</v>
      </c>
      <c r="K64" s="55">
        <v>0.02</v>
      </c>
      <c r="L64" s="39"/>
    </row>
    <row r="65" spans="1:12" s="34" customFormat="1" ht="25.5">
      <c r="A65" s="10" t="s">
        <v>64</v>
      </c>
      <c r="B65" s="13" t="s">
        <v>65</v>
      </c>
      <c r="C65" s="4"/>
      <c r="D65" s="62">
        <v>1751.2</v>
      </c>
      <c r="E65" s="61"/>
      <c r="F65" s="63"/>
      <c r="G65" s="61"/>
      <c r="H65" s="61"/>
      <c r="I65" s="18">
        <v>4579.6</v>
      </c>
      <c r="J65" s="18">
        <v>1.07</v>
      </c>
      <c r="K65" s="55">
        <v>0.02</v>
      </c>
      <c r="L65" s="39"/>
    </row>
    <row r="66" spans="1:12" s="34" customFormat="1" ht="15" hidden="1">
      <c r="A66" s="10" t="s">
        <v>48</v>
      </c>
      <c r="B66" s="13" t="s">
        <v>66</v>
      </c>
      <c r="C66" s="4"/>
      <c r="D66" s="62"/>
      <c r="E66" s="61"/>
      <c r="F66" s="63"/>
      <c r="G66" s="61"/>
      <c r="H66" s="61"/>
      <c r="I66" s="18">
        <v>4579.6</v>
      </c>
      <c r="J66" s="18">
        <v>1.07</v>
      </c>
      <c r="K66" s="55">
        <v>0</v>
      </c>
      <c r="L66" s="39"/>
    </row>
    <row r="67" spans="1:12" s="34" customFormat="1" ht="15" hidden="1">
      <c r="A67" s="10" t="s">
        <v>49</v>
      </c>
      <c r="B67" s="13" t="s">
        <v>17</v>
      </c>
      <c r="C67" s="4"/>
      <c r="D67" s="62"/>
      <c r="E67" s="61"/>
      <c r="F67" s="63"/>
      <c r="G67" s="61"/>
      <c r="H67" s="61"/>
      <c r="I67" s="18">
        <v>4579.6</v>
      </c>
      <c r="J67" s="18">
        <v>1.07</v>
      </c>
      <c r="K67" s="55">
        <v>0</v>
      </c>
      <c r="L67" s="39"/>
    </row>
    <row r="68" spans="1:12" s="34" customFormat="1" ht="25.5" hidden="1">
      <c r="A68" s="10" t="s">
        <v>46</v>
      </c>
      <c r="B68" s="13" t="s">
        <v>17</v>
      </c>
      <c r="C68" s="4"/>
      <c r="D68" s="62"/>
      <c r="E68" s="61"/>
      <c r="F68" s="63"/>
      <c r="G68" s="61"/>
      <c r="H68" s="61"/>
      <c r="I68" s="18">
        <v>4579.6</v>
      </c>
      <c r="J68" s="18">
        <v>1.07</v>
      </c>
      <c r="K68" s="55">
        <v>0</v>
      </c>
      <c r="L68" s="39"/>
    </row>
    <row r="69" spans="1:12" s="34" customFormat="1" ht="15">
      <c r="A69" s="10" t="s">
        <v>58</v>
      </c>
      <c r="B69" s="13" t="s">
        <v>9</v>
      </c>
      <c r="C69" s="11"/>
      <c r="D69" s="62">
        <v>6228.48</v>
      </c>
      <c r="E69" s="79"/>
      <c r="F69" s="63"/>
      <c r="G69" s="61"/>
      <c r="H69" s="61"/>
      <c r="I69" s="18">
        <v>4579.6</v>
      </c>
      <c r="J69" s="18">
        <v>1.07</v>
      </c>
      <c r="K69" s="55">
        <v>0.09</v>
      </c>
      <c r="L69" s="39"/>
    </row>
    <row r="70" spans="1:12" s="34" customFormat="1" ht="15.75" customHeight="1" hidden="1">
      <c r="A70" s="10" t="s">
        <v>73</v>
      </c>
      <c r="B70" s="13" t="s">
        <v>17</v>
      </c>
      <c r="C70" s="4"/>
      <c r="D70" s="62">
        <f>G70*I70</f>
        <v>0</v>
      </c>
      <c r="E70" s="61"/>
      <c r="F70" s="63"/>
      <c r="G70" s="61">
        <f>H70*12</f>
        <v>0</v>
      </c>
      <c r="H70" s="61">
        <v>0</v>
      </c>
      <c r="I70" s="18">
        <v>4579.6</v>
      </c>
      <c r="J70" s="18">
        <v>1.07</v>
      </c>
      <c r="K70" s="55">
        <v>0</v>
      </c>
      <c r="L70" s="39"/>
    </row>
    <row r="71" spans="1:12" s="34" customFormat="1" ht="30">
      <c r="A71" s="38" t="s">
        <v>42</v>
      </c>
      <c r="B71" s="13"/>
      <c r="C71" s="4"/>
      <c r="D71" s="75">
        <v>0</v>
      </c>
      <c r="E71" s="61"/>
      <c r="F71" s="63"/>
      <c r="G71" s="75">
        <f>D71/I71</f>
        <v>0</v>
      </c>
      <c r="H71" s="75">
        <f>G71/12</f>
        <v>0</v>
      </c>
      <c r="I71" s="18">
        <v>4579.6</v>
      </c>
      <c r="J71" s="18">
        <v>1.07</v>
      </c>
      <c r="K71" s="55">
        <v>0.06</v>
      </c>
      <c r="L71" s="39"/>
    </row>
    <row r="72" spans="1:12" s="34" customFormat="1" ht="15" hidden="1">
      <c r="A72" s="10" t="s">
        <v>59</v>
      </c>
      <c r="B72" s="13" t="s">
        <v>9</v>
      </c>
      <c r="C72" s="4"/>
      <c r="D72" s="62">
        <f>G72*I72</f>
        <v>0</v>
      </c>
      <c r="E72" s="61"/>
      <c r="F72" s="63"/>
      <c r="G72" s="61">
        <f>H72*12</f>
        <v>0</v>
      </c>
      <c r="H72" s="61">
        <v>0</v>
      </c>
      <c r="I72" s="18">
        <v>4579.6</v>
      </c>
      <c r="J72" s="18">
        <v>1.07</v>
      </c>
      <c r="K72" s="55">
        <v>0</v>
      </c>
      <c r="L72" s="39"/>
    </row>
    <row r="73" spans="1:12" s="34" customFormat="1" ht="15">
      <c r="A73" s="38" t="s">
        <v>43</v>
      </c>
      <c r="B73" s="13"/>
      <c r="C73" s="4"/>
      <c r="D73" s="75">
        <f>D74+D75</f>
        <v>12508.64</v>
      </c>
      <c r="E73" s="61"/>
      <c r="F73" s="63"/>
      <c r="G73" s="75">
        <f>D73/I73</f>
        <v>2.73</v>
      </c>
      <c r="H73" s="75">
        <f>G73/12</f>
        <v>0.23</v>
      </c>
      <c r="I73" s="18">
        <v>4579.6</v>
      </c>
      <c r="J73" s="18">
        <v>1.07</v>
      </c>
      <c r="K73" s="55">
        <v>0.18</v>
      </c>
      <c r="L73" s="39"/>
    </row>
    <row r="74" spans="1:12" s="34" customFormat="1" ht="15">
      <c r="A74" s="10" t="s">
        <v>78</v>
      </c>
      <c r="B74" s="13" t="s">
        <v>17</v>
      </c>
      <c r="C74" s="4"/>
      <c r="D74" s="62">
        <v>11593.36</v>
      </c>
      <c r="E74" s="61"/>
      <c r="F74" s="63"/>
      <c r="G74" s="61"/>
      <c r="H74" s="61"/>
      <c r="I74" s="18">
        <v>4579.6</v>
      </c>
      <c r="J74" s="18">
        <v>1.07</v>
      </c>
      <c r="K74" s="55">
        <v>0.17</v>
      </c>
      <c r="L74" s="39"/>
    </row>
    <row r="75" spans="1:12" s="34" customFormat="1" ht="15">
      <c r="A75" s="10" t="s">
        <v>39</v>
      </c>
      <c r="B75" s="13" t="s">
        <v>17</v>
      </c>
      <c r="C75" s="4"/>
      <c r="D75" s="62">
        <v>915.28</v>
      </c>
      <c r="E75" s="61"/>
      <c r="F75" s="63"/>
      <c r="G75" s="61"/>
      <c r="H75" s="61"/>
      <c r="I75" s="18">
        <v>4579.6</v>
      </c>
      <c r="J75" s="18">
        <v>1.07</v>
      </c>
      <c r="K75" s="55">
        <v>0.01</v>
      </c>
      <c r="L75" s="39"/>
    </row>
    <row r="76" spans="1:12" s="34" customFormat="1" ht="27.75" customHeight="1" hidden="1">
      <c r="A76" s="10" t="s">
        <v>47</v>
      </c>
      <c r="B76" s="13" t="s">
        <v>12</v>
      </c>
      <c r="C76" s="4"/>
      <c r="D76" s="62">
        <f>G76*I76</f>
        <v>0</v>
      </c>
      <c r="E76" s="61"/>
      <c r="F76" s="63"/>
      <c r="G76" s="61">
        <f>H76*12</f>
        <v>0</v>
      </c>
      <c r="H76" s="61">
        <v>0</v>
      </c>
      <c r="I76" s="18">
        <v>4579.6</v>
      </c>
      <c r="J76" s="18">
        <v>1.07</v>
      </c>
      <c r="K76" s="55">
        <v>0</v>
      </c>
      <c r="L76" s="39"/>
    </row>
    <row r="77" spans="1:12" s="34" customFormat="1" ht="25.5" hidden="1">
      <c r="A77" s="10" t="s">
        <v>74</v>
      </c>
      <c r="B77" s="13" t="s">
        <v>12</v>
      </c>
      <c r="C77" s="4"/>
      <c r="D77" s="62">
        <f>G77*I77</f>
        <v>0</v>
      </c>
      <c r="E77" s="61"/>
      <c r="F77" s="63"/>
      <c r="G77" s="61">
        <f>H77*12</f>
        <v>0</v>
      </c>
      <c r="H77" s="61">
        <v>0</v>
      </c>
      <c r="I77" s="18">
        <v>4579.6</v>
      </c>
      <c r="J77" s="18">
        <v>1.07</v>
      </c>
      <c r="K77" s="55">
        <v>0</v>
      </c>
      <c r="L77" s="39"/>
    </row>
    <row r="78" spans="1:12" s="34" customFormat="1" ht="25.5" hidden="1">
      <c r="A78" s="10" t="s">
        <v>68</v>
      </c>
      <c r="B78" s="13" t="s">
        <v>12</v>
      </c>
      <c r="C78" s="4"/>
      <c r="D78" s="62">
        <f>G78*I78</f>
        <v>0</v>
      </c>
      <c r="E78" s="61"/>
      <c r="F78" s="63"/>
      <c r="G78" s="61">
        <f>H78*12</f>
        <v>0</v>
      </c>
      <c r="H78" s="61">
        <v>0</v>
      </c>
      <c r="I78" s="18">
        <v>4579.6</v>
      </c>
      <c r="J78" s="18">
        <v>1.07</v>
      </c>
      <c r="K78" s="55">
        <v>0</v>
      </c>
      <c r="L78" s="39"/>
    </row>
    <row r="79" spans="1:12" s="34" customFormat="1" ht="25.5" hidden="1">
      <c r="A79" s="10" t="s">
        <v>75</v>
      </c>
      <c r="B79" s="13" t="s">
        <v>12</v>
      </c>
      <c r="C79" s="4"/>
      <c r="D79" s="62">
        <f>G79*I79</f>
        <v>0</v>
      </c>
      <c r="E79" s="61"/>
      <c r="F79" s="63"/>
      <c r="G79" s="61">
        <f>H79*12</f>
        <v>0</v>
      </c>
      <c r="H79" s="61">
        <v>0</v>
      </c>
      <c r="I79" s="18">
        <v>4579.6</v>
      </c>
      <c r="J79" s="18">
        <v>1.07</v>
      </c>
      <c r="K79" s="55">
        <v>0</v>
      </c>
      <c r="L79" s="39"/>
    </row>
    <row r="80" spans="1:12" s="34" customFormat="1" ht="25.5" hidden="1">
      <c r="A80" s="10" t="s">
        <v>72</v>
      </c>
      <c r="B80" s="13" t="s">
        <v>12</v>
      </c>
      <c r="C80" s="4"/>
      <c r="D80" s="62">
        <f>G80*I80</f>
        <v>0</v>
      </c>
      <c r="E80" s="61"/>
      <c r="F80" s="63"/>
      <c r="G80" s="61">
        <f>H80*12</f>
        <v>0</v>
      </c>
      <c r="H80" s="61">
        <v>0</v>
      </c>
      <c r="I80" s="18">
        <v>4579.6</v>
      </c>
      <c r="J80" s="18">
        <v>1.07</v>
      </c>
      <c r="K80" s="55">
        <v>0</v>
      </c>
      <c r="L80" s="39"/>
    </row>
    <row r="81" spans="1:12" s="34" customFormat="1" ht="15">
      <c r="A81" s="38" t="s">
        <v>44</v>
      </c>
      <c r="B81" s="13"/>
      <c r="C81" s="4"/>
      <c r="D81" s="75">
        <f>D82</f>
        <v>1098.16</v>
      </c>
      <c r="E81" s="61"/>
      <c r="F81" s="63"/>
      <c r="G81" s="75">
        <f>D81/I81</f>
        <v>0.24</v>
      </c>
      <c r="H81" s="75">
        <f>G81/12</f>
        <v>0.02</v>
      </c>
      <c r="I81" s="18">
        <v>4579.6</v>
      </c>
      <c r="J81" s="18">
        <v>1.07</v>
      </c>
      <c r="K81" s="55">
        <v>0.12</v>
      </c>
      <c r="L81" s="39"/>
    </row>
    <row r="82" spans="1:12" s="34" customFormat="1" ht="15">
      <c r="A82" s="10" t="s">
        <v>40</v>
      </c>
      <c r="B82" s="13" t="s">
        <v>17</v>
      </c>
      <c r="C82" s="4"/>
      <c r="D82" s="62">
        <v>1098.16</v>
      </c>
      <c r="E82" s="61"/>
      <c r="F82" s="63"/>
      <c r="G82" s="61"/>
      <c r="H82" s="61"/>
      <c r="I82" s="18">
        <v>4579.6</v>
      </c>
      <c r="J82" s="18">
        <v>1.07</v>
      </c>
      <c r="K82" s="55">
        <v>0.01</v>
      </c>
      <c r="L82" s="39"/>
    </row>
    <row r="83" spans="1:12" s="18" customFormat="1" ht="15">
      <c r="A83" s="38" t="s">
        <v>55</v>
      </c>
      <c r="B83" s="36"/>
      <c r="C83" s="17"/>
      <c r="D83" s="75">
        <f>D84</f>
        <v>22442.4</v>
      </c>
      <c r="E83" s="75"/>
      <c r="F83" s="77"/>
      <c r="G83" s="75">
        <f>D83/I83</f>
        <v>4.9</v>
      </c>
      <c r="H83" s="75">
        <f>G83/12</f>
        <v>0.41</v>
      </c>
      <c r="I83" s="18">
        <v>4579.6</v>
      </c>
      <c r="J83" s="18">
        <v>1.07</v>
      </c>
      <c r="K83" s="55">
        <v>0.34</v>
      </c>
      <c r="L83" s="39"/>
    </row>
    <row r="84" spans="1:12" s="34" customFormat="1" ht="15">
      <c r="A84" s="10" t="s">
        <v>69</v>
      </c>
      <c r="B84" s="60" t="s">
        <v>22</v>
      </c>
      <c r="C84" s="4">
        <f>F84*12</f>
        <v>0</v>
      </c>
      <c r="D84" s="62">
        <v>22442.4</v>
      </c>
      <c r="E84" s="61">
        <f>H84*12</f>
        <v>0</v>
      </c>
      <c r="F84" s="63"/>
      <c r="G84" s="61"/>
      <c r="H84" s="61"/>
      <c r="I84" s="18">
        <v>4579.6</v>
      </c>
      <c r="J84" s="18">
        <v>1.07</v>
      </c>
      <c r="K84" s="55">
        <v>0.32</v>
      </c>
      <c r="L84" s="39"/>
    </row>
    <row r="85" spans="1:12" s="18" customFormat="1" ht="15">
      <c r="A85" s="38" t="s">
        <v>54</v>
      </c>
      <c r="B85" s="36"/>
      <c r="C85" s="17"/>
      <c r="D85" s="75">
        <f>D86</f>
        <v>17351.79</v>
      </c>
      <c r="E85" s="75"/>
      <c r="F85" s="77"/>
      <c r="G85" s="75">
        <f>D85/I85</f>
        <v>3.79</v>
      </c>
      <c r="H85" s="75">
        <f>G85/12</f>
        <v>0.32</v>
      </c>
      <c r="I85" s="18">
        <v>4579.6</v>
      </c>
      <c r="J85" s="18">
        <v>1.07</v>
      </c>
      <c r="K85" s="55">
        <v>0.26</v>
      </c>
      <c r="L85" s="39"/>
    </row>
    <row r="86" spans="1:11" s="34" customFormat="1" ht="15">
      <c r="A86" s="10" t="s">
        <v>70</v>
      </c>
      <c r="B86" s="13" t="s">
        <v>61</v>
      </c>
      <c r="C86" s="4"/>
      <c r="D86" s="62">
        <v>17351.79</v>
      </c>
      <c r="E86" s="61"/>
      <c r="F86" s="63"/>
      <c r="G86" s="61"/>
      <c r="H86" s="61"/>
      <c r="I86" s="18">
        <v>4579.6</v>
      </c>
      <c r="J86" s="18">
        <v>1.07</v>
      </c>
      <c r="K86" s="55">
        <v>0.19</v>
      </c>
    </row>
    <row r="87" spans="1:11" s="34" customFormat="1" ht="25.5" customHeight="1" hidden="1">
      <c r="A87" s="10" t="s">
        <v>71</v>
      </c>
      <c r="B87" s="13" t="s">
        <v>17</v>
      </c>
      <c r="C87" s="4"/>
      <c r="D87" s="62"/>
      <c r="E87" s="61"/>
      <c r="F87" s="63"/>
      <c r="G87" s="61"/>
      <c r="H87" s="61">
        <v>0</v>
      </c>
      <c r="I87" s="18">
        <v>4579.6</v>
      </c>
      <c r="J87" s="18">
        <v>1.07</v>
      </c>
      <c r="K87" s="55">
        <v>0</v>
      </c>
    </row>
    <row r="88" spans="1:11" s="18" customFormat="1" ht="38.25" thickBot="1">
      <c r="A88" s="40" t="s">
        <v>130</v>
      </c>
      <c r="B88" s="36" t="s">
        <v>12</v>
      </c>
      <c r="C88" s="41">
        <f>F88*12</f>
        <v>0</v>
      </c>
      <c r="D88" s="80">
        <f>G88*I88</f>
        <v>54955.2</v>
      </c>
      <c r="E88" s="80">
        <f>H88*12</f>
        <v>12</v>
      </c>
      <c r="F88" s="81"/>
      <c r="G88" s="80">
        <f>H88*12</f>
        <v>12</v>
      </c>
      <c r="H88" s="80">
        <v>1</v>
      </c>
      <c r="I88" s="18">
        <v>4579.6</v>
      </c>
      <c r="J88" s="18">
        <v>1.07</v>
      </c>
      <c r="K88" s="55">
        <v>0.3</v>
      </c>
    </row>
    <row r="89" spans="1:11" s="18" customFormat="1" ht="18.75">
      <c r="A89" s="70" t="s">
        <v>106</v>
      </c>
      <c r="B89" s="71" t="s">
        <v>11</v>
      </c>
      <c r="C89" s="41"/>
      <c r="D89" s="41">
        <f>G89*I89</f>
        <v>95072.5</v>
      </c>
      <c r="E89" s="41">
        <f>H89*12</f>
        <v>20.76</v>
      </c>
      <c r="F89" s="5"/>
      <c r="G89" s="41">
        <f>H89*12</f>
        <v>20.76</v>
      </c>
      <c r="H89" s="41">
        <v>1.73</v>
      </c>
      <c r="I89" s="18">
        <v>4579.6</v>
      </c>
      <c r="K89" s="55"/>
    </row>
    <row r="90" spans="1:11" s="18" customFormat="1" ht="18.75">
      <c r="A90" s="72" t="s">
        <v>98</v>
      </c>
      <c r="B90" s="36"/>
      <c r="C90" s="16"/>
      <c r="D90" s="16">
        <f>D89+D88+D85+D83+D81+D73+D71+D61+D46+D45+D44+D43+D42+D41+D38+D37+D36+D35+D34+D25+D15</f>
        <v>892540.08</v>
      </c>
      <c r="E90" s="16">
        <f>E89+E88+E85+E83+E81+E73+E71+E61+E46+E45+E44+E43+E42+E41+E38+E37+E36+E35+E34+E25+E15</f>
        <v>143.04</v>
      </c>
      <c r="F90" s="16">
        <f>F89+F88+F85+F83+F81+F73+F71+F61+F46+F45+F44+F43+F42+F41+F38+F37+F36+F35+F34+F25+F15</f>
        <v>0</v>
      </c>
      <c r="G90" s="16">
        <f>G89+G88+G85+G83+G81+G73+G71+G61+G46+G45+G44+G43+G42+G41+G38+G37+G36+G35+G34+G25+G15</f>
        <v>194.91</v>
      </c>
      <c r="H90" s="16">
        <f>H89+H88+H85+H83+H81+H73+H71+H61+H46+H45+H44+H43+H42+H41+H38+H37+H36+H35+H34+H25+H15</f>
        <v>16.25</v>
      </c>
      <c r="K90" s="55"/>
    </row>
    <row r="91" spans="1:11" s="18" customFormat="1" ht="18.75">
      <c r="A91" s="69"/>
      <c r="B91" s="50"/>
      <c r="C91" s="22"/>
      <c r="D91" s="22"/>
      <c r="E91" s="22"/>
      <c r="F91" s="22"/>
      <c r="G91" s="22"/>
      <c r="H91" s="22"/>
      <c r="K91" s="55"/>
    </row>
    <row r="92" spans="1:11" s="18" customFormat="1" ht="18.75">
      <c r="A92" s="69"/>
      <c r="B92" s="50"/>
      <c r="C92" s="22"/>
      <c r="D92" s="22"/>
      <c r="E92" s="22"/>
      <c r="F92" s="22"/>
      <c r="G92" s="22"/>
      <c r="H92" s="22"/>
      <c r="K92" s="55"/>
    </row>
    <row r="93" spans="1:11" s="18" customFormat="1" ht="18.75">
      <c r="A93" s="73" t="s">
        <v>100</v>
      </c>
      <c r="B93" s="36"/>
      <c r="C93" s="16">
        <f>F93*12</f>
        <v>0</v>
      </c>
      <c r="D93" s="16">
        <f>D94+D95+D96</f>
        <v>19124.39</v>
      </c>
      <c r="E93" s="16">
        <f>E94+E95+E96</f>
        <v>0</v>
      </c>
      <c r="F93" s="16">
        <f>F94+F95+F96</f>
        <v>0</v>
      </c>
      <c r="G93" s="16">
        <f>G94+G95+G96</f>
        <v>4.18</v>
      </c>
      <c r="H93" s="16">
        <f>H94+H95+H96</f>
        <v>0.35</v>
      </c>
      <c r="I93" s="18">
        <v>4579.6</v>
      </c>
      <c r="K93" s="55"/>
    </row>
    <row r="94" spans="1:11" s="89" customFormat="1" ht="15">
      <c r="A94" s="85" t="s">
        <v>119</v>
      </c>
      <c r="B94" s="86"/>
      <c r="C94" s="61"/>
      <c r="D94" s="62">
        <v>6907.07</v>
      </c>
      <c r="E94" s="61"/>
      <c r="F94" s="63"/>
      <c r="G94" s="61">
        <f>D94/I94</f>
        <v>1.51</v>
      </c>
      <c r="H94" s="61">
        <f>G94/12</f>
        <v>0.13</v>
      </c>
      <c r="I94" s="87">
        <v>4579.6</v>
      </c>
      <c r="J94" s="87"/>
      <c r="K94" s="88"/>
    </row>
    <row r="95" spans="1:11" s="89" customFormat="1" ht="15">
      <c r="A95" s="85" t="s">
        <v>108</v>
      </c>
      <c r="B95" s="86"/>
      <c r="C95" s="61"/>
      <c r="D95" s="62">
        <v>11494.9</v>
      </c>
      <c r="E95" s="61"/>
      <c r="F95" s="63"/>
      <c r="G95" s="61">
        <f>D95/I95</f>
        <v>2.51</v>
      </c>
      <c r="H95" s="61">
        <f>G95/12</f>
        <v>0.21</v>
      </c>
      <c r="I95" s="87">
        <v>4579.6</v>
      </c>
      <c r="J95" s="87"/>
      <c r="K95" s="88"/>
    </row>
    <row r="96" spans="1:11" s="89" customFormat="1" ht="15">
      <c r="A96" s="85" t="s">
        <v>122</v>
      </c>
      <c r="B96" s="86"/>
      <c r="C96" s="61"/>
      <c r="D96" s="62">
        <v>722.42</v>
      </c>
      <c r="E96" s="61"/>
      <c r="F96" s="63"/>
      <c r="G96" s="61">
        <f>D96/I96</f>
        <v>0.16</v>
      </c>
      <c r="H96" s="61">
        <f>G96/12</f>
        <v>0.01</v>
      </c>
      <c r="I96" s="87">
        <v>4579.6</v>
      </c>
      <c r="J96" s="87"/>
      <c r="K96" s="88"/>
    </row>
    <row r="97" spans="1:11" s="6" customFormat="1" ht="12.75">
      <c r="A97" s="43"/>
      <c r="K97" s="58"/>
    </row>
    <row r="98" spans="1:11" s="46" customFormat="1" ht="19.5" thickBot="1">
      <c r="A98" s="44"/>
      <c r="B98" s="45"/>
      <c r="C98" s="7"/>
      <c r="D98" s="7"/>
      <c r="E98" s="7"/>
      <c r="F98" s="7"/>
      <c r="G98" s="7"/>
      <c r="H98" s="7"/>
      <c r="K98" s="59"/>
    </row>
    <row r="99" spans="1:11" s="18" customFormat="1" ht="19.5" thickBot="1">
      <c r="A99" s="47" t="s">
        <v>99</v>
      </c>
      <c r="B99" s="28"/>
      <c r="C99" s="48"/>
      <c r="D99" s="21">
        <f>D90+D93</f>
        <v>911664.47</v>
      </c>
      <c r="E99" s="21">
        <f>E90+E93</f>
        <v>143.04</v>
      </c>
      <c r="F99" s="21">
        <f>F90+F93</f>
        <v>0</v>
      </c>
      <c r="G99" s="21">
        <f>G90+G93</f>
        <v>199.09</v>
      </c>
      <c r="H99" s="21">
        <f>H90+H93</f>
        <v>16.6</v>
      </c>
      <c r="K99" s="55"/>
    </row>
    <row r="100" spans="1:11" s="18" customFormat="1" ht="18.75">
      <c r="A100" s="49"/>
      <c r="B100" s="50"/>
      <c r="C100" s="22"/>
      <c r="D100" s="22"/>
      <c r="E100" s="22"/>
      <c r="F100" s="22"/>
      <c r="G100" s="22"/>
      <c r="H100" s="22"/>
      <c r="K100" s="55"/>
    </row>
    <row r="101" spans="1:11" s="42" customFormat="1" ht="19.5">
      <c r="A101" s="51"/>
      <c r="B101" s="52"/>
      <c r="C101" s="8"/>
      <c r="D101" s="8"/>
      <c r="E101" s="8"/>
      <c r="F101" s="8"/>
      <c r="G101" s="8"/>
      <c r="H101" s="8"/>
      <c r="K101" s="57"/>
    </row>
    <row r="102" spans="1:11" s="6" customFormat="1" ht="14.25">
      <c r="A102" s="114" t="s">
        <v>31</v>
      </c>
      <c r="B102" s="114"/>
      <c r="C102" s="114"/>
      <c r="D102" s="114"/>
      <c r="E102" s="114"/>
      <c r="F102" s="114"/>
      <c r="K102" s="58"/>
    </row>
    <row r="103" s="6" customFormat="1" ht="12.75">
      <c r="K103" s="58"/>
    </row>
    <row r="104" spans="1:11" s="6" customFormat="1" ht="12.75">
      <c r="A104" s="43" t="s">
        <v>32</v>
      </c>
      <c r="K104" s="58"/>
    </row>
    <row r="105" s="6" customFormat="1" ht="12.75">
      <c r="K105" s="58"/>
    </row>
    <row r="106" s="6" customFormat="1" ht="12.75">
      <c r="K106" s="58"/>
    </row>
    <row r="107" s="6" customFormat="1" ht="12.75">
      <c r="K107" s="58"/>
    </row>
    <row r="108" s="6" customFormat="1" ht="12.75">
      <c r="K108" s="58"/>
    </row>
    <row r="109" s="6" customFormat="1" ht="12.75">
      <c r="K109" s="58"/>
    </row>
    <row r="110" s="6" customFormat="1" ht="12.75">
      <c r="K110" s="58"/>
    </row>
    <row r="111" s="6" customFormat="1" ht="12.75">
      <c r="K111" s="58"/>
    </row>
    <row r="112" s="6" customFormat="1" ht="12.75">
      <c r="K112" s="58"/>
    </row>
    <row r="113" s="6" customFormat="1" ht="12.75">
      <c r="K113" s="58"/>
    </row>
    <row r="114" s="6" customFormat="1" ht="12.75">
      <c r="K114" s="58"/>
    </row>
    <row r="115" s="6" customFormat="1" ht="12.75">
      <c r="K115" s="58"/>
    </row>
    <row r="116" s="6" customFormat="1" ht="12.75">
      <c r="K116" s="58"/>
    </row>
    <row r="117" s="6" customFormat="1" ht="12.75">
      <c r="K117" s="58"/>
    </row>
    <row r="118" s="6" customFormat="1" ht="12.75">
      <c r="K118" s="58"/>
    </row>
    <row r="119" s="6" customFormat="1" ht="12.75">
      <c r="K119" s="58"/>
    </row>
    <row r="120" s="6" customFormat="1" ht="12.75">
      <c r="K120" s="58"/>
    </row>
    <row r="121" s="6" customFormat="1" ht="12.75">
      <c r="K121" s="58"/>
    </row>
    <row r="122" s="6" customFormat="1" ht="12.75">
      <c r="K122" s="58"/>
    </row>
  </sheetData>
  <sheetProtection/>
  <mergeCells count="12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4:H14"/>
    <mergeCell ref="A102:F10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75" zoomScaleNormal="75" zoomScalePageLayoutView="0" workbookViewId="0" topLeftCell="A1">
      <selection activeCell="A1" sqref="A1:H104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9" hidden="1" customWidth="1"/>
    <col min="11" max="11" width="15.375" style="53" hidden="1" customWidth="1"/>
    <col min="12" max="14" width="15.375" style="9" customWidth="1"/>
    <col min="15" max="16384" width="9.125" style="9" customWidth="1"/>
  </cols>
  <sheetData>
    <row r="1" spans="1:8" ht="16.5" customHeight="1">
      <c r="A1" s="115" t="s">
        <v>0</v>
      </c>
      <c r="B1" s="116"/>
      <c r="C1" s="116"/>
      <c r="D1" s="116"/>
      <c r="E1" s="116"/>
      <c r="F1" s="116"/>
      <c r="G1" s="116"/>
      <c r="H1" s="116"/>
    </row>
    <row r="2" spans="2:8" ht="12.75" customHeight="1">
      <c r="B2" s="117" t="s">
        <v>1</v>
      </c>
      <c r="C2" s="117"/>
      <c r="D2" s="117"/>
      <c r="E2" s="117"/>
      <c r="F2" s="117"/>
      <c r="G2" s="116"/>
      <c r="H2" s="116"/>
    </row>
    <row r="3" spans="1:8" ht="21" customHeight="1">
      <c r="A3" s="64" t="s">
        <v>124</v>
      </c>
      <c r="B3" s="117" t="s">
        <v>2</v>
      </c>
      <c r="C3" s="117"/>
      <c r="D3" s="117"/>
      <c r="E3" s="117"/>
      <c r="F3" s="117"/>
      <c r="G3" s="116"/>
      <c r="H3" s="116"/>
    </row>
    <row r="4" spans="2:8" ht="14.25" customHeight="1">
      <c r="B4" s="117" t="s">
        <v>33</v>
      </c>
      <c r="C4" s="117"/>
      <c r="D4" s="117"/>
      <c r="E4" s="117"/>
      <c r="F4" s="117"/>
      <c r="G4" s="116"/>
      <c r="H4" s="116"/>
    </row>
    <row r="5" spans="2:9" ht="35.25" customHeight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18"/>
      <c r="B6" s="119"/>
      <c r="C6" s="119"/>
      <c r="D6" s="119"/>
      <c r="E6" s="119"/>
      <c r="F6" s="119"/>
      <c r="G6" s="119"/>
      <c r="H6" s="119"/>
      <c r="I6" s="1"/>
    </row>
    <row r="7" spans="1:9" ht="19.5" customHeight="1">
      <c r="A7" s="120" t="s">
        <v>125</v>
      </c>
      <c r="B7" s="120"/>
      <c r="C7" s="120"/>
      <c r="D7" s="120"/>
      <c r="E7" s="120"/>
      <c r="F7" s="120"/>
      <c r="G7" s="120"/>
      <c r="H7" s="120"/>
      <c r="I7" s="1"/>
    </row>
    <row r="8" spans="1:11" s="23" customFormat="1" ht="22.5" customHeight="1">
      <c r="A8" s="104" t="s">
        <v>3</v>
      </c>
      <c r="B8" s="104"/>
      <c r="C8" s="104"/>
      <c r="D8" s="104"/>
      <c r="E8" s="105"/>
      <c r="F8" s="105"/>
      <c r="G8" s="105"/>
      <c r="H8" s="105"/>
      <c r="K8" s="54"/>
    </row>
    <row r="9" spans="1:8" s="24" customFormat="1" ht="18.75" customHeight="1">
      <c r="A9" s="104" t="s">
        <v>133</v>
      </c>
      <c r="B9" s="104"/>
      <c r="C9" s="104"/>
      <c r="D9" s="104"/>
      <c r="E9" s="105"/>
      <c r="F9" s="105"/>
      <c r="G9" s="105"/>
      <c r="H9" s="105"/>
    </row>
    <row r="10" spans="1:8" s="25" customFormat="1" ht="17.25" customHeight="1">
      <c r="A10" s="106" t="s">
        <v>77</v>
      </c>
      <c r="B10" s="106"/>
      <c r="C10" s="106"/>
      <c r="D10" s="106"/>
      <c r="E10" s="107"/>
      <c r="F10" s="107"/>
      <c r="G10" s="107"/>
      <c r="H10" s="107"/>
    </row>
    <row r="11" spans="1:8" s="24" customFormat="1" ht="30" customHeight="1" thickBot="1">
      <c r="A11" s="108" t="s">
        <v>89</v>
      </c>
      <c r="B11" s="108"/>
      <c r="C11" s="108"/>
      <c r="D11" s="108"/>
      <c r="E11" s="109"/>
      <c r="F11" s="109"/>
      <c r="G11" s="109"/>
      <c r="H11" s="109"/>
    </row>
    <row r="12" spans="1:11" s="18" customFormat="1" ht="139.5" customHeight="1" thickBot="1">
      <c r="A12" s="26" t="s">
        <v>4</v>
      </c>
      <c r="B12" s="27" t="s">
        <v>5</v>
      </c>
      <c r="C12" s="28" t="s">
        <v>6</v>
      </c>
      <c r="D12" s="28" t="s">
        <v>34</v>
      </c>
      <c r="E12" s="28" t="s">
        <v>6</v>
      </c>
      <c r="F12" s="2" t="s">
        <v>7</v>
      </c>
      <c r="G12" s="28" t="s">
        <v>6</v>
      </c>
      <c r="H12" s="2" t="s">
        <v>7</v>
      </c>
      <c r="K12" s="55"/>
    </row>
    <row r="13" spans="1:11" s="34" customFormat="1" ht="12.75">
      <c r="A13" s="29">
        <v>1</v>
      </c>
      <c r="B13" s="30">
        <v>2</v>
      </c>
      <c r="C13" s="30">
        <v>3</v>
      </c>
      <c r="D13" s="31"/>
      <c r="E13" s="30">
        <v>3</v>
      </c>
      <c r="F13" s="3">
        <v>4</v>
      </c>
      <c r="G13" s="32">
        <v>3</v>
      </c>
      <c r="H13" s="33">
        <v>4</v>
      </c>
      <c r="K13" s="56"/>
    </row>
    <row r="14" spans="1:11" s="34" customFormat="1" ht="49.5" customHeight="1">
      <c r="A14" s="110" t="s">
        <v>8</v>
      </c>
      <c r="B14" s="111"/>
      <c r="C14" s="111"/>
      <c r="D14" s="111"/>
      <c r="E14" s="111"/>
      <c r="F14" s="111"/>
      <c r="G14" s="112"/>
      <c r="H14" s="113"/>
      <c r="K14" s="56"/>
    </row>
    <row r="15" spans="1:11" s="18" customFormat="1" ht="15">
      <c r="A15" s="35" t="s">
        <v>115</v>
      </c>
      <c r="B15" s="36"/>
      <c r="C15" s="17">
        <f>F15*12</f>
        <v>0</v>
      </c>
      <c r="D15" s="74">
        <f>G15*I15</f>
        <v>162117.84</v>
      </c>
      <c r="E15" s="75">
        <f>H15*12</f>
        <v>35.4</v>
      </c>
      <c r="F15" s="76"/>
      <c r="G15" s="75">
        <f>H15*12</f>
        <v>35.4</v>
      </c>
      <c r="H15" s="75">
        <f>H20+H22</f>
        <v>2.95</v>
      </c>
      <c r="I15" s="18">
        <v>4579.6</v>
      </c>
      <c r="J15" s="18">
        <v>1.07</v>
      </c>
      <c r="K15" s="55">
        <v>2.24</v>
      </c>
    </row>
    <row r="16" spans="1:11" s="18" customFormat="1" ht="27" customHeight="1">
      <c r="A16" s="12" t="s">
        <v>90</v>
      </c>
      <c r="B16" s="13" t="s">
        <v>91</v>
      </c>
      <c r="C16" s="17"/>
      <c r="D16" s="74"/>
      <c r="E16" s="75"/>
      <c r="F16" s="76"/>
      <c r="G16" s="75"/>
      <c r="H16" s="75"/>
      <c r="K16" s="55"/>
    </row>
    <row r="17" spans="1:11" s="18" customFormat="1" ht="21" customHeight="1">
      <c r="A17" s="12" t="s">
        <v>92</v>
      </c>
      <c r="B17" s="13" t="s">
        <v>91</v>
      </c>
      <c r="C17" s="17"/>
      <c r="D17" s="74"/>
      <c r="E17" s="75"/>
      <c r="F17" s="76"/>
      <c r="G17" s="75"/>
      <c r="H17" s="75"/>
      <c r="K17" s="55"/>
    </row>
    <row r="18" spans="1:11" s="18" customFormat="1" ht="20.25" customHeight="1">
      <c r="A18" s="12" t="s">
        <v>93</v>
      </c>
      <c r="B18" s="13" t="s">
        <v>94</v>
      </c>
      <c r="C18" s="17"/>
      <c r="D18" s="74"/>
      <c r="E18" s="75"/>
      <c r="F18" s="76"/>
      <c r="G18" s="75"/>
      <c r="H18" s="75"/>
      <c r="K18" s="55"/>
    </row>
    <row r="19" spans="1:11" s="18" customFormat="1" ht="18" customHeight="1">
      <c r="A19" s="12" t="s">
        <v>95</v>
      </c>
      <c r="B19" s="66" t="s">
        <v>91</v>
      </c>
      <c r="C19" s="17"/>
      <c r="D19" s="74"/>
      <c r="E19" s="75"/>
      <c r="F19" s="76"/>
      <c r="G19" s="75"/>
      <c r="H19" s="75"/>
      <c r="K19" s="55"/>
    </row>
    <row r="20" spans="1:11" s="18" customFormat="1" ht="18" customHeight="1">
      <c r="A20" s="35" t="s">
        <v>113</v>
      </c>
      <c r="B20" s="68"/>
      <c r="C20" s="17"/>
      <c r="D20" s="74"/>
      <c r="E20" s="75"/>
      <c r="F20" s="76"/>
      <c r="G20" s="75"/>
      <c r="H20" s="75">
        <v>2.83</v>
      </c>
      <c r="K20" s="55"/>
    </row>
    <row r="21" spans="1:11" s="18" customFormat="1" ht="18" customHeight="1">
      <c r="A21" s="67" t="s">
        <v>110</v>
      </c>
      <c r="B21" s="68" t="s">
        <v>91</v>
      </c>
      <c r="C21" s="17"/>
      <c r="D21" s="74"/>
      <c r="E21" s="75"/>
      <c r="F21" s="76"/>
      <c r="G21" s="75"/>
      <c r="H21" s="103">
        <v>0.12</v>
      </c>
      <c r="K21" s="55"/>
    </row>
    <row r="22" spans="1:11" s="18" customFormat="1" ht="18" customHeight="1">
      <c r="A22" s="35" t="s">
        <v>113</v>
      </c>
      <c r="B22" s="68"/>
      <c r="C22" s="17"/>
      <c r="D22" s="74"/>
      <c r="E22" s="75"/>
      <c r="F22" s="76"/>
      <c r="G22" s="75"/>
      <c r="H22" s="75">
        <f>H21</f>
        <v>0.12</v>
      </c>
      <c r="K22" s="55"/>
    </row>
    <row r="23" spans="1:11" s="18" customFormat="1" ht="30">
      <c r="A23" s="35" t="s">
        <v>10</v>
      </c>
      <c r="B23" s="37"/>
      <c r="C23" s="17">
        <f>F23*12</f>
        <v>0</v>
      </c>
      <c r="D23" s="74">
        <f>G23*I23</f>
        <v>139586.21</v>
      </c>
      <c r="E23" s="75">
        <f>H23*12</f>
        <v>30.48</v>
      </c>
      <c r="F23" s="76"/>
      <c r="G23" s="75">
        <f>H23*12</f>
        <v>30.48</v>
      </c>
      <c r="H23" s="75">
        <v>2.54</v>
      </c>
      <c r="I23" s="18">
        <v>4579.6</v>
      </c>
      <c r="J23" s="18">
        <v>1.07</v>
      </c>
      <c r="K23" s="55">
        <v>2.02</v>
      </c>
    </row>
    <row r="24" spans="1:11" s="18" customFormat="1" ht="15">
      <c r="A24" s="12" t="s">
        <v>79</v>
      </c>
      <c r="B24" s="13" t="s">
        <v>11</v>
      </c>
      <c r="C24" s="17"/>
      <c r="D24" s="74"/>
      <c r="E24" s="75"/>
      <c r="F24" s="76"/>
      <c r="G24" s="75"/>
      <c r="H24" s="75"/>
      <c r="K24" s="55"/>
    </row>
    <row r="25" spans="1:11" s="18" customFormat="1" ht="15">
      <c r="A25" s="12" t="s">
        <v>80</v>
      </c>
      <c r="B25" s="13" t="s">
        <v>11</v>
      </c>
      <c r="C25" s="17"/>
      <c r="D25" s="74"/>
      <c r="E25" s="75"/>
      <c r="F25" s="76"/>
      <c r="G25" s="75"/>
      <c r="H25" s="75"/>
      <c r="K25" s="55"/>
    </row>
    <row r="26" spans="1:11" s="18" customFormat="1" ht="15">
      <c r="A26" s="65" t="s">
        <v>103</v>
      </c>
      <c r="B26" s="60" t="s">
        <v>104</v>
      </c>
      <c r="C26" s="17"/>
      <c r="D26" s="74"/>
      <c r="E26" s="75"/>
      <c r="F26" s="76"/>
      <c r="G26" s="75"/>
      <c r="H26" s="75"/>
      <c r="K26" s="55"/>
    </row>
    <row r="27" spans="1:11" s="18" customFormat="1" ht="15">
      <c r="A27" s="12" t="s">
        <v>81</v>
      </c>
      <c r="B27" s="13" t="s">
        <v>11</v>
      </c>
      <c r="C27" s="17"/>
      <c r="D27" s="74"/>
      <c r="E27" s="75"/>
      <c r="F27" s="76"/>
      <c r="G27" s="75"/>
      <c r="H27" s="75"/>
      <c r="K27" s="55"/>
    </row>
    <row r="28" spans="1:11" s="18" customFormat="1" ht="25.5">
      <c r="A28" s="12" t="s">
        <v>82</v>
      </c>
      <c r="B28" s="13" t="s">
        <v>12</v>
      </c>
      <c r="C28" s="17"/>
      <c r="D28" s="74"/>
      <c r="E28" s="75"/>
      <c r="F28" s="76"/>
      <c r="G28" s="75"/>
      <c r="H28" s="75"/>
      <c r="K28" s="55"/>
    </row>
    <row r="29" spans="1:11" s="18" customFormat="1" ht="15">
      <c r="A29" s="12" t="s">
        <v>83</v>
      </c>
      <c r="B29" s="13" t="s">
        <v>11</v>
      </c>
      <c r="C29" s="17"/>
      <c r="D29" s="74"/>
      <c r="E29" s="75"/>
      <c r="F29" s="76"/>
      <c r="G29" s="75"/>
      <c r="H29" s="75"/>
      <c r="K29" s="55"/>
    </row>
    <row r="30" spans="1:11" s="18" customFormat="1" ht="15">
      <c r="A30" s="19" t="s">
        <v>96</v>
      </c>
      <c r="B30" s="20" t="s">
        <v>11</v>
      </c>
      <c r="C30" s="17"/>
      <c r="D30" s="74"/>
      <c r="E30" s="75"/>
      <c r="F30" s="76"/>
      <c r="G30" s="75"/>
      <c r="H30" s="75"/>
      <c r="K30" s="55"/>
    </row>
    <row r="31" spans="1:11" s="18" customFormat="1" ht="26.25" thickBot="1">
      <c r="A31" s="14" t="s">
        <v>84</v>
      </c>
      <c r="B31" s="15" t="s">
        <v>85</v>
      </c>
      <c r="C31" s="17"/>
      <c r="D31" s="74"/>
      <c r="E31" s="75"/>
      <c r="F31" s="76"/>
      <c r="G31" s="75"/>
      <c r="H31" s="75"/>
      <c r="K31" s="55"/>
    </row>
    <row r="32" spans="1:11" s="39" customFormat="1" ht="15.75" customHeight="1">
      <c r="A32" s="38" t="s">
        <v>13</v>
      </c>
      <c r="B32" s="36" t="s">
        <v>14</v>
      </c>
      <c r="C32" s="17">
        <f>F32*12</f>
        <v>0</v>
      </c>
      <c r="D32" s="74">
        <f aca="true" t="shared" si="0" ref="D32:D41">G32*I32</f>
        <v>41216.4</v>
      </c>
      <c r="E32" s="75">
        <f>H32*12</f>
        <v>9</v>
      </c>
      <c r="F32" s="77"/>
      <c r="G32" s="75">
        <f>H32*12</f>
        <v>9</v>
      </c>
      <c r="H32" s="75">
        <v>0.75</v>
      </c>
      <c r="I32" s="18">
        <v>4579.6</v>
      </c>
      <c r="J32" s="18">
        <v>1.07</v>
      </c>
      <c r="K32" s="55">
        <v>0.6</v>
      </c>
    </row>
    <row r="33" spans="1:11" s="18" customFormat="1" ht="15">
      <c r="A33" s="38" t="s">
        <v>15</v>
      </c>
      <c r="B33" s="36" t="s">
        <v>16</v>
      </c>
      <c r="C33" s="17">
        <f>F33*12</f>
        <v>0</v>
      </c>
      <c r="D33" s="74">
        <f t="shared" si="0"/>
        <v>134640.24</v>
      </c>
      <c r="E33" s="75">
        <f>H33*12</f>
        <v>29.4</v>
      </c>
      <c r="F33" s="77"/>
      <c r="G33" s="75">
        <f>H33*12</f>
        <v>29.4</v>
      </c>
      <c r="H33" s="75">
        <v>2.45</v>
      </c>
      <c r="I33" s="18">
        <v>4579.6</v>
      </c>
      <c r="J33" s="18">
        <v>1.07</v>
      </c>
      <c r="K33" s="55">
        <v>1.94</v>
      </c>
    </row>
    <row r="34" spans="1:11" s="34" customFormat="1" ht="30">
      <c r="A34" s="38" t="s">
        <v>50</v>
      </c>
      <c r="B34" s="36" t="s">
        <v>9</v>
      </c>
      <c r="C34" s="16"/>
      <c r="D34" s="74">
        <v>2042.21</v>
      </c>
      <c r="E34" s="78"/>
      <c r="F34" s="77"/>
      <c r="G34" s="75">
        <f aca="true" t="shared" si="1" ref="G34:G39">D34/I34</f>
        <v>0.45</v>
      </c>
      <c r="H34" s="75">
        <f aca="true" t="shared" si="2" ref="H34:H39">G34/12</f>
        <v>0.04</v>
      </c>
      <c r="I34" s="18">
        <v>4579.6</v>
      </c>
      <c r="J34" s="18">
        <v>1.07</v>
      </c>
      <c r="K34" s="55">
        <v>0.03</v>
      </c>
    </row>
    <row r="35" spans="1:11" s="34" customFormat="1" ht="29.25" customHeight="1">
      <c r="A35" s="38" t="s">
        <v>76</v>
      </c>
      <c r="B35" s="36" t="s">
        <v>9</v>
      </c>
      <c r="C35" s="16"/>
      <c r="D35" s="74">
        <v>2042.21</v>
      </c>
      <c r="E35" s="78"/>
      <c r="F35" s="77"/>
      <c r="G35" s="75">
        <f t="shared" si="1"/>
        <v>0.45</v>
      </c>
      <c r="H35" s="75">
        <f t="shared" si="2"/>
        <v>0.04</v>
      </c>
      <c r="I35" s="18">
        <v>4579.6</v>
      </c>
      <c r="J35" s="18">
        <v>1.07</v>
      </c>
      <c r="K35" s="55">
        <v>0.03</v>
      </c>
    </row>
    <row r="36" spans="1:11" s="34" customFormat="1" ht="15">
      <c r="A36" s="38" t="s">
        <v>51</v>
      </c>
      <c r="B36" s="36" t="s">
        <v>9</v>
      </c>
      <c r="C36" s="16"/>
      <c r="D36" s="74">
        <v>12896.1</v>
      </c>
      <c r="E36" s="78"/>
      <c r="F36" s="77"/>
      <c r="G36" s="75">
        <f t="shared" si="1"/>
        <v>2.82</v>
      </c>
      <c r="H36" s="75">
        <f t="shared" si="2"/>
        <v>0.24</v>
      </c>
      <c r="I36" s="18">
        <v>4579.6</v>
      </c>
      <c r="J36" s="18">
        <v>1.07</v>
      </c>
      <c r="K36" s="55">
        <v>0.18</v>
      </c>
    </row>
    <row r="37" spans="1:11" s="34" customFormat="1" ht="30" hidden="1">
      <c r="A37" s="38" t="s">
        <v>52</v>
      </c>
      <c r="B37" s="36" t="s">
        <v>12</v>
      </c>
      <c r="C37" s="16"/>
      <c r="D37" s="74">
        <f t="shared" si="0"/>
        <v>0</v>
      </c>
      <c r="E37" s="78"/>
      <c r="F37" s="77"/>
      <c r="G37" s="75">
        <f t="shared" si="1"/>
        <v>2.39</v>
      </c>
      <c r="H37" s="75">
        <f t="shared" si="2"/>
        <v>0.2</v>
      </c>
      <c r="I37" s="18">
        <v>4579.6</v>
      </c>
      <c r="J37" s="18">
        <v>1.07</v>
      </c>
      <c r="K37" s="55">
        <v>0</v>
      </c>
    </row>
    <row r="38" spans="1:11" s="34" customFormat="1" ht="30" hidden="1">
      <c r="A38" s="38" t="s">
        <v>53</v>
      </c>
      <c r="B38" s="36" t="s">
        <v>12</v>
      </c>
      <c r="C38" s="16"/>
      <c r="D38" s="74">
        <f t="shared" si="0"/>
        <v>0</v>
      </c>
      <c r="E38" s="78"/>
      <c r="F38" s="77"/>
      <c r="G38" s="75">
        <f t="shared" si="1"/>
        <v>2.39</v>
      </c>
      <c r="H38" s="75">
        <f t="shared" si="2"/>
        <v>0.2</v>
      </c>
      <c r="I38" s="18">
        <v>4579.6</v>
      </c>
      <c r="J38" s="18">
        <v>1.07</v>
      </c>
      <c r="K38" s="55">
        <v>0</v>
      </c>
    </row>
    <row r="39" spans="1:11" s="34" customFormat="1" ht="30">
      <c r="A39" s="38" t="s">
        <v>132</v>
      </c>
      <c r="B39" s="36" t="s">
        <v>12</v>
      </c>
      <c r="C39" s="16"/>
      <c r="D39" s="74">
        <v>130150</v>
      </c>
      <c r="E39" s="78"/>
      <c r="F39" s="77"/>
      <c r="G39" s="75">
        <f t="shared" si="1"/>
        <v>28.42</v>
      </c>
      <c r="H39" s="75">
        <f t="shared" si="2"/>
        <v>2.37</v>
      </c>
      <c r="I39" s="18">
        <v>4579.6</v>
      </c>
      <c r="J39" s="18">
        <v>1.07</v>
      </c>
      <c r="K39" s="55">
        <v>0</v>
      </c>
    </row>
    <row r="40" spans="1:11" s="34" customFormat="1" ht="30">
      <c r="A40" s="38" t="s">
        <v>23</v>
      </c>
      <c r="B40" s="36"/>
      <c r="C40" s="16">
        <f>F40*12</f>
        <v>0</v>
      </c>
      <c r="D40" s="74">
        <f t="shared" si="0"/>
        <v>9342.38</v>
      </c>
      <c r="E40" s="78">
        <f>H40*12</f>
        <v>2.04</v>
      </c>
      <c r="F40" s="77"/>
      <c r="G40" s="75">
        <f>H40*12</f>
        <v>2.04</v>
      </c>
      <c r="H40" s="75">
        <v>0.17</v>
      </c>
      <c r="I40" s="18">
        <v>4579.6</v>
      </c>
      <c r="J40" s="18">
        <v>1.07</v>
      </c>
      <c r="K40" s="55">
        <v>0.14</v>
      </c>
    </row>
    <row r="41" spans="1:11" s="18" customFormat="1" ht="15">
      <c r="A41" s="38" t="s">
        <v>25</v>
      </c>
      <c r="B41" s="36" t="s">
        <v>26</v>
      </c>
      <c r="C41" s="16">
        <f>F41*12</f>
        <v>0</v>
      </c>
      <c r="D41" s="78">
        <f t="shared" si="0"/>
        <v>3297.31</v>
      </c>
      <c r="E41" s="78">
        <f>H41*12</f>
        <v>0.72</v>
      </c>
      <c r="F41" s="78"/>
      <c r="G41" s="78">
        <f>H41*12</f>
        <v>0.72</v>
      </c>
      <c r="H41" s="78">
        <v>0.06</v>
      </c>
      <c r="I41" s="18">
        <v>4579.6</v>
      </c>
      <c r="J41" s="18">
        <v>1.07</v>
      </c>
      <c r="K41" s="55">
        <v>0.03</v>
      </c>
    </row>
    <row r="42" spans="1:11" s="18" customFormat="1" ht="15">
      <c r="A42" s="38" t="s">
        <v>27</v>
      </c>
      <c r="B42" s="36" t="s">
        <v>28</v>
      </c>
      <c r="C42" s="16">
        <f>F42*12</f>
        <v>0</v>
      </c>
      <c r="D42" s="78">
        <f>G42*I42</f>
        <v>2198.21</v>
      </c>
      <c r="E42" s="78">
        <f>H42*12</f>
        <v>0.48</v>
      </c>
      <c r="F42" s="78"/>
      <c r="G42" s="78">
        <f>12*H42</f>
        <v>0.48</v>
      </c>
      <c r="H42" s="78">
        <v>0.04</v>
      </c>
      <c r="I42" s="18">
        <v>4579.6</v>
      </c>
      <c r="J42" s="18">
        <v>1.07</v>
      </c>
      <c r="K42" s="55">
        <v>0.02</v>
      </c>
    </row>
    <row r="43" spans="1:11" s="39" customFormat="1" ht="30">
      <c r="A43" s="38" t="s">
        <v>24</v>
      </c>
      <c r="B43" s="36" t="s">
        <v>97</v>
      </c>
      <c r="C43" s="16">
        <f>F43*12</f>
        <v>0</v>
      </c>
      <c r="D43" s="78">
        <f>G43*I43</f>
        <v>2747.76</v>
      </c>
      <c r="E43" s="78"/>
      <c r="F43" s="78"/>
      <c r="G43" s="78">
        <f>H43*12</f>
        <v>0.6</v>
      </c>
      <c r="H43" s="78">
        <v>0.05</v>
      </c>
      <c r="I43" s="18">
        <v>4579.6</v>
      </c>
      <c r="J43" s="18">
        <v>1.07</v>
      </c>
      <c r="K43" s="55">
        <v>0.03</v>
      </c>
    </row>
    <row r="44" spans="1:11" s="39" customFormat="1" ht="15">
      <c r="A44" s="100" t="s">
        <v>35</v>
      </c>
      <c r="B44" s="101"/>
      <c r="C44" s="78"/>
      <c r="D44" s="78">
        <f>D46+D47+D49+D50+D51+D52+D53+D54+D55+D48+D58</f>
        <v>19999.23</v>
      </c>
      <c r="E44" s="78"/>
      <c r="F44" s="78"/>
      <c r="G44" s="78">
        <f>D44/I44</f>
        <v>4.37</v>
      </c>
      <c r="H44" s="78">
        <f>G44/12</f>
        <v>0.36</v>
      </c>
      <c r="I44" s="18">
        <v>4579.6</v>
      </c>
      <c r="J44" s="18">
        <v>1.07</v>
      </c>
      <c r="K44" s="55">
        <v>0.42</v>
      </c>
    </row>
    <row r="45" spans="1:12" s="34" customFormat="1" ht="15" hidden="1">
      <c r="A45" s="85" t="s">
        <v>62</v>
      </c>
      <c r="B45" s="86" t="s">
        <v>17</v>
      </c>
      <c r="C45" s="61"/>
      <c r="D45" s="62">
        <f>G45*I45</f>
        <v>0</v>
      </c>
      <c r="E45" s="61"/>
      <c r="F45" s="63"/>
      <c r="G45" s="61">
        <f>H45*12</f>
        <v>0</v>
      </c>
      <c r="H45" s="61"/>
      <c r="I45" s="18">
        <v>4579.6</v>
      </c>
      <c r="J45" s="18">
        <v>1.07</v>
      </c>
      <c r="K45" s="55">
        <v>0.02</v>
      </c>
      <c r="L45" s="39"/>
    </row>
    <row r="46" spans="1:12" s="34" customFormat="1" ht="25.5" customHeight="1">
      <c r="A46" s="85" t="s">
        <v>127</v>
      </c>
      <c r="B46" s="86" t="s">
        <v>17</v>
      </c>
      <c r="C46" s="61"/>
      <c r="D46" s="62">
        <v>622.74</v>
      </c>
      <c r="E46" s="61"/>
      <c r="F46" s="63"/>
      <c r="G46" s="61"/>
      <c r="H46" s="61"/>
      <c r="I46" s="18">
        <v>4579.6</v>
      </c>
      <c r="J46" s="18">
        <v>1.07</v>
      </c>
      <c r="K46" s="55">
        <v>0.01</v>
      </c>
      <c r="L46" s="39"/>
    </row>
    <row r="47" spans="1:12" s="34" customFormat="1" ht="15">
      <c r="A47" s="85" t="s">
        <v>18</v>
      </c>
      <c r="B47" s="86" t="s">
        <v>22</v>
      </c>
      <c r="C47" s="61">
        <f>F47*12</f>
        <v>0</v>
      </c>
      <c r="D47" s="62">
        <v>459.48</v>
      </c>
      <c r="E47" s="61">
        <f>H47*12</f>
        <v>0</v>
      </c>
      <c r="F47" s="63"/>
      <c r="G47" s="61"/>
      <c r="H47" s="61"/>
      <c r="I47" s="18">
        <v>4579.6</v>
      </c>
      <c r="J47" s="18">
        <v>1.07</v>
      </c>
      <c r="K47" s="55">
        <v>0.01</v>
      </c>
      <c r="L47" s="39"/>
    </row>
    <row r="48" spans="1:12" s="34" customFormat="1" ht="15">
      <c r="A48" s="85" t="s">
        <v>114</v>
      </c>
      <c r="B48" s="102" t="s">
        <v>17</v>
      </c>
      <c r="C48" s="61"/>
      <c r="D48" s="62">
        <v>818.74</v>
      </c>
      <c r="E48" s="61"/>
      <c r="F48" s="63"/>
      <c r="G48" s="61"/>
      <c r="H48" s="61"/>
      <c r="I48" s="18">
        <v>4579.6</v>
      </c>
      <c r="J48" s="18"/>
      <c r="K48" s="55"/>
      <c r="L48" s="39"/>
    </row>
    <row r="49" spans="1:12" s="34" customFormat="1" ht="15">
      <c r="A49" s="85" t="s">
        <v>60</v>
      </c>
      <c r="B49" s="86" t="s">
        <v>17</v>
      </c>
      <c r="C49" s="61">
        <f>F49*12</f>
        <v>0</v>
      </c>
      <c r="D49" s="62">
        <v>875.61</v>
      </c>
      <c r="E49" s="61">
        <f>H49*12</f>
        <v>0</v>
      </c>
      <c r="F49" s="63"/>
      <c r="G49" s="61"/>
      <c r="H49" s="61"/>
      <c r="I49" s="18">
        <v>4579.6</v>
      </c>
      <c r="J49" s="18">
        <v>1.07</v>
      </c>
      <c r="K49" s="55">
        <v>0.01</v>
      </c>
      <c r="L49" s="39"/>
    </row>
    <row r="50" spans="1:12" s="34" customFormat="1" ht="15">
      <c r="A50" s="85" t="s">
        <v>19</v>
      </c>
      <c r="B50" s="86" t="s">
        <v>17</v>
      </c>
      <c r="C50" s="61">
        <f>F50*12</f>
        <v>0</v>
      </c>
      <c r="D50" s="62">
        <v>3903.72</v>
      </c>
      <c r="E50" s="61">
        <f>H50*12</f>
        <v>0</v>
      </c>
      <c r="F50" s="63"/>
      <c r="G50" s="61"/>
      <c r="H50" s="61"/>
      <c r="I50" s="18">
        <v>4579.6</v>
      </c>
      <c r="J50" s="18">
        <v>1.07</v>
      </c>
      <c r="K50" s="55">
        <v>0.05</v>
      </c>
      <c r="L50" s="39"/>
    </row>
    <row r="51" spans="1:12" s="34" customFormat="1" ht="15">
      <c r="A51" s="85" t="s">
        <v>20</v>
      </c>
      <c r="B51" s="86" t="s">
        <v>17</v>
      </c>
      <c r="C51" s="61">
        <f>F51*12</f>
        <v>0</v>
      </c>
      <c r="D51" s="62">
        <v>918.95</v>
      </c>
      <c r="E51" s="61">
        <f>H51*12</f>
        <v>0</v>
      </c>
      <c r="F51" s="63"/>
      <c r="G51" s="61"/>
      <c r="H51" s="61"/>
      <c r="I51" s="18">
        <v>4579.6</v>
      </c>
      <c r="J51" s="18">
        <v>1.07</v>
      </c>
      <c r="K51" s="55">
        <v>0.01</v>
      </c>
      <c r="L51" s="39"/>
    </row>
    <row r="52" spans="1:12" s="34" customFormat="1" ht="15">
      <c r="A52" s="85" t="s">
        <v>56</v>
      </c>
      <c r="B52" s="86" t="s">
        <v>17</v>
      </c>
      <c r="C52" s="61"/>
      <c r="D52" s="62">
        <v>437.79</v>
      </c>
      <c r="E52" s="61"/>
      <c r="F52" s="63"/>
      <c r="G52" s="61"/>
      <c r="H52" s="61"/>
      <c r="I52" s="18">
        <v>4579.6</v>
      </c>
      <c r="J52" s="18">
        <v>1.07</v>
      </c>
      <c r="K52" s="55">
        <v>0.01</v>
      </c>
      <c r="L52" s="39"/>
    </row>
    <row r="53" spans="1:12" s="34" customFormat="1" ht="15">
      <c r="A53" s="85" t="s">
        <v>57</v>
      </c>
      <c r="B53" s="86" t="s">
        <v>22</v>
      </c>
      <c r="C53" s="61"/>
      <c r="D53" s="62">
        <v>1751.23</v>
      </c>
      <c r="E53" s="61"/>
      <c r="F53" s="63"/>
      <c r="G53" s="61"/>
      <c r="H53" s="61"/>
      <c r="I53" s="18">
        <v>4579.6</v>
      </c>
      <c r="J53" s="18">
        <v>1.07</v>
      </c>
      <c r="K53" s="55">
        <v>0.02</v>
      </c>
      <c r="L53" s="39"/>
    </row>
    <row r="54" spans="1:12" s="34" customFormat="1" ht="25.5">
      <c r="A54" s="85" t="s">
        <v>21</v>
      </c>
      <c r="B54" s="86" t="s">
        <v>17</v>
      </c>
      <c r="C54" s="61">
        <f>F54*12</f>
        <v>0</v>
      </c>
      <c r="D54" s="62">
        <v>4211.48</v>
      </c>
      <c r="E54" s="61">
        <f>H54*12</f>
        <v>0</v>
      </c>
      <c r="F54" s="63"/>
      <c r="G54" s="61"/>
      <c r="H54" s="61"/>
      <c r="I54" s="18">
        <v>4579.6</v>
      </c>
      <c r="J54" s="18">
        <v>1.07</v>
      </c>
      <c r="K54" s="55">
        <v>0.06</v>
      </c>
      <c r="L54" s="39"/>
    </row>
    <row r="55" spans="1:12" s="34" customFormat="1" ht="25.5">
      <c r="A55" s="85" t="s">
        <v>128</v>
      </c>
      <c r="B55" s="86" t="s">
        <v>17</v>
      </c>
      <c r="C55" s="61"/>
      <c r="D55" s="62">
        <v>3488.61</v>
      </c>
      <c r="E55" s="61"/>
      <c r="F55" s="63"/>
      <c r="G55" s="61"/>
      <c r="H55" s="61"/>
      <c r="I55" s="18">
        <v>4579.6</v>
      </c>
      <c r="J55" s="18">
        <v>1.07</v>
      </c>
      <c r="K55" s="55">
        <v>0.01</v>
      </c>
      <c r="L55" s="39"/>
    </row>
    <row r="56" spans="1:12" s="34" customFormat="1" ht="15" hidden="1">
      <c r="A56" s="85" t="s">
        <v>63</v>
      </c>
      <c r="B56" s="86" t="s">
        <v>17</v>
      </c>
      <c r="C56" s="79"/>
      <c r="D56" s="62">
        <f>G56*I56</f>
        <v>0</v>
      </c>
      <c r="E56" s="79"/>
      <c r="F56" s="63"/>
      <c r="G56" s="61"/>
      <c r="H56" s="61"/>
      <c r="I56" s="18">
        <v>4579.6</v>
      </c>
      <c r="J56" s="18">
        <v>1.07</v>
      </c>
      <c r="K56" s="55">
        <v>0.04</v>
      </c>
      <c r="L56" s="39"/>
    </row>
    <row r="57" spans="1:12" s="34" customFormat="1" ht="15" hidden="1">
      <c r="A57" s="85" t="s">
        <v>36</v>
      </c>
      <c r="B57" s="86" t="s">
        <v>17</v>
      </c>
      <c r="C57" s="61"/>
      <c r="D57" s="62">
        <f>G57*I57</f>
        <v>0</v>
      </c>
      <c r="E57" s="61"/>
      <c r="F57" s="63"/>
      <c r="G57" s="61"/>
      <c r="H57" s="61"/>
      <c r="I57" s="18">
        <v>4579.6</v>
      </c>
      <c r="J57" s="18">
        <v>1.07</v>
      </c>
      <c r="K57" s="55">
        <v>0.01</v>
      </c>
      <c r="L57" s="39"/>
    </row>
    <row r="58" spans="1:12" s="34" customFormat="1" ht="25.5">
      <c r="A58" s="85" t="s">
        <v>121</v>
      </c>
      <c r="B58" s="102" t="s">
        <v>12</v>
      </c>
      <c r="C58" s="61"/>
      <c r="D58" s="62">
        <v>2510.88</v>
      </c>
      <c r="E58" s="79"/>
      <c r="F58" s="63"/>
      <c r="G58" s="79"/>
      <c r="H58" s="79"/>
      <c r="I58" s="18">
        <v>4579.6</v>
      </c>
      <c r="J58" s="18"/>
      <c r="K58" s="55"/>
      <c r="L58" s="39"/>
    </row>
    <row r="59" spans="1:11" s="39" customFormat="1" ht="30">
      <c r="A59" s="38" t="s">
        <v>41</v>
      </c>
      <c r="B59" s="36"/>
      <c r="C59" s="17"/>
      <c r="D59" s="75">
        <f>D60+D61+D62+D63+D67</f>
        <v>14195.59</v>
      </c>
      <c r="E59" s="75"/>
      <c r="F59" s="77"/>
      <c r="G59" s="75">
        <f>D59/I59</f>
        <v>3.1</v>
      </c>
      <c r="H59" s="75">
        <f>G59/12-0.01</f>
        <v>0.25</v>
      </c>
      <c r="I59" s="18">
        <v>4579.6</v>
      </c>
      <c r="J59" s="18">
        <v>1.07</v>
      </c>
      <c r="K59" s="55">
        <v>0.63</v>
      </c>
    </row>
    <row r="60" spans="1:12" s="34" customFormat="1" ht="15">
      <c r="A60" s="10" t="s">
        <v>37</v>
      </c>
      <c r="B60" s="13" t="s">
        <v>61</v>
      </c>
      <c r="C60" s="4"/>
      <c r="D60" s="62">
        <v>2626.83</v>
      </c>
      <c r="E60" s="61"/>
      <c r="F60" s="63"/>
      <c r="G60" s="61"/>
      <c r="H60" s="61"/>
      <c r="I60" s="18">
        <v>4579.6</v>
      </c>
      <c r="J60" s="18">
        <v>1.07</v>
      </c>
      <c r="K60" s="55">
        <v>0.04</v>
      </c>
      <c r="L60" s="39"/>
    </row>
    <row r="61" spans="1:12" s="34" customFormat="1" ht="25.5">
      <c r="A61" s="10" t="s">
        <v>38</v>
      </c>
      <c r="B61" s="13" t="s">
        <v>45</v>
      </c>
      <c r="C61" s="4"/>
      <c r="D61" s="62">
        <v>1751.23</v>
      </c>
      <c r="E61" s="61"/>
      <c r="F61" s="63"/>
      <c r="G61" s="61"/>
      <c r="H61" s="61"/>
      <c r="I61" s="18">
        <v>4579.6</v>
      </c>
      <c r="J61" s="18">
        <v>1.07</v>
      </c>
      <c r="K61" s="55">
        <v>0.02</v>
      </c>
      <c r="L61" s="39"/>
    </row>
    <row r="62" spans="1:12" s="34" customFormat="1" ht="15">
      <c r="A62" s="10" t="s">
        <v>67</v>
      </c>
      <c r="B62" s="13" t="s">
        <v>66</v>
      </c>
      <c r="C62" s="4"/>
      <c r="D62" s="62">
        <v>1837.85</v>
      </c>
      <c r="E62" s="61"/>
      <c r="F62" s="63"/>
      <c r="G62" s="61"/>
      <c r="H62" s="61"/>
      <c r="I62" s="18">
        <v>4579.6</v>
      </c>
      <c r="J62" s="18">
        <v>1.07</v>
      </c>
      <c r="K62" s="55">
        <v>0.02</v>
      </c>
      <c r="L62" s="39"/>
    </row>
    <row r="63" spans="1:12" s="34" customFormat="1" ht="25.5">
      <c r="A63" s="10" t="s">
        <v>64</v>
      </c>
      <c r="B63" s="13" t="s">
        <v>65</v>
      </c>
      <c r="C63" s="4"/>
      <c r="D63" s="62">
        <v>1751.2</v>
      </c>
      <c r="E63" s="61"/>
      <c r="F63" s="63"/>
      <c r="G63" s="61"/>
      <c r="H63" s="61"/>
      <c r="I63" s="18">
        <v>4579.6</v>
      </c>
      <c r="J63" s="18">
        <v>1.07</v>
      </c>
      <c r="K63" s="55">
        <v>0.02</v>
      </c>
      <c r="L63" s="39"/>
    </row>
    <row r="64" spans="1:12" s="34" customFormat="1" ht="15" hidden="1">
      <c r="A64" s="10" t="s">
        <v>48</v>
      </c>
      <c r="B64" s="13" t="s">
        <v>66</v>
      </c>
      <c r="C64" s="4"/>
      <c r="D64" s="62"/>
      <c r="E64" s="61"/>
      <c r="F64" s="63"/>
      <c r="G64" s="61"/>
      <c r="H64" s="61"/>
      <c r="I64" s="18">
        <v>4579.6</v>
      </c>
      <c r="J64" s="18">
        <v>1.07</v>
      </c>
      <c r="K64" s="55">
        <v>0</v>
      </c>
      <c r="L64" s="39"/>
    </row>
    <row r="65" spans="1:12" s="34" customFormat="1" ht="15" hidden="1">
      <c r="A65" s="10" t="s">
        <v>49</v>
      </c>
      <c r="B65" s="13" t="s">
        <v>17</v>
      </c>
      <c r="C65" s="4"/>
      <c r="D65" s="62"/>
      <c r="E65" s="61"/>
      <c r="F65" s="63"/>
      <c r="G65" s="61"/>
      <c r="H65" s="61"/>
      <c r="I65" s="18">
        <v>4579.6</v>
      </c>
      <c r="J65" s="18">
        <v>1.07</v>
      </c>
      <c r="K65" s="55">
        <v>0</v>
      </c>
      <c r="L65" s="39"/>
    </row>
    <row r="66" spans="1:12" s="34" customFormat="1" ht="25.5" hidden="1">
      <c r="A66" s="10" t="s">
        <v>46</v>
      </c>
      <c r="B66" s="13" t="s">
        <v>17</v>
      </c>
      <c r="C66" s="4"/>
      <c r="D66" s="62"/>
      <c r="E66" s="61"/>
      <c r="F66" s="63"/>
      <c r="G66" s="61"/>
      <c r="H66" s="61"/>
      <c r="I66" s="18">
        <v>4579.6</v>
      </c>
      <c r="J66" s="18">
        <v>1.07</v>
      </c>
      <c r="K66" s="55">
        <v>0</v>
      </c>
      <c r="L66" s="39"/>
    </row>
    <row r="67" spans="1:12" s="34" customFormat="1" ht="15">
      <c r="A67" s="10" t="s">
        <v>58</v>
      </c>
      <c r="B67" s="13" t="s">
        <v>9</v>
      </c>
      <c r="C67" s="11"/>
      <c r="D67" s="62">
        <v>6228.48</v>
      </c>
      <c r="E67" s="79"/>
      <c r="F67" s="63"/>
      <c r="G67" s="61"/>
      <c r="H67" s="61"/>
      <c r="I67" s="18">
        <v>4579.6</v>
      </c>
      <c r="J67" s="18">
        <v>1.07</v>
      </c>
      <c r="K67" s="55">
        <v>0.09</v>
      </c>
      <c r="L67" s="39"/>
    </row>
    <row r="68" spans="1:12" s="34" customFormat="1" ht="15.75" customHeight="1" hidden="1">
      <c r="A68" s="10" t="s">
        <v>73</v>
      </c>
      <c r="B68" s="13" t="s">
        <v>17</v>
      </c>
      <c r="C68" s="4"/>
      <c r="D68" s="62">
        <f>G68*I68</f>
        <v>0</v>
      </c>
      <c r="E68" s="61"/>
      <c r="F68" s="63"/>
      <c r="G68" s="61">
        <f>H68*12</f>
        <v>0</v>
      </c>
      <c r="H68" s="61">
        <v>0</v>
      </c>
      <c r="I68" s="18">
        <v>4579.6</v>
      </c>
      <c r="J68" s="18">
        <v>1.07</v>
      </c>
      <c r="K68" s="55">
        <v>0</v>
      </c>
      <c r="L68" s="39"/>
    </row>
    <row r="69" spans="1:12" s="34" customFormat="1" ht="30">
      <c r="A69" s="38" t="s">
        <v>42</v>
      </c>
      <c r="B69" s="13"/>
      <c r="C69" s="4"/>
      <c r="D69" s="75">
        <v>0</v>
      </c>
      <c r="E69" s="61"/>
      <c r="F69" s="63"/>
      <c r="G69" s="75">
        <f>D69/I69</f>
        <v>0</v>
      </c>
      <c r="H69" s="75">
        <f>G69/12</f>
        <v>0</v>
      </c>
      <c r="I69" s="18">
        <v>4579.6</v>
      </c>
      <c r="J69" s="18">
        <v>1.07</v>
      </c>
      <c r="K69" s="55">
        <v>0.06</v>
      </c>
      <c r="L69" s="39"/>
    </row>
    <row r="70" spans="1:12" s="34" customFormat="1" ht="15" hidden="1">
      <c r="A70" s="10" t="s">
        <v>59</v>
      </c>
      <c r="B70" s="13" t="s">
        <v>9</v>
      </c>
      <c r="C70" s="4"/>
      <c r="D70" s="62">
        <f>G70*I70</f>
        <v>0</v>
      </c>
      <c r="E70" s="61"/>
      <c r="F70" s="63"/>
      <c r="G70" s="61">
        <f>H70*12</f>
        <v>0</v>
      </c>
      <c r="H70" s="61">
        <v>0</v>
      </c>
      <c r="I70" s="18">
        <v>4579.6</v>
      </c>
      <c r="J70" s="18">
        <v>1.07</v>
      </c>
      <c r="K70" s="55">
        <v>0</v>
      </c>
      <c r="L70" s="39"/>
    </row>
    <row r="71" spans="1:12" s="34" customFormat="1" ht="15">
      <c r="A71" s="38" t="s">
        <v>43</v>
      </c>
      <c r="B71" s="13"/>
      <c r="C71" s="4"/>
      <c r="D71" s="75">
        <f>D72+D73</f>
        <v>12508.64</v>
      </c>
      <c r="E71" s="61"/>
      <c r="F71" s="63"/>
      <c r="G71" s="75">
        <f>D71/I71</f>
        <v>2.73</v>
      </c>
      <c r="H71" s="75">
        <f>G71/12</f>
        <v>0.23</v>
      </c>
      <c r="I71" s="18">
        <v>4579.6</v>
      </c>
      <c r="J71" s="18">
        <v>1.07</v>
      </c>
      <c r="K71" s="55">
        <v>0.18</v>
      </c>
      <c r="L71" s="39"/>
    </row>
    <row r="72" spans="1:12" s="34" customFormat="1" ht="15">
      <c r="A72" s="10" t="s">
        <v>78</v>
      </c>
      <c r="B72" s="13" t="s">
        <v>17</v>
      </c>
      <c r="C72" s="4"/>
      <c r="D72" s="62">
        <v>11593.36</v>
      </c>
      <c r="E72" s="61"/>
      <c r="F72" s="63"/>
      <c r="G72" s="61"/>
      <c r="H72" s="61"/>
      <c r="I72" s="18">
        <v>4579.6</v>
      </c>
      <c r="J72" s="18">
        <v>1.07</v>
      </c>
      <c r="K72" s="55">
        <v>0.17</v>
      </c>
      <c r="L72" s="39"/>
    </row>
    <row r="73" spans="1:12" s="34" customFormat="1" ht="15">
      <c r="A73" s="10" t="s">
        <v>39</v>
      </c>
      <c r="B73" s="13" t="s">
        <v>17</v>
      </c>
      <c r="C73" s="4"/>
      <c r="D73" s="62">
        <v>915.28</v>
      </c>
      <c r="E73" s="61"/>
      <c r="F73" s="63"/>
      <c r="G73" s="61"/>
      <c r="H73" s="61"/>
      <c r="I73" s="18">
        <v>4579.6</v>
      </c>
      <c r="J73" s="18">
        <v>1.07</v>
      </c>
      <c r="K73" s="55">
        <v>0.01</v>
      </c>
      <c r="L73" s="39"/>
    </row>
    <row r="74" spans="1:12" s="34" customFormat="1" ht="27.75" customHeight="1" hidden="1">
      <c r="A74" s="10" t="s">
        <v>47</v>
      </c>
      <c r="B74" s="13" t="s">
        <v>12</v>
      </c>
      <c r="C74" s="4"/>
      <c r="D74" s="62">
        <f>G74*I74</f>
        <v>0</v>
      </c>
      <c r="E74" s="61"/>
      <c r="F74" s="63"/>
      <c r="G74" s="61">
        <f>H74*12</f>
        <v>0</v>
      </c>
      <c r="H74" s="61">
        <v>0</v>
      </c>
      <c r="I74" s="18">
        <v>4579.6</v>
      </c>
      <c r="J74" s="18">
        <v>1.07</v>
      </c>
      <c r="K74" s="55">
        <v>0</v>
      </c>
      <c r="L74" s="39"/>
    </row>
    <row r="75" spans="1:12" s="34" customFormat="1" ht="25.5" hidden="1">
      <c r="A75" s="10" t="s">
        <v>74</v>
      </c>
      <c r="B75" s="13" t="s">
        <v>12</v>
      </c>
      <c r="C75" s="4"/>
      <c r="D75" s="62">
        <f>G75*I75</f>
        <v>0</v>
      </c>
      <c r="E75" s="61"/>
      <c r="F75" s="63"/>
      <c r="G75" s="61">
        <f>H75*12</f>
        <v>0</v>
      </c>
      <c r="H75" s="61">
        <v>0</v>
      </c>
      <c r="I75" s="18">
        <v>4579.6</v>
      </c>
      <c r="J75" s="18">
        <v>1.07</v>
      </c>
      <c r="K75" s="55">
        <v>0</v>
      </c>
      <c r="L75" s="39"/>
    </row>
    <row r="76" spans="1:12" s="34" customFormat="1" ht="25.5" hidden="1">
      <c r="A76" s="10" t="s">
        <v>68</v>
      </c>
      <c r="B76" s="13" t="s">
        <v>12</v>
      </c>
      <c r="C76" s="4"/>
      <c r="D76" s="62">
        <f>G76*I76</f>
        <v>0</v>
      </c>
      <c r="E76" s="61"/>
      <c r="F76" s="63"/>
      <c r="G76" s="61">
        <f>H76*12</f>
        <v>0</v>
      </c>
      <c r="H76" s="61">
        <v>0</v>
      </c>
      <c r="I76" s="18">
        <v>4579.6</v>
      </c>
      <c r="J76" s="18">
        <v>1.07</v>
      </c>
      <c r="K76" s="55">
        <v>0</v>
      </c>
      <c r="L76" s="39"/>
    </row>
    <row r="77" spans="1:12" s="34" customFormat="1" ht="25.5" hidden="1">
      <c r="A77" s="10" t="s">
        <v>75</v>
      </c>
      <c r="B77" s="13" t="s">
        <v>12</v>
      </c>
      <c r="C77" s="4"/>
      <c r="D77" s="62">
        <f>G77*I77</f>
        <v>0</v>
      </c>
      <c r="E77" s="61"/>
      <c r="F77" s="63"/>
      <c r="G77" s="61">
        <f>H77*12</f>
        <v>0</v>
      </c>
      <c r="H77" s="61">
        <v>0</v>
      </c>
      <c r="I77" s="18">
        <v>4579.6</v>
      </c>
      <c r="J77" s="18">
        <v>1.07</v>
      </c>
      <c r="K77" s="55">
        <v>0</v>
      </c>
      <c r="L77" s="39"/>
    </row>
    <row r="78" spans="1:12" s="34" customFormat="1" ht="25.5" hidden="1">
      <c r="A78" s="10" t="s">
        <v>72</v>
      </c>
      <c r="B78" s="13" t="s">
        <v>12</v>
      </c>
      <c r="C78" s="4"/>
      <c r="D78" s="62">
        <f>G78*I78</f>
        <v>0</v>
      </c>
      <c r="E78" s="61"/>
      <c r="F78" s="63"/>
      <c r="G78" s="61">
        <f>H78*12</f>
        <v>0</v>
      </c>
      <c r="H78" s="61">
        <v>0</v>
      </c>
      <c r="I78" s="18">
        <v>4579.6</v>
      </c>
      <c r="J78" s="18">
        <v>1.07</v>
      </c>
      <c r="K78" s="55">
        <v>0</v>
      </c>
      <c r="L78" s="39"/>
    </row>
    <row r="79" spans="1:12" s="34" customFormat="1" ht="15">
      <c r="A79" s="38" t="s">
        <v>44</v>
      </c>
      <c r="B79" s="13"/>
      <c r="C79" s="4"/>
      <c r="D79" s="75">
        <f>D80</f>
        <v>1098.16</v>
      </c>
      <c r="E79" s="61"/>
      <c r="F79" s="63"/>
      <c r="G79" s="75">
        <f>D79/I79</f>
        <v>0.24</v>
      </c>
      <c r="H79" s="75">
        <f>G79/12</f>
        <v>0.02</v>
      </c>
      <c r="I79" s="18">
        <v>4579.6</v>
      </c>
      <c r="J79" s="18">
        <v>1.07</v>
      </c>
      <c r="K79" s="55">
        <v>0.12</v>
      </c>
      <c r="L79" s="39"/>
    </row>
    <row r="80" spans="1:12" s="34" customFormat="1" ht="15">
      <c r="A80" s="10" t="s">
        <v>40</v>
      </c>
      <c r="B80" s="13" t="s">
        <v>17</v>
      </c>
      <c r="C80" s="4"/>
      <c r="D80" s="62">
        <v>1098.16</v>
      </c>
      <c r="E80" s="61"/>
      <c r="F80" s="63"/>
      <c r="G80" s="61"/>
      <c r="H80" s="61"/>
      <c r="I80" s="18">
        <v>4579.6</v>
      </c>
      <c r="J80" s="18">
        <v>1.07</v>
      </c>
      <c r="K80" s="55">
        <v>0.01</v>
      </c>
      <c r="L80" s="39"/>
    </row>
    <row r="81" spans="1:12" s="18" customFormat="1" ht="15">
      <c r="A81" s="38" t="s">
        <v>55</v>
      </c>
      <c r="B81" s="36"/>
      <c r="C81" s="17"/>
      <c r="D81" s="75">
        <f>D82</f>
        <v>22442.4</v>
      </c>
      <c r="E81" s="75"/>
      <c r="F81" s="77"/>
      <c r="G81" s="75">
        <f>D81/I81</f>
        <v>4.9</v>
      </c>
      <c r="H81" s="75">
        <f>G81/12</f>
        <v>0.41</v>
      </c>
      <c r="I81" s="18">
        <v>4579.6</v>
      </c>
      <c r="J81" s="18">
        <v>1.07</v>
      </c>
      <c r="K81" s="55">
        <v>0.34</v>
      </c>
      <c r="L81" s="39"/>
    </row>
    <row r="82" spans="1:12" s="34" customFormat="1" ht="15">
      <c r="A82" s="10" t="s">
        <v>69</v>
      </c>
      <c r="B82" s="60" t="s">
        <v>22</v>
      </c>
      <c r="C82" s="4">
        <f>F82*12</f>
        <v>0</v>
      </c>
      <c r="D82" s="62">
        <v>22442.4</v>
      </c>
      <c r="E82" s="61">
        <f>H82*12</f>
        <v>0</v>
      </c>
      <c r="F82" s="63"/>
      <c r="G82" s="61"/>
      <c r="H82" s="61"/>
      <c r="I82" s="18">
        <v>4579.6</v>
      </c>
      <c r="J82" s="18">
        <v>1.07</v>
      </c>
      <c r="K82" s="55">
        <v>0.32</v>
      </c>
      <c r="L82" s="39"/>
    </row>
    <row r="83" spans="1:12" s="18" customFormat="1" ht="15">
      <c r="A83" s="38" t="s">
        <v>54</v>
      </c>
      <c r="B83" s="36"/>
      <c r="C83" s="17"/>
      <c r="D83" s="75">
        <f>D84</f>
        <v>17351.79</v>
      </c>
      <c r="E83" s="75"/>
      <c r="F83" s="77"/>
      <c r="G83" s="75">
        <f>D83/I83</f>
        <v>3.79</v>
      </c>
      <c r="H83" s="75">
        <f>G83/12</f>
        <v>0.32</v>
      </c>
      <c r="I83" s="18">
        <v>4579.6</v>
      </c>
      <c r="J83" s="18">
        <v>1.07</v>
      </c>
      <c r="K83" s="55">
        <v>0.26</v>
      </c>
      <c r="L83" s="39"/>
    </row>
    <row r="84" spans="1:11" s="34" customFormat="1" ht="15">
      <c r="A84" s="10" t="s">
        <v>70</v>
      </c>
      <c r="B84" s="13" t="s">
        <v>61</v>
      </c>
      <c r="C84" s="4"/>
      <c r="D84" s="62">
        <v>17351.79</v>
      </c>
      <c r="E84" s="61"/>
      <c r="F84" s="63"/>
      <c r="G84" s="61"/>
      <c r="H84" s="61"/>
      <c r="I84" s="18">
        <v>4579.6</v>
      </c>
      <c r="J84" s="18">
        <v>1.07</v>
      </c>
      <c r="K84" s="55">
        <v>0.19</v>
      </c>
    </row>
    <row r="85" spans="1:11" s="34" customFormat="1" ht="25.5" customHeight="1" hidden="1">
      <c r="A85" s="10" t="s">
        <v>71</v>
      </c>
      <c r="B85" s="13" t="s">
        <v>17</v>
      </c>
      <c r="C85" s="4"/>
      <c r="D85" s="62"/>
      <c r="E85" s="61"/>
      <c r="F85" s="63"/>
      <c r="G85" s="61"/>
      <c r="H85" s="61">
        <v>0</v>
      </c>
      <c r="I85" s="18">
        <v>4579.6</v>
      </c>
      <c r="J85" s="18">
        <v>1.07</v>
      </c>
      <c r="K85" s="55">
        <v>0</v>
      </c>
    </row>
    <row r="86" spans="1:11" s="18" customFormat="1" ht="38.25" thickBot="1">
      <c r="A86" s="40" t="s">
        <v>130</v>
      </c>
      <c r="B86" s="36" t="s">
        <v>12</v>
      </c>
      <c r="C86" s="41">
        <f>F86*12</f>
        <v>0</v>
      </c>
      <c r="D86" s="80">
        <f>G86*I86</f>
        <v>67594.9</v>
      </c>
      <c r="E86" s="80">
        <f>H86*12</f>
        <v>14.76</v>
      </c>
      <c r="F86" s="81"/>
      <c r="G86" s="80">
        <f>H86*12</f>
        <v>14.76</v>
      </c>
      <c r="H86" s="80">
        <f>1+0.11+0.12</f>
        <v>1.23</v>
      </c>
      <c r="I86" s="18">
        <v>4579.6</v>
      </c>
      <c r="J86" s="18">
        <v>1.07</v>
      </c>
      <c r="K86" s="55">
        <v>0.3</v>
      </c>
    </row>
    <row r="87" spans="1:11" s="18" customFormat="1" ht="18.75">
      <c r="A87" s="70" t="s">
        <v>106</v>
      </c>
      <c r="B87" s="71" t="s">
        <v>11</v>
      </c>
      <c r="C87" s="41"/>
      <c r="D87" s="41">
        <f>G87*I87</f>
        <v>95072.5</v>
      </c>
      <c r="E87" s="41">
        <f>H87*12</f>
        <v>20.76</v>
      </c>
      <c r="F87" s="5"/>
      <c r="G87" s="41">
        <f>H87*12</f>
        <v>20.76</v>
      </c>
      <c r="H87" s="41">
        <v>1.73</v>
      </c>
      <c r="I87" s="18">
        <v>4579.6</v>
      </c>
      <c r="K87" s="55"/>
    </row>
    <row r="88" spans="1:11" s="18" customFormat="1" ht="18.75">
      <c r="A88" s="72" t="s">
        <v>98</v>
      </c>
      <c r="B88" s="36"/>
      <c r="C88" s="16"/>
      <c r="D88" s="16">
        <f>D87+D86+D83+D81+D79+D71+D69+D59+D44+D43+D42+D41+D40+D39+D36+D35+D34+D33+D32+D23+D15</f>
        <v>892540.08</v>
      </c>
      <c r="E88" s="16">
        <f>E87+E86+E83+E81+E79+E71+E69+E59+E44+E43+E42+E41+E40+E39+E36+E35+E34+E33+E32+E23+E15</f>
        <v>143.04</v>
      </c>
      <c r="F88" s="16">
        <f>F87+F86+F83+F81+F79+F71+F69+F59+F44+F43+F42+F41+F40+F39+F36+F35+F34+F33+F32+F23+F15</f>
        <v>0</v>
      </c>
      <c r="G88" s="16">
        <f>G87+G86+G83+G81+G79+G71+G69+G59+G44+G43+G42+G41+G40+G39+G36+G35+G34+G33+G32+G23+G15</f>
        <v>194.91</v>
      </c>
      <c r="H88" s="16">
        <f>H87+H86+H83+H81+H79+H71+H69+H59+H44+H43+H42+H41+H40+H39+H36+H35+H34+H33+H32+H23+H15</f>
        <v>16.25</v>
      </c>
      <c r="K88" s="55"/>
    </row>
    <row r="89" spans="1:11" s="18" customFormat="1" ht="18.75">
      <c r="A89" s="69"/>
      <c r="B89" s="50"/>
      <c r="C89" s="22"/>
      <c r="D89" s="22"/>
      <c r="E89" s="22"/>
      <c r="F89" s="22"/>
      <c r="G89" s="22"/>
      <c r="H89" s="22"/>
      <c r="K89" s="55"/>
    </row>
    <row r="90" spans="1:11" s="18" customFormat="1" ht="18.75">
      <c r="A90" s="69"/>
      <c r="B90" s="50"/>
      <c r="C90" s="22"/>
      <c r="D90" s="22"/>
      <c r="E90" s="22"/>
      <c r="F90" s="22"/>
      <c r="G90" s="22"/>
      <c r="H90" s="22"/>
      <c r="K90" s="55"/>
    </row>
    <row r="91" spans="1:11" s="18" customFormat="1" ht="18.75">
      <c r="A91" s="73" t="s">
        <v>100</v>
      </c>
      <c r="B91" s="36"/>
      <c r="C91" s="16">
        <f>F91*12</f>
        <v>0</v>
      </c>
      <c r="D91" s="16">
        <f>D92+D93+D94+D95</f>
        <v>28477.61</v>
      </c>
      <c r="E91" s="16">
        <f>E92+E93+E94+E95</f>
        <v>0</v>
      </c>
      <c r="F91" s="16">
        <f>F92+F93+F94+F95</f>
        <v>0</v>
      </c>
      <c r="G91" s="16">
        <f>G92+G93+G94+G95</f>
        <v>6.22</v>
      </c>
      <c r="H91" s="16">
        <f>H92+H93+H94+H95</f>
        <v>0.52</v>
      </c>
      <c r="I91" s="18">
        <v>4579.6</v>
      </c>
      <c r="K91" s="55"/>
    </row>
    <row r="92" spans="1:11" s="89" customFormat="1" ht="15">
      <c r="A92" s="85" t="s">
        <v>119</v>
      </c>
      <c r="B92" s="86"/>
      <c r="C92" s="61"/>
      <c r="D92" s="62">
        <v>6907.07</v>
      </c>
      <c r="E92" s="61"/>
      <c r="F92" s="63"/>
      <c r="G92" s="61">
        <f>D92/I92</f>
        <v>1.51</v>
      </c>
      <c r="H92" s="61">
        <f>G92/12</f>
        <v>0.13</v>
      </c>
      <c r="I92" s="87">
        <v>4579.6</v>
      </c>
      <c r="J92" s="87"/>
      <c r="K92" s="88"/>
    </row>
    <row r="93" spans="1:11" s="89" customFormat="1" ht="15">
      <c r="A93" s="85" t="s">
        <v>108</v>
      </c>
      <c r="B93" s="86"/>
      <c r="C93" s="61"/>
      <c r="D93" s="62">
        <v>11494.9</v>
      </c>
      <c r="E93" s="61"/>
      <c r="F93" s="63"/>
      <c r="G93" s="61">
        <f>D93/I93</f>
        <v>2.51</v>
      </c>
      <c r="H93" s="61">
        <f>G93/12</f>
        <v>0.21</v>
      </c>
      <c r="I93" s="87">
        <v>4579.6</v>
      </c>
      <c r="J93" s="87"/>
      <c r="K93" s="88"/>
    </row>
    <row r="94" spans="1:11" s="89" customFormat="1" ht="15">
      <c r="A94" s="85" t="s">
        <v>122</v>
      </c>
      <c r="B94" s="86"/>
      <c r="C94" s="61"/>
      <c r="D94" s="62">
        <v>722.42</v>
      </c>
      <c r="E94" s="61"/>
      <c r="F94" s="63"/>
      <c r="G94" s="61">
        <f>D94/I94</f>
        <v>0.16</v>
      </c>
      <c r="H94" s="61">
        <f>G94/12</f>
        <v>0.01</v>
      </c>
      <c r="I94" s="87">
        <v>4579.6</v>
      </c>
      <c r="J94" s="87"/>
      <c r="K94" s="88"/>
    </row>
    <row r="95" spans="1:11" s="89" customFormat="1" ht="15">
      <c r="A95" s="85" t="s">
        <v>120</v>
      </c>
      <c r="B95" s="86"/>
      <c r="C95" s="61"/>
      <c r="D95" s="62">
        <v>9353.22</v>
      </c>
      <c r="E95" s="61"/>
      <c r="F95" s="61"/>
      <c r="G95" s="61">
        <f>D95/I95</f>
        <v>2.04</v>
      </c>
      <c r="H95" s="61">
        <f>G95/12</f>
        <v>0.17</v>
      </c>
      <c r="I95" s="87">
        <v>4579.6</v>
      </c>
      <c r="J95" s="87"/>
      <c r="K95" s="88"/>
    </row>
    <row r="96" spans="1:11" s="6" customFormat="1" ht="12.75">
      <c r="A96" s="43"/>
      <c r="K96" s="58"/>
    </row>
    <row r="97" spans="1:11" s="46" customFormat="1" ht="19.5" thickBot="1">
      <c r="A97" s="44"/>
      <c r="B97" s="45"/>
      <c r="C97" s="7"/>
      <c r="D97" s="7"/>
      <c r="E97" s="7"/>
      <c r="F97" s="7"/>
      <c r="G97" s="7"/>
      <c r="H97" s="7"/>
      <c r="K97" s="59"/>
    </row>
    <row r="98" spans="1:11" s="18" customFormat="1" ht="19.5" thickBot="1">
      <c r="A98" s="47" t="s">
        <v>99</v>
      </c>
      <c r="B98" s="28"/>
      <c r="C98" s="48"/>
      <c r="D98" s="21">
        <f>D88+D91</f>
        <v>921017.69</v>
      </c>
      <c r="E98" s="21">
        <f>E88+E91</f>
        <v>143.04</v>
      </c>
      <c r="F98" s="21">
        <f>F88+F91</f>
        <v>0</v>
      </c>
      <c r="G98" s="21">
        <f>G88+G91</f>
        <v>201.13</v>
      </c>
      <c r="H98" s="21">
        <f>H88+H91</f>
        <v>16.77</v>
      </c>
      <c r="K98" s="55"/>
    </row>
    <row r="99" spans="1:11" s="18" customFormat="1" ht="18.75">
      <c r="A99" s="49"/>
      <c r="B99" s="50"/>
      <c r="C99" s="22"/>
      <c r="D99" s="22"/>
      <c r="E99" s="22"/>
      <c r="F99" s="22"/>
      <c r="G99" s="22"/>
      <c r="H99" s="22"/>
      <c r="K99" s="55"/>
    </row>
    <row r="100" spans="1:11" s="42" customFormat="1" ht="19.5">
      <c r="A100" s="51"/>
      <c r="B100" s="52"/>
      <c r="C100" s="8"/>
      <c r="D100" s="8"/>
      <c r="E100" s="8"/>
      <c r="F100" s="8"/>
      <c r="G100" s="8"/>
      <c r="H100" s="8"/>
      <c r="K100" s="57"/>
    </row>
    <row r="101" spans="1:11" s="6" customFormat="1" ht="14.25">
      <c r="A101" s="114" t="s">
        <v>31</v>
      </c>
      <c r="B101" s="114"/>
      <c r="C101" s="114"/>
      <c r="D101" s="114"/>
      <c r="E101" s="114"/>
      <c r="F101" s="114"/>
      <c r="K101" s="58"/>
    </row>
    <row r="102" s="6" customFormat="1" ht="12.75">
      <c r="K102" s="58"/>
    </row>
    <row r="103" spans="1:11" s="6" customFormat="1" ht="12.75">
      <c r="A103" s="43" t="s">
        <v>32</v>
      </c>
      <c r="K103" s="58"/>
    </row>
    <row r="104" s="6" customFormat="1" ht="12.75">
      <c r="K104" s="58"/>
    </row>
    <row r="105" s="6" customFormat="1" ht="12.75">
      <c r="K105" s="58"/>
    </row>
    <row r="106" s="6" customFormat="1" ht="12.75">
      <c r="K106" s="58"/>
    </row>
    <row r="107" s="6" customFormat="1" ht="12.75">
      <c r="K107" s="58"/>
    </row>
    <row r="108" s="6" customFormat="1" ht="12.75">
      <c r="K108" s="58"/>
    </row>
    <row r="109" s="6" customFormat="1" ht="12.75">
      <c r="K109" s="58"/>
    </row>
    <row r="110" s="6" customFormat="1" ht="12.75">
      <c r="K110" s="58"/>
    </row>
    <row r="111" s="6" customFormat="1" ht="12.75">
      <c r="K111" s="58"/>
    </row>
    <row r="112" s="6" customFormat="1" ht="12.75">
      <c r="K112" s="58"/>
    </row>
    <row r="113" s="6" customFormat="1" ht="12.75">
      <c r="K113" s="58"/>
    </row>
    <row r="114" s="6" customFormat="1" ht="12.75">
      <c r="K114" s="58"/>
    </row>
    <row r="115" s="6" customFormat="1" ht="12.75">
      <c r="K115" s="58"/>
    </row>
    <row r="116" s="6" customFormat="1" ht="12.75">
      <c r="K116" s="58"/>
    </row>
    <row r="117" s="6" customFormat="1" ht="12.75">
      <c r="K117" s="58"/>
    </row>
    <row r="118" s="6" customFormat="1" ht="12.75">
      <c r="K118" s="58"/>
    </row>
    <row r="119" s="6" customFormat="1" ht="12.75">
      <c r="K119" s="58"/>
    </row>
    <row r="120" s="6" customFormat="1" ht="12.75">
      <c r="K120" s="58"/>
    </row>
    <row r="121" s="6" customFormat="1" ht="12.75">
      <c r="K121" s="58"/>
    </row>
  </sheetData>
  <sheetProtection/>
  <mergeCells count="12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4:H14"/>
    <mergeCell ref="A101:F101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2015-05-25T05:19:30Z</cp:lastPrinted>
  <dcterms:created xsi:type="dcterms:W3CDTF">2010-04-02T14:46:04Z</dcterms:created>
  <dcterms:modified xsi:type="dcterms:W3CDTF">2015-05-25T05:21:19Z</dcterms:modified>
  <cp:category/>
  <cp:version/>
  <cp:contentType/>
  <cp:contentStatus/>
</cp:coreProperties>
</file>