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2" sheetId="1" r:id="rId1"/>
    <sheet name="по заявлению" sheetId="2" r:id="rId2"/>
    <sheet name="по голосованию" sheetId="3" r:id="rId3"/>
  </sheets>
  <definedNames/>
  <calcPr fullCalcOnLoad="1" fullPrecision="0"/>
</workbook>
</file>

<file path=xl/sharedStrings.xml><?xml version="1.0" encoding="utf-8"?>
<sst xmlns="http://schemas.openxmlformats.org/spreadsheetml/2006/main" count="510" uniqueCount="134">
  <si>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</si>
  <si>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</si>
  <si>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</si>
  <si>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</si>
  <si>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</si>
  <si>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</si>
  <si>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</si>
  <si>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</si>
  <si>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</si>
  <si>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</si>
  <si>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</si>
  <si>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</si>
  <si>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</si>
  <si>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</si>
  <si>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</si>
  <si>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</si>
  <si>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</si>
  <si>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</si>
  <si>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</si>
  <si>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</si>
  <si>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</si>
  <si>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</si>
  <si>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</si>
  <si>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</si>
  <si>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</si>
  <si>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</si>
  <si>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</si>
  <si>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</si>
  <si>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</si>
  <si>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</si>
  <si>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</si>
  <si>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</si>
  <si>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</si>
  <si>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</si>
  <si>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</si>
  <si>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</si>
  <si>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</si>
  <si>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</si>
  <si>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</si>
  <si>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</si>
  <si>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</si>
  <si>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</si>
  <si>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</si>
  <si>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</si>
  <si>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</si>
  <si>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</si>
  <si>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</si>
  <si>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</si>
  <si>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</si>
  <si>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</si>
  <si>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</si>
  <si>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</si>
  <si>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</si>
  <si>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</si>
  <si>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</si>
  <si>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</si>
  <si>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</si>
  <si>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</si>
  <si>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</si>
  <si>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</si>
  <si>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</si>
  <si>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</si>
  <si>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</si>
  <si>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</si>
  <si>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</si>
  <si>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</si>
  <si>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</si>
  <si>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</si>
  <si>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</si>
  <si>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</si>
  <si>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</si>
  <si>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</si>
  <si>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</si>
  <si>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</si>
  <si>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</si>
  <si>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</si>
  <si>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</si>
  <si>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</si>
  <si>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</si>
  <si>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</si>
  <si>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</si>
  <si>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</si>
  <si>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очистка от снега наледи подъездных козырьков</t>
  </si>
  <si>
    <t>монтаж установки с целью защиты от закипания бойлера</t>
  </si>
  <si>
    <t>Расчет размера платы за содержание и ремонт общего имущества в многоквартирном доме</t>
  </si>
  <si>
    <t>по адресу: ул. Набережная, д.26 (S=2969,5м2, S=3695,2м2)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</si>
  <si>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</si>
  <si>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</si>
  <si>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</si>
  <si>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</si>
  <si>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</si>
  <si>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</si>
  <si>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</si>
  <si>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Итого:</t>
  </si>
  <si>
    <t>1 раз в 4 месяца</t>
  </si>
  <si>
    <t>Всего:</t>
  </si>
  <si>
    <t>Дополнительные  по текущему ремонту, в т.ч.:</t>
  </si>
  <si>
    <t>замена насоса гвс / резерв /</t>
  </si>
  <si>
    <t xml:space="preserve">окос травы </t>
  </si>
  <si>
    <t>2-3 раза</t>
  </si>
  <si>
    <t>ремонт входа в подвал - 3 шт.</t>
  </si>
  <si>
    <t>ремонт крылец - 6 шт.</t>
  </si>
  <si>
    <t>Сбор, вывоз и утилизация ТБО*, руб./м2</t>
  </si>
  <si>
    <t>заполнение электронных паспортов</t>
  </si>
  <si>
    <t>учет работ по капремонту</t>
  </si>
  <si>
    <t>пылеудаление и дезинфекция  вентканалов без пробивки</t>
  </si>
  <si>
    <t>1 раз в 3 года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</si>
  <si>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</si>
  <si>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</si>
  <si>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</si>
  <si>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</si>
  <si>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ремонт кровли в один слой 337 м2</t>
  </si>
  <si>
    <t>ремонт панельных швов 100 п.м.</t>
  </si>
  <si>
    <t>устройство поручней -6шт.</t>
  </si>
  <si>
    <t>демонтаж приямка - 4 шт.</t>
  </si>
  <si>
    <t>смена задвижек на ХВС общий ввод ( диам.80 мм - 1 шт., диам. 100 мм - 2 шт.)</t>
  </si>
  <si>
    <t>установка шарового крана на ГВС диам.15 мм - 1 шт.</t>
  </si>
  <si>
    <t>Изоляция трубопроводов отопления материалом "К-FLEX" (д.168мм-17п.м.)</t>
  </si>
  <si>
    <t>установка секций ВВП - 2 шт.</t>
  </si>
  <si>
    <t>2015 -2016 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</si>
  <si>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</si>
  <si>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</si>
  <si>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</si>
  <si>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</si>
  <si>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 ГВС ( д.80мм-1шт., д.100мм-2шт.)</t>
  </si>
  <si>
    <t>Погашение задолженности прошлых периодов</t>
  </si>
  <si>
    <t>по состоянию на 01.05.15</t>
  </si>
  <si>
    <t>установка регулятора температуры ГВС</t>
  </si>
  <si>
    <t>Работы заявочного характера, в т.ч работы по предписанию надзорных органов</t>
  </si>
  <si>
    <t>Замена общедомовых приборов учета теплоэнергии</t>
  </si>
  <si>
    <t>Проект  (с учетом замены общедомового прибора учета теплоэнергии)</t>
  </si>
  <si>
    <t>ремонт панельных швов 50 п.м.</t>
  </si>
  <si>
    <t>смена задвижек на ХВС общий ввод (  диам. 100 мм - 1 шт.)</t>
  </si>
  <si>
    <t>по адресу: ул. Набережная, д.26 (S жилые + нежилые =2969,0 м2, S=3695,2м2)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</si>
</sst>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18" fillId="25" borderId="22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20" fillId="26" borderId="0" xfId="0" applyFont="1" applyFill="1" applyAlignment="1">
      <alignment horizontal="center"/>
    </xf>
    <xf numFmtId="0" fontId="0" fillId="24" borderId="26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/>
    </xf>
    <xf numFmtId="2" fontId="18" fillId="25" borderId="10" xfId="0" applyNumberFormat="1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left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7" xfId="0" applyNumberFormat="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zoomScale="75" zoomScaleNormal="75" zoomScalePageLayoutView="0" workbookViewId="0" topLeftCell="A86">
      <selection activeCell="A1" sqref="A1:H120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6" hidden="1" customWidth="1"/>
    <col min="12" max="14" width="15.375" style="9" customWidth="1"/>
    <col min="15" max="16384" width="9.125" style="9" customWidth="1"/>
  </cols>
  <sheetData>
    <row r="1" spans="1:8" ht="16.5" customHeight="1">
      <c r="A1" s="104" t="s">
        <v>0</v>
      </c>
      <c r="B1" s="105"/>
      <c r="C1" s="105"/>
      <c r="D1" s="105"/>
      <c r="E1" s="105"/>
      <c r="F1" s="105"/>
      <c r="G1" s="105"/>
      <c r="H1" s="105"/>
    </row>
    <row r="2" spans="2:8" ht="12.75" customHeight="1">
      <c r="B2" s="106" t="s">
        <v>1</v>
      </c>
      <c r="C2" s="106"/>
      <c r="D2" s="106"/>
      <c r="E2" s="106"/>
      <c r="F2" s="106"/>
      <c r="G2" s="105"/>
      <c r="H2" s="105"/>
    </row>
    <row r="3" spans="1:8" ht="23.25" customHeight="1">
      <c r="A3" s="86" t="s">
        <v>119</v>
      </c>
      <c r="B3" s="106" t="s">
        <v>2</v>
      </c>
      <c r="C3" s="106"/>
      <c r="D3" s="106"/>
      <c r="E3" s="106"/>
      <c r="F3" s="106"/>
      <c r="G3" s="105"/>
      <c r="H3" s="105"/>
    </row>
    <row r="4" spans="2:8" ht="14.25" customHeight="1">
      <c r="B4" s="106" t="s">
        <v>31</v>
      </c>
      <c r="C4" s="106"/>
      <c r="D4" s="106"/>
      <c r="E4" s="106"/>
      <c r="F4" s="106"/>
      <c r="G4" s="105"/>
      <c r="H4" s="105"/>
    </row>
    <row r="5" spans="1:8" s="1" customFormat="1" ht="33" customHeight="1">
      <c r="A5" s="107" t="s">
        <v>130</v>
      </c>
      <c r="B5" s="108"/>
      <c r="C5" s="108"/>
      <c r="D5" s="108"/>
      <c r="E5" s="108"/>
      <c r="F5" s="108"/>
      <c r="G5" s="108"/>
      <c r="H5" s="108"/>
    </row>
    <row r="6" spans="1:8" s="1" customFormat="1" ht="20.25" customHeight="1">
      <c r="A6" s="109" t="s">
        <v>120</v>
      </c>
      <c r="B6" s="109"/>
      <c r="C6" s="109"/>
      <c r="D6" s="109"/>
      <c r="E6" s="109"/>
      <c r="F6" s="109"/>
      <c r="G6" s="109"/>
      <c r="H6" s="109"/>
    </row>
    <row r="7" spans="1:11" s="20" customFormat="1" ht="22.5" customHeight="1">
      <c r="A7" s="110" t="s">
        <v>3</v>
      </c>
      <c r="B7" s="110"/>
      <c r="C7" s="110"/>
      <c r="D7" s="110"/>
      <c r="E7" s="111"/>
      <c r="F7" s="111"/>
      <c r="G7" s="111"/>
      <c r="H7" s="111"/>
      <c r="K7" s="57"/>
    </row>
    <row r="8" spans="1:8" s="21" customFormat="1" ht="18.75" customHeight="1">
      <c r="A8" s="110" t="s">
        <v>85</v>
      </c>
      <c r="B8" s="110"/>
      <c r="C8" s="110"/>
      <c r="D8" s="110"/>
      <c r="E8" s="111"/>
      <c r="F8" s="111"/>
      <c r="G8" s="111"/>
      <c r="H8" s="111"/>
    </row>
    <row r="9" spans="1:8" s="22" customFormat="1" ht="17.25" customHeight="1">
      <c r="A9" s="112" t="s">
        <v>73</v>
      </c>
      <c r="B9" s="112"/>
      <c r="C9" s="112"/>
      <c r="D9" s="112"/>
      <c r="E9" s="113"/>
      <c r="F9" s="113"/>
      <c r="G9" s="113"/>
      <c r="H9" s="113"/>
    </row>
    <row r="10" spans="1:8" s="21" customFormat="1" ht="30" customHeight="1" thickBot="1">
      <c r="A10" s="114" t="s">
        <v>84</v>
      </c>
      <c r="B10" s="114"/>
      <c r="C10" s="114"/>
      <c r="D10" s="114"/>
      <c r="E10" s="115"/>
      <c r="F10" s="115"/>
      <c r="G10" s="115"/>
      <c r="H10" s="115"/>
    </row>
    <row r="11" spans="1:11" s="17" customFormat="1" ht="139.5" customHeight="1" thickBot="1">
      <c r="A11" s="23" t="s">
        <v>4</v>
      </c>
      <c r="B11" s="24" t="s">
        <v>5</v>
      </c>
      <c r="C11" s="25" t="s">
        <v>6</v>
      </c>
      <c r="D11" s="25" t="s">
        <v>32</v>
      </c>
      <c r="E11" s="25" t="s">
        <v>6</v>
      </c>
      <c r="F11" s="2" t="s">
        <v>7</v>
      </c>
      <c r="G11" s="25" t="s">
        <v>6</v>
      </c>
      <c r="H11" s="2" t="s">
        <v>7</v>
      </c>
      <c r="K11" s="58"/>
    </row>
    <row r="12" spans="1:11" s="31" customFormat="1" ht="12.75">
      <c r="A12" s="26">
        <v>1</v>
      </c>
      <c r="B12" s="27">
        <v>2</v>
      </c>
      <c r="C12" s="27">
        <v>3</v>
      </c>
      <c r="D12" s="28"/>
      <c r="E12" s="27">
        <v>3</v>
      </c>
      <c r="F12" s="3">
        <v>4</v>
      </c>
      <c r="G12" s="29">
        <v>3</v>
      </c>
      <c r="H12" s="30">
        <v>4</v>
      </c>
      <c r="K12" s="59"/>
    </row>
    <row r="13" spans="1:11" s="31" customFormat="1" ht="49.5" customHeight="1">
      <c r="A13" s="116" t="s">
        <v>8</v>
      </c>
      <c r="B13" s="117"/>
      <c r="C13" s="117"/>
      <c r="D13" s="117"/>
      <c r="E13" s="117"/>
      <c r="F13" s="117"/>
      <c r="G13" s="118"/>
      <c r="H13" s="119"/>
      <c r="K13" s="59"/>
    </row>
    <row r="14" spans="1:11" s="17" customFormat="1" ht="15">
      <c r="A14" s="32" t="s">
        <v>110</v>
      </c>
      <c r="B14" s="33"/>
      <c r="C14" s="16">
        <f>F14*12</f>
        <v>0</v>
      </c>
      <c r="D14" s="68">
        <f>G14*I14</f>
        <v>113316.12</v>
      </c>
      <c r="E14" s="67">
        <f>H14*12</f>
        <v>38.16</v>
      </c>
      <c r="F14" s="69"/>
      <c r="G14" s="67">
        <f>H14*12</f>
        <v>38.16</v>
      </c>
      <c r="H14" s="67">
        <f>H19+H23</f>
        <v>3.18</v>
      </c>
      <c r="I14" s="17">
        <v>2969.5</v>
      </c>
      <c r="J14" s="17">
        <v>1.07</v>
      </c>
      <c r="K14" s="58">
        <v>2.24</v>
      </c>
    </row>
    <row r="15" spans="1:11" s="17" customFormat="1" ht="27" customHeight="1">
      <c r="A15" s="12" t="s">
        <v>86</v>
      </c>
      <c r="B15" s="13" t="s">
        <v>87</v>
      </c>
      <c r="C15" s="16"/>
      <c r="D15" s="68"/>
      <c r="E15" s="67"/>
      <c r="F15" s="69"/>
      <c r="G15" s="67"/>
      <c r="H15" s="67"/>
      <c r="K15" s="58"/>
    </row>
    <row r="16" spans="1:11" s="17" customFormat="1" ht="15.75" customHeight="1">
      <c r="A16" s="12" t="s">
        <v>88</v>
      </c>
      <c r="B16" s="13" t="s">
        <v>87</v>
      </c>
      <c r="C16" s="16"/>
      <c r="D16" s="68"/>
      <c r="E16" s="67"/>
      <c r="F16" s="69"/>
      <c r="G16" s="67"/>
      <c r="H16" s="67"/>
      <c r="K16" s="58"/>
    </row>
    <row r="17" spans="1:11" s="17" customFormat="1" ht="17.25" customHeight="1">
      <c r="A17" s="12" t="s">
        <v>89</v>
      </c>
      <c r="B17" s="13" t="s">
        <v>90</v>
      </c>
      <c r="C17" s="16"/>
      <c r="D17" s="68"/>
      <c r="E17" s="67"/>
      <c r="F17" s="69"/>
      <c r="G17" s="67"/>
      <c r="H17" s="67"/>
      <c r="K17" s="58"/>
    </row>
    <row r="18" spans="1:11" s="17" customFormat="1" ht="18" customHeight="1">
      <c r="A18" s="12" t="s">
        <v>91</v>
      </c>
      <c r="B18" s="66" t="s">
        <v>87</v>
      </c>
      <c r="C18" s="16"/>
      <c r="D18" s="68"/>
      <c r="E18" s="67"/>
      <c r="F18" s="69"/>
      <c r="G18" s="67"/>
      <c r="H18" s="67"/>
      <c r="K18" s="58"/>
    </row>
    <row r="19" spans="1:11" s="17" customFormat="1" ht="18" customHeight="1">
      <c r="A19" s="32" t="s">
        <v>107</v>
      </c>
      <c r="B19" s="88"/>
      <c r="C19" s="16"/>
      <c r="D19" s="68"/>
      <c r="E19" s="67"/>
      <c r="F19" s="69"/>
      <c r="G19" s="67"/>
      <c r="H19" s="67">
        <v>2.83</v>
      </c>
      <c r="K19" s="58"/>
    </row>
    <row r="20" spans="1:11" s="17" customFormat="1" ht="21" customHeight="1">
      <c r="A20" s="87" t="s">
        <v>103</v>
      </c>
      <c r="B20" s="88" t="s">
        <v>87</v>
      </c>
      <c r="C20" s="16"/>
      <c r="D20" s="68"/>
      <c r="E20" s="67"/>
      <c r="F20" s="69"/>
      <c r="G20" s="67"/>
      <c r="H20" s="94">
        <v>0.12</v>
      </c>
      <c r="K20" s="58"/>
    </row>
    <row r="21" spans="1:11" s="17" customFormat="1" ht="21" customHeight="1">
      <c r="A21" s="87" t="s">
        <v>104</v>
      </c>
      <c r="B21" s="88" t="s">
        <v>87</v>
      </c>
      <c r="C21" s="16"/>
      <c r="D21" s="68"/>
      <c r="E21" s="67"/>
      <c r="F21" s="69"/>
      <c r="G21" s="67"/>
      <c r="H21" s="94">
        <v>0.11</v>
      </c>
      <c r="K21" s="58"/>
    </row>
    <row r="22" spans="1:11" s="17" customFormat="1" ht="21" customHeight="1">
      <c r="A22" s="87" t="s">
        <v>121</v>
      </c>
      <c r="B22" s="88" t="s">
        <v>87</v>
      </c>
      <c r="C22" s="16"/>
      <c r="D22" s="68"/>
      <c r="E22" s="67"/>
      <c r="F22" s="69"/>
      <c r="G22" s="67"/>
      <c r="H22" s="94">
        <v>0.12</v>
      </c>
      <c r="K22" s="58"/>
    </row>
    <row r="23" spans="1:11" s="17" customFormat="1" ht="21" customHeight="1">
      <c r="A23" s="32" t="s">
        <v>107</v>
      </c>
      <c r="B23" s="88"/>
      <c r="C23" s="16"/>
      <c r="D23" s="68"/>
      <c r="E23" s="67"/>
      <c r="F23" s="69"/>
      <c r="G23" s="67"/>
      <c r="H23" s="67">
        <f>H20+H21+H22</f>
        <v>0.35</v>
      </c>
      <c r="K23" s="58"/>
    </row>
    <row r="24" spans="1:11" s="17" customFormat="1" ht="30">
      <c r="A24" s="32" t="s">
        <v>10</v>
      </c>
      <c r="B24" s="34"/>
      <c r="C24" s="16">
        <f>F24*12</f>
        <v>0</v>
      </c>
      <c r="D24" s="68">
        <f>G24*I24</f>
        <v>161422.02</v>
      </c>
      <c r="E24" s="67">
        <f>H24*12</f>
        <v>54.36</v>
      </c>
      <c r="F24" s="69"/>
      <c r="G24" s="67">
        <f>H24*12</f>
        <v>54.36</v>
      </c>
      <c r="H24" s="67">
        <v>4.53</v>
      </c>
      <c r="I24" s="17">
        <v>2969.5</v>
      </c>
      <c r="J24" s="17">
        <v>1.07</v>
      </c>
      <c r="K24" s="58">
        <v>3.6</v>
      </c>
    </row>
    <row r="25" spans="1:11" s="17" customFormat="1" ht="15">
      <c r="A25" s="12" t="s">
        <v>75</v>
      </c>
      <c r="B25" s="13" t="s">
        <v>11</v>
      </c>
      <c r="C25" s="16"/>
      <c r="D25" s="68"/>
      <c r="E25" s="67"/>
      <c r="F25" s="69"/>
      <c r="G25" s="67"/>
      <c r="H25" s="67"/>
      <c r="K25" s="58"/>
    </row>
    <row r="26" spans="1:11" s="17" customFormat="1" ht="15">
      <c r="A26" s="12" t="s">
        <v>76</v>
      </c>
      <c r="B26" s="13" t="s">
        <v>11</v>
      </c>
      <c r="C26" s="16"/>
      <c r="D26" s="68"/>
      <c r="E26" s="67"/>
      <c r="F26" s="69"/>
      <c r="G26" s="67"/>
      <c r="H26" s="67"/>
      <c r="K26" s="58"/>
    </row>
    <row r="27" spans="1:11" s="17" customFormat="1" ht="15">
      <c r="A27" s="83" t="s">
        <v>98</v>
      </c>
      <c r="B27" s="66" t="s">
        <v>99</v>
      </c>
      <c r="C27" s="16"/>
      <c r="D27" s="68"/>
      <c r="E27" s="67"/>
      <c r="F27" s="69"/>
      <c r="G27" s="67"/>
      <c r="H27" s="67"/>
      <c r="K27" s="58"/>
    </row>
    <row r="28" spans="1:11" s="17" customFormat="1" ht="15">
      <c r="A28" s="12" t="s">
        <v>77</v>
      </c>
      <c r="B28" s="13" t="s">
        <v>11</v>
      </c>
      <c r="C28" s="16"/>
      <c r="D28" s="68"/>
      <c r="E28" s="67"/>
      <c r="F28" s="69"/>
      <c r="G28" s="67"/>
      <c r="H28" s="67"/>
      <c r="K28" s="58"/>
    </row>
    <row r="29" spans="1:11" s="17" customFormat="1" ht="25.5">
      <c r="A29" s="12" t="s">
        <v>78</v>
      </c>
      <c r="B29" s="13" t="s">
        <v>12</v>
      </c>
      <c r="C29" s="16"/>
      <c r="D29" s="68"/>
      <c r="E29" s="67"/>
      <c r="F29" s="69"/>
      <c r="G29" s="67"/>
      <c r="H29" s="67"/>
      <c r="K29" s="58"/>
    </row>
    <row r="30" spans="1:11" s="17" customFormat="1" ht="15">
      <c r="A30" s="12" t="s">
        <v>79</v>
      </c>
      <c r="B30" s="13" t="s">
        <v>11</v>
      </c>
      <c r="C30" s="16"/>
      <c r="D30" s="68"/>
      <c r="E30" s="67"/>
      <c r="F30" s="69"/>
      <c r="G30" s="67"/>
      <c r="H30" s="67"/>
      <c r="K30" s="58"/>
    </row>
    <row r="31" spans="1:11" s="17" customFormat="1" ht="15">
      <c r="A31" s="18" t="s">
        <v>92</v>
      </c>
      <c r="B31" s="19" t="s">
        <v>11</v>
      </c>
      <c r="C31" s="16"/>
      <c r="D31" s="68"/>
      <c r="E31" s="67"/>
      <c r="F31" s="69"/>
      <c r="G31" s="67"/>
      <c r="H31" s="67"/>
      <c r="K31" s="58"/>
    </row>
    <row r="32" spans="1:11" s="17" customFormat="1" ht="26.25" thickBot="1">
      <c r="A32" s="14" t="s">
        <v>80</v>
      </c>
      <c r="B32" s="15" t="s">
        <v>81</v>
      </c>
      <c r="C32" s="16"/>
      <c r="D32" s="68"/>
      <c r="E32" s="67"/>
      <c r="F32" s="69"/>
      <c r="G32" s="67"/>
      <c r="H32" s="67"/>
      <c r="K32" s="58"/>
    </row>
    <row r="33" spans="1:11" s="36" customFormat="1" ht="21" customHeight="1">
      <c r="A33" s="35" t="s">
        <v>13</v>
      </c>
      <c r="B33" s="33" t="s">
        <v>14</v>
      </c>
      <c r="C33" s="16">
        <f>F33*12</f>
        <v>0</v>
      </c>
      <c r="D33" s="68">
        <f aca="true" t="shared" si="0" ref="D33:D41">G33*I33</f>
        <v>26725.5</v>
      </c>
      <c r="E33" s="67">
        <f>H33*12</f>
        <v>9</v>
      </c>
      <c r="F33" s="70"/>
      <c r="G33" s="67">
        <f>H33*12</f>
        <v>9</v>
      </c>
      <c r="H33" s="67">
        <v>0.75</v>
      </c>
      <c r="I33" s="17">
        <v>2969.5</v>
      </c>
      <c r="J33" s="17">
        <v>1.07</v>
      </c>
      <c r="K33" s="58">
        <v>0.6</v>
      </c>
    </row>
    <row r="34" spans="1:11" s="17" customFormat="1" ht="21" customHeight="1">
      <c r="A34" s="35" t="s">
        <v>15</v>
      </c>
      <c r="B34" s="33" t="s">
        <v>16</v>
      </c>
      <c r="C34" s="16">
        <f>F34*12</f>
        <v>0</v>
      </c>
      <c r="D34" s="68">
        <f t="shared" si="0"/>
        <v>87303.3</v>
      </c>
      <c r="E34" s="67">
        <f>H34*12</f>
        <v>29.4</v>
      </c>
      <c r="F34" s="70"/>
      <c r="G34" s="67">
        <f>H34*12</f>
        <v>29.4</v>
      </c>
      <c r="H34" s="67">
        <v>2.45</v>
      </c>
      <c r="I34" s="17">
        <v>2969.5</v>
      </c>
      <c r="J34" s="17">
        <v>1.07</v>
      </c>
      <c r="K34" s="58">
        <v>1.94</v>
      </c>
    </row>
    <row r="35" spans="1:11" s="31" customFormat="1" ht="30">
      <c r="A35" s="35" t="s">
        <v>48</v>
      </c>
      <c r="B35" s="33" t="s">
        <v>9</v>
      </c>
      <c r="C35" s="37"/>
      <c r="D35" s="68">
        <v>2042.21</v>
      </c>
      <c r="E35" s="71"/>
      <c r="F35" s="70"/>
      <c r="G35" s="67">
        <f aca="true" t="shared" si="1" ref="G35:G40">D35/I35</f>
        <v>0.69</v>
      </c>
      <c r="H35" s="67">
        <f aca="true" t="shared" si="2" ref="H35:H40">G35/12</f>
        <v>0.06</v>
      </c>
      <c r="I35" s="17">
        <v>2969.5</v>
      </c>
      <c r="J35" s="17">
        <v>1.07</v>
      </c>
      <c r="K35" s="58">
        <v>0.04</v>
      </c>
    </row>
    <row r="36" spans="1:11" s="31" customFormat="1" ht="33.75" customHeight="1">
      <c r="A36" s="35" t="s">
        <v>72</v>
      </c>
      <c r="B36" s="33" t="s">
        <v>9</v>
      </c>
      <c r="C36" s="37"/>
      <c r="D36" s="68">
        <v>2042.21</v>
      </c>
      <c r="E36" s="71"/>
      <c r="F36" s="70"/>
      <c r="G36" s="67">
        <f t="shared" si="1"/>
        <v>0.69</v>
      </c>
      <c r="H36" s="67">
        <f t="shared" si="2"/>
        <v>0.06</v>
      </c>
      <c r="I36" s="17">
        <v>2969.5</v>
      </c>
      <c r="J36" s="17">
        <v>1.07</v>
      </c>
      <c r="K36" s="58">
        <v>0.04</v>
      </c>
    </row>
    <row r="37" spans="1:11" s="31" customFormat="1" ht="23.25" customHeight="1">
      <c r="A37" s="35" t="s">
        <v>49</v>
      </c>
      <c r="B37" s="33" t="s">
        <v>9</v>
      </c>
      <c r="C37" s="37"/>
      <c r="D37" s="68">
        <v>12896.1</v>
      </c>
      <c r="E37" s="71"/>
      <c r="F37" s="70"/>
      <c r="G37" s="67">
        <f t="shared" si="1"/>
        <v>4.34</v>
      </c>
      <c r="H37" s="67">
        <f t="shared" si="2"/>
        <v>0.36</v>
      </c>
      <c r="I37" s="17">
        <v>2969.5</v>
      </c>
      <c r="J37" s="17">
        <v>1.07</v>
      </c>
      <c r="K37" s="58">
        <v>0.29</v>
      </c>
    </row>
    <row r="38" spans="1:11" s="31" customFormat="1" ht="30" hidden="1">
      <c r="A38" s="35" t="s">
        <v>50</v>
      </c>
      <c r="B38" s="33" t="s">
        <v>12</v>
      </c>
      <c r="C38" s="37"/>
      <c r="D38" s="68">
        <f t="shared" si="0"/>
        <v>0</v>
      </c>
      <c r="E38" s="71"/>
      <c r="F38" s="70"/>
      <c r="G38" s="67">
        <f t="shared" si="1"/>
        <v>3.69</v>
      </c>
      <c r="H38" s="67">
        <f t="shared" si="2"/>
        <v>0.31</v>
      </c>
      <c r="I38" s="17">
        <v>2969.5</v>
      </c>
      <c r="J38" s="17">
        <v>1.07</v>
      </c>
      <c r="K38" s="58">
        <v>0</v>
      </c>
    </row>
    <row r="39" spans="1:11" s="31" customFormat="1" ht="30" hidden="1">
      <c r="A39" s="35" t="s">
        <v>51</v>
      </c>
      <c r="B39" s="33" t="s">
        <v>12</v>
      </c>
      <c r="C39" s="37"/>
      <c r="D39" s="68">
        <f t="shared" si="0"/>
        <v>0</v>
      </c>
      <c r="E39" s="71"/>
      <c r="F39" s="70"/>
      <c r="G39" s="67">
        <f t="shared" si="1"/>
        <v>3.69</v>
      </c>
      <c r="H39" s="67">
        <f t="shared" si="2"/>
        <v>0.31</v>
      </c>
      <c r="I39" s="17">
        <v>2969.5</v>
      </c>
      <c r="J39" s="17">
        <v>1.07</v>
      </c>
      <c r="K39" s="58">
        <v>0</v>
      </c>
    </row>
    <row r="40" spans="1:11" s="31" customFormat="1" ht="30">
      <c r="A40" s="35" t="s">
        <v>129</v>
      </c>
      <c r="B40" s="33" t="s">
        <v>12</v>
      </c>
      <c r="C40" s="37"/>
      <c r="D40" s="68">
        <v>130150</v>
      </c>
      <c r="E40" s="71"/>
      <c r="F40" s="70"/>
      <c r="G40" s="67">
        <f t="shared" si="1"/>
        <v>43.83</v>
      </c>
      <c r="H40" s="67">
        <f t="shared" si="2"/>
        <v>3.65</v>
      </c>
      <c r="I40" s="17">
        <v>2969.5</v>
      </c>
      <c r="J40" s="17">
        <v>1.07</v>
      </c>
      <c r="K40" s="58">
        <v>0</v>
      </c>
    </row>
    <row r="41" spans="1:11" s="31" customFormat="1" ht="30">
      <c r="A41" s="35" t="s">
        <v>23</v>
      </c>
      <c r="B41" s="33"/>
      <c r="C41" s="37">
        <f>F41*12</f>
        <v>0</v>
      </c>
      <c r="D41" s="68">
        <f t="shared" si="0"/>
        <v>7483.14</v>
      </c>
      <c r="E41" s="71">
        <f>H41*12</f>
        <v>2.52</v>
      </c>
      <c r="F41" s="70"/>
      <c r="G41" s="67">
        <f>H41*12</f>
        <v>2.52</v>
      </c>
      <c r="H41" s="67">
        <v>0.21</v>
      </c>
      <c r="I41" s="17">
        <v>2969.5</v>
      </c>
      <c r="J41" s="17">
        <v>1.07</v>
      </c>
      <c r="K41" s="58">
        <v>0.14</v>
      </c>
    </row>
    <row r="42" spans="1:11" s="17" customFormat="1" ht="15">
      <c r="A42" s="35" t="s">
        <v>25</v>
      </c>
      <c r="B42" s="33" t="s">
        <v>26</v>
      </c>
      <c r="C42" s="37">
        <f>F42*12</f>
        <v>0</v>
      </c>
      <c r="D42" s="68">
        <f>G42*I42</f>
        <v>2138.04</v>
      </c>
      <c r="E42" s="71">
        <f>H42*12</f>
        <v>0.72</v>
      </c>
      <c r="F42" s="70"/>
      <c r="G42" s="67">
        <f>H42*12</f>
        <v>0.72</v>
      </c>
      <c r="H42" s="67">
        <v>0.06</v>
      </c>
      <c r="I42" s="17">
        <v>2969.5</v>
      </c>
      <c r="J42" s="17">
        <v>1.07</v>
      </c>
      <c r="K42" s="58">
        <v>0.03</v>
      </c>
    </row>
    <row r="43" spans="1:11" s="17" customFormat="1" ht="15">
      <c r="A43" s="35" t="s">
        <v>27</v>
      </c>
      <c r="B43" s="38" t="s">
        <v>28</v>
      </c>
      <c r="C43" s="39">
        <f>F43*12</f>
        <v>0</v>
      </c>
      <c r="D43" s="68">
        <f>G43*I43</f>
        <v>1425.36</v>
      </c>
      <c r="E43" s="72">
        <f>H43*12</f>
        <v>0.48</v>
      </c>
      <c r="F43" s="73"/>
      <c r="G43" s="67">
        <f>12*H43</f>
        <v>0.48</v>
      </c>
      <c r="H43" s="67">
        <v>0.04</v>
      </c>
      <c r="I43" s="17">
        <v>2969.5</v>
      </c>
      <c r="J43" s="17">
        <v>1.07</v>
      </c>
      <c r="K43" s="58">
        <v>0.02</v>
      </c>
    </row>
    <row r="44" spans="1:11" s="36" customFormat="1" ht="30">
      <c r="A44" s="35" t="s">
        <v>24</v>
      </c>
      <c r="B44" s="33" t="s">
        <v>94</v>
      </c>
      <c r="C44" s="37">
        <f>F44*12</f>
        <v>0</v>
      </c>
      <c r="D44" s="68">
        <f>G44*I44</f>
        <v>1781.7</v>
      </c>
      <c r="E44" s="71"/>
      <c r="F44" s="70"/>
      <c r="G44" s="67">
        <f>12*H44</f>
        <v>0.6</v>
      </c>
      <c r="H44" s="67">
        <v>0.05</v>
      </c>
      <c r="I44" s="17">
        <v>2969.5</v>
      </c>
      <c r="J44" s="17">
        <v>1.07</v>
      </c>
      <c r="K44" s="58">
        <v>0.03</v>
      </c>
    </row>
    <row r="45" spans="1:11" s="36" customFormat="1" ht="15">
      <c r="A45" s="35" t="s">
        <v>33</v>
      </c>
      <c r="B45" s="33"/>
      <c r="C45" s="16"/>
      <c r="D45" s="67">
        <f>D47+D48+D49+D50+D51+D52+D53+D54+D55+D56</f>
        <v>15756.96</v>
      </c>
      <c r="E45" s="67"/>
      <c r="F45" s="70"/>
      <c r="G45" s="67">
        <f>D45/I45</f>
        <v>5.31</v>
      </c>
      <c r="H45" s="67">
        <f>G45/12</f>
        <v>0.44</v>
      </c>
      <c r="I45" s="17">
        <v>2969.5</v>
      </c>
      <c r="J45" s="17">
        <v>1.07</v>
      </c>
      <c r="K45" s="58">
        <v>0.64</v>
      </c>
    </row>
    <row r="46" spans="1:12" s="31" customFormat="1" ht="15" hidden="1">
      <c r="A46" s="11"/>
      <c r="B46" s="13"/>
      <c r="C46" s="4"/>
      <c r="D46" s="75"/>
      <c r="E46" s="74"/>
      <c r="F46" s="76"/>
      <c r="G46" s="74"/>
      <c r="H46" s="74"/>
      <c r="I46" s="17"/>
      <c r="J46" s="17"/>
      <c r="K46" s="58"/>
      <c r="L46" s="36"/>
    </row>
    <row r="47" spans="1:12" s="31" customFormat="1" ht="26.25" customHeight="1">
      <c r="A47" s="95" t="s">
        <v>122</v>
      </c>
      <c r="B47" s="96" t="s">
        <v>17</v>
      </c>
      <c r="C47" s="74"/>
      <c r="D47" s="75">
        <v>622.74</v>
      </c>
      <c r="E47" s="74"/>
      <c r="F47" s="76"/>
      <c r="G47" s="74"/>
      <c r="H47" s="74"/>
      <c r="I47" s="17">
        <v>2969.5</v>
      </c>
      <c r="J47" s="17">
        <v>1.07</v>
      </c>
      <c r="K47" s="58">
        <v>0.01</v>
      </c>
      <c r="L47" s="36"/>
    </row>
    <row r="48" spans="1:12" s="31" customFormat="1" ht="15">
      <c r="A48" s="95" t="s">
        <v>18</v>
      </c>
      <c r="B48" s="96" t="s">
        <v>22</v>
      </c>
      <c r="C48" s="74">
        <f>F48*12</f>
        <v>0</v>
      </c>
      <c r="D48" s="75">
        <v>459.48</v>
      </c>
      <c r="E48" s="74">
        <f>H48*12</f>
        <v>0</v>
      </c>
      <c r="F48" s="76"/>
      <c r="G48" s="74"/>
      <c r="H48" s="74"/>
      <c r="I48" s="17">
        <v>2969.5</v>
      </c>
      <c r="J48" s="17">
        <v>1.07</v>
      </c>
      <c r="K48" s="58">
        <v>0.01</v>
      </c>
      <c r="L48" s="36"/>
    </row>
    <row r="49" spans="1:12" s="31" customFormat="1" ht="15">
      <c r="A49" s="95" t="s">
        <v>108</v>
      </c>
      <c r="B49" s="97" t="s">
        <v>17</v>
      </c>
      <c r="C49" s="74"/>
      <c r="D49" s="75">
        <v>818.74</v>
      </c>
      <c r="E49" s="74"/>
      <c r="F49" s="76"/>
      <c r="G49" s="74"/>
      <c r="H49" s="74"/>
      <c r="I49" s="17">
        <v>2969.5</v>
      </c>
      <c r="J49" s="17"/>
      <c r="K49" s="58"/>
      <c r="L49" s="36"/>
    </row>
    <row r="50" spans="1:12" s="31" customFormat="1" ht="15">
      <c r="A50" s="95" t="s">
        <v>58</v>
      </c>
      <c r="B50" s="96" t="s">
        <v>17</v>
      </c>
      <c r="C50" s="74">
        <f>F50*12</f>
        <v>0</v>
      </c>
      <c r="D50" s="75">
        <v>875.61</v>
      </c>
      <c r="E50" s="74">
        <f>H50*12</f>
        <v>0</v>
      </c>
      <c r="F50" s="76"/>
      <c r="G50" s="74"/>
      <c r="H50" s="74"/>
      <c r="I50" s="17">
        <v>2969.5</v>
      </c>
      <c r="J50" s="17">
        <v>1.07</v>
      </c>
      <c r="K50" s="58">
        <v>0.02</v>
      </c>
      <c r="L50" s="36"/>
    </row>
    <row r="51" spans="1:12" s="31" customFormat="1" ht="15">
      <c r="A51" s="95" t="s">
        <v>19</v>
      </c>
      <c r="B51" s="96" t="s">
        <v>17</v>
      </c>
      <c r="C51" s="74">
        <f>F51*12</f>
        <v>0</v>
      </c>
      <c r="D51" s="75">
        <v>3903.72</v>
      </c>
      <c r="E51" s="74">
        <f>H51*12</f>
        <v>0</v>
      </c>
      <c r="F51" s="76"/>
      <c r="G51" s="74"/>
      <c r="H51" s="74"/>
      <c r="I51" s="17">
        <v>2969.5</v>
      </c>
      <c r="J51" s="17">
        <v>1.07</v>
      </c>
      <c r="K51" s="58">
        <v>0.09</v>
      </c>
      <c r="L51" s="36"/>
    </row>
    <row r="52" spans="1:12" s="31" customFormat="1" ht="15">
      <c r="A52" s="95" t="s">
        <v>20</v>
      </c>
      <c r="B52" s="96" t="s">
        <v>17</v>
      </c>
      <c r="C52" s="74">
        <f>F52*12</f>
        <v>0</v>
      </c>
      <c r="D52" s="75">
        <v>918.95</v>
      </c>
      <c r="E52" s="74">
        <f>H52*12</f>
        <v>0</v>
      </c>
      <c r="F52" s="76"/>
      <c r="G52" s="74"/>
      <c r="H52" s="74"/>
      <c r="I52" s="17">
        <v>2969.5</v>
      </c>
      <c r="J52" s="17">
        <v>1.07</v>
      </c>
      <c r="K52" s="58">
        <v>0.02</v>
      </c>
      <c r="L52" s="36"/>
    </row>
    <row r="53" spans="1:12" s="31" customFormat="1" ht="15">
      <c r="A53" s="95" t="s">
        <v>54</v>
      </c>
      <c r="B53" s="96" t="s">
        <v>17</v>
      </c>
      <c r="C53" s="74"/>
      <c r="D53" s="75">
        <v>437.79</v>
      </c>
      <c r="E53" s="74"/>
      <c r="F53" s="76"/>
      <c r="G53" s="74"/>
      <c r="H53" s="74"/>
      <c r="I53" s="17">
        <v>2969.5</v>
      </c>
      <c r="J53" s="17">
        <v>1.07</v>
      </c>
      <c r="K53" s="58">
        <v>0.01</v>
      </c>
      <c r="L53" s="36"/>
    </row>
    <row r="54" spans="1:12" s="31" customFormat="1" ht="15">
      <c r="A54" s="95" t="s">
        <v>55</v>
      </c>
      <c r="B54" s="96" t="s">
        <v>22</v>
      </c>
      <c r="C54" s="74"/>
      <c r="D54" s="75">
        <v>1751.23</v>
      </c>
      <c r="E54" s="74"/>
      <c r="F54" s="76"/>
      <c r="G54" s="74"/>
      <c r="H54" s="74"/>
      <c r="I54" s="17">
        <v>2969.5</v>
      </c>
      <c r="J54" s="17">
        <v>1.07</v>
      </c>
      <c r="K54" s="58">
        <v>0.04</v>
      </c>
      <c r="L54" s="36"/>
    </row>
    <row r="55" spans="1:12" s="31" customFormat="1" ht="25.5">
      <c r="A55" s="95" t="s">
        <v>21</v>
      </c>
      <c r="B55" s="96" t="s">
        <v>17</v>
      </c>
      <c r="C55" s="74">
        <f>F55*12</f>
        <v>0</v>
      </c>
      <c r="D55" s="75">
        <v>2480.09</v>
      </c>
      <c r="E55" s="74">
        <f>H55*12</f>
        <v>0</v>
      </c>
      <c r="F55" s="76"/>
      <c r="G55" s="74"/>
      <c r="H55" s="74"/>
      <c r="I55" s="17">
        <v>2969.5</v>
      </c>
      <c r="J55" s="17">
        <v>1.07</v>
      </c>
      <c r="K55" s="58">
        <v>0.05</v>
      </c>
      <c r="L55" s="36"/>
    </row>
    <row r="56" spans="1:12" s="31" customFormat="1" ht="25.5">
      <c r="A56" s="95" t="s">
        <v>123</v>
      </c>
      <c r="B56" s="96" t="s">
        <v>17</v>
      </c>
      <c r="C56" s="74"/>
      <c r="D56" s="75">
        <v>3488.61</v>
      </c>
      <c r="E56" s="74"/>
      <c r="F56" s="76"/>
      <c r="G56" s="74"/>
      <c r="H56" s="74"/>
      <c r="I56" s="17">
        <v>2969.5</v>
      </c>
      <c r="J56" s="17">
        <v>1.07</v>
      </c>
      <c r="K56" s="58">
        <v>0.01</v>
      </c>
      <c r="L56" s="36"/>
    </row>
    <row r="57" spans="1:12" s="31" customFormat="1" ht="15" hidden="1">
      <c r="A57" s="95"/>
      <c r="B57" s="96"/>
      <c r="C57" s="77"/>
      <c r="D57" s="75"/>
      <c r="E57" s="77"/>
      <c r="F57" s="76"/>
      <c r="G57" s="74"/>
      <c r="H57" s="74"/>
      <c r="I57" s="17"/>
      <c r="J57" s="17"/>
      <c r="K57" s="58"/>
      <c r="L57" s="36"/>
    </row>
    <row r="58" spans="1:12" s="31" customFormat="1" ht="15" hidden="1">
      <c r="A58" s="95"/>
      <c r="B58" s="96"/>
      <c r="C58" s="74"/>
      <c r="D58" s="75"/>
      <c r="E58" s="74"/>
      <c r="F58" s="76"/>
      <c r="G58" s="74"/>
      <c r="H58" s="74"/>
      <c r="I58" s="17"/>
      <c r="J58" s="17"/>
      <c r="K58" s="58"/>
      <c r="L58" s="36"/>
    </row>
    <row r="59" spans="1:11" s="36" customFormat="1" ht="30">
      <c r="A59" s="98" t="s">
        <v>39</v>
      </c>
      <c r="B59" s="99"/>
      <c r="C59" s="67"/>
      <c r="D59" s="67">
        <f>D60+D61+D63+D64+D68+D72+D70+D69</f>
        <v>158897.1</v>
      </c>
      <c r="E59" s="67"/>
      <c r="F59" s="70"/>
      <c r="G59" s="67">
        <f>D59/I59</f>
        <v>53.51</v>
      </c>
      <c r="H59" s="67">
        <f>G59/12</f>
        <v>4.46</v>
      </c>
      <c r="I59" s="17">
        <v>2969.5</v>
      </c>
      <c r="J59" s="17">
        <v>1.07</v>
      </c>
      <c r="K59" s="58">
        <v>0.99</v>
      </c>
    </row>
    <row r="60" spans="1:12" s="31" customFormat="1" ht="15">
      <c r="A60" s="95" t="s">
        <v>34</v>
      </c>
      <c r="B60" s="96" t="s">
        <v>59</v>
      </c>
      <c r="C60" s="74"/>
      <c r="D60" s="75">
        <v>2626.83</v>
      </c>
      <c r="E60" s="74"/>
      <c r="F60" s="76"/>
      <c r="G60" s="74"/>
      <c r="H60" s="74"/>
      <c r="I60" s="17">
        <v>2969.5</v>
      </c>
      <c r="J60" s="17">
        <v>1.07</v>
      </c>
      <c r="K60" s="58">
        <v>0.05</v>
      </c>
      <c r="L60" s="36"/>
    </row>
    <row r="61" spans="1:12" s="31" customFormat="1" ht="25.5">
      <c r="A61" s="95" t="s">
        <v>35</v>
      </c>
      <c r="B61" s="96" t="s">
        <v>43</v>
      </c>
      <c r="C61" s="74"/>
      <c r="D61" s="75">
        <v>1751.23</v>
      </c>
      <c r="E61" s="74"/>
      <c r="F61" s="76"/>
      <c r="G61" s="74"/>
      <c r="H61" s="74"/>
      <c r="I61" s="17">
        <v>2969.5</v>
      </c>
      <c r="J61" s="17">
        <v>1.07</v>
      </c>
      <c r="K61" s="58">
        <v>0.04</v>
      </c>
      <c r="L61" s="36"/>
    </row>
    <row r="62" spans="1:12" s="31" customFormat="1" ht="15" hidden="1">
      <c r="A62" s="95" t="s">
        <v>83</v>
      </c>
      <c r="B62" s="96" t="s">
        <v>62</v>
      </c>
      <c r="C62" s="74"/>
      <c r="D62" s="75"/>
      <c r="E62" s="74"/>
      <c r="F62" s="76"/>
      <c r="G62" s="74"/>
      <c r="H62" s="74"/>
      <c r="I62" s="17">
        <v>2969.5</v>
      </c>
      <c r="J62" s="17">
        <v>1.07</v>
      </c>
      <c r="K62" s="58">
        <v>0</v>
      </c>
      <c r="L62" s="36"/>
    </row>
    <row r="63" spans="1:12" s="31" customFormat="1" ht="15">
      <c r="A63" s="95" t="s">
        <v>63</v>
      </c>
      <c r="B63" s="96" t="s">
        <v>62</v>
      </c>
      <c r="C63" s="74"/>
      <c r="D63" s="75">
        <v>1837.85</v>
      </c>
      <c r="E63" s="74"/>
      <c r="F63" s="76"/>
      <c r="G63" s="74"/>
      <c r="H63" s="74"/>
      <c r="I63" s="17">
        <v>2969.5</v>
      </c>
      <c r="J63" s="17">
        <v>1.07</v>
      </c>
      <c r="K63" s="58">
        <v>0.04</v>
      </c>
      <c r="L63" s="36"/>
    </row>
    <row r="64" spans="1:12" s="31" customFormat="1" ht="25.5">
      <c r="A64" s="95" t="s">
        <v>60</v>
      </c>
      <c r="B64" s="96" t="s">
        <v>61</v>
      </c>
      <c r="C64" s="74"/>
      <c r="D64" s="75">
        <v>1751.2</v>
      </c>
      <c r="E64" s="74"/>
      <c r="F64" s="76"/>
      <c r="G64" s="74"/>
      <c r="H64" s="74"/>
      <c r="I64" s="17">
        <v>2969.5</v>
      </c>
      <c r="J64" s="17">
        <v>1.07</v>
      </c>
      <c r="K64" s="58">
        <v>0.04</v>
      </c>
      <c r="L64" s="36"/>
    </row>
    <row r="65" spans="1:12" s="31" customFormat="1" ht="15" hidden="1">
      <c r="A65" s="95" t="s">
        <v>46</v>
      </c>
      <c r="B65" s="96" t="s">
        <v>62</v>
      </c>
      <c r="C65" s="74"/>
      <c r="D65" s="75"/>
      <c r="E65" s="74"/>
      <c r="F65" s="76"/>
      <c r="G65" s="74"/>
      <c r="H65" s="74"/>
      <c r="I65" s="17">
        <v>2969.5</v>
      </c>
      <c r="J65" s="17">
        <v>1.07</v>
      </c>
      <c r="K65" s="58">
        <v>0</v>
      </c>
      <c r="L65" s="36"/>
    </row>
    <row r="66" spans="1:12" s="31" customFormat="1" ht="15" hidden="1">
      <c r="A66" s="95" t="s">
        <v>47</v>
      </c>
      <c r="B66" s="96" t="s">
        <v>17</v>
      </c>
      <c r="C66" s="74"/>
      <c r="D66" s="75"/>
      <c r="E66" s="74"/>
      <c r="F66" s="76"/>
      <c r="G66" s="74"/>
      <c r="H66" s="74"/>
      <c r="I66" s="17">
        <v>2969.5</v>
      </c>
      <c r="J66" s="17">
        <v>1.07</v>
      </c>
      <c r="K66" s="58">
        <v>0</v>
      </c>
      <c r="L66" s="36"/>
    </row>
    <row r="67" spans="1:12" s="31" customFormat="1" ht="25.5" hidden="1">
      <c r="A67" s="95" t="s">
        <v>44</v>
      </c>
      <c r="B67" s="96" t="s">
        <v>17</v>
      </c>
      <c r="C67" s="74"/>
      <c r="D67" s="75"/>
      <c r="E67" s="74"/>
      <c r="F67" s="76"/>
      <c r="G67" s="74"/>
      <c r="H67" s="74"/>
      <c r="I67" s="17">
        <v>2969.5</v>
      </c>
      <c r="J67" s="17">
        <v>1.07</v>
      </c>
      <c r="K67" s="58">
        <v>0</v>
      </c>
      <c r="L67" s="36"/>
    </row>
    <row r="68" spans="1:12" s="31" customFormat="1" ht="25.5">
      <c r="A68" s="95" t="s">
        <v>97</v>
      </c>
      <c r="B68" s="96" t="s">
        <v>12</v>
      </c>
      <c r="C68" s="74"/>
      <c r="D68" s="75">
        <v>12204</v>
      </c>
      <c r="E68" s="74"/>
      <c r="F68" s="76"/>
      <c r="G68" s="74"/>
      <c r="H68" s="74"/>
      <c r="I68" s="17">
        <v>2969.5</v>
      </c>
      <c r="J68" s="17">
        <v>1.07</v>
      </c>
      <c r="K68" s="58">
        <v>0.27</v>
      </c>
      <c r="L68" s="36"/>
    </row>
    <row r="69" spans="1:12" s="31" customFormat="1" ht="15">
      <c r="A69" s="95" t="s">
        <v>124</v>
      </c>
      <c r="B69" s="97" t="s">
        <v>17</v>
      </c>
      <c r="C69" s="77"/>
      <c r="D69" s="75">
        <v>2524.59</v>
      </c>
      <c r="E69" s="77"/>
      <c r="F69" s="76"/>
      <c r="G69" s="74"/>
      <c r="H69" s="74"/>
      <c r="I69" s="17"/>
      <c r="J69" s="17"/>
      <c r="K69" s="58"/>
      <c r="L69" s="36"/>
    </row>
    <row r="70" spans="1:12" s="31" customFormat="1" ht="15">
      <c r="A70" s="95" t="s">
        <v>56</v>
      </c>
      <c r="B70" s="96" t="s">
        <v>9</v>
      </c>
      <c r="C70" s="77"/>
      <c r="D70" s="75">
        <v>6228.48</v>
      </c>
      <c r="E70" s="77"/>
      <c r="F70" s="76"/>
      <c r="G70" s="74"/>
      <c r="H70" s="74"/>
      <c r="I70" s="17">
        <v>2969.5</v>
      </c>
      <c r="J70" s="17">
        <v>1.07</v>
      </c>
      <c r="K70" s="58">
        <v>0.14</v>
      </c>
      <c r="L70" s="36"/>
    </row>
    <row r="71" spans="1:12" s="31" customFormat="1" ht="15" hidden="1">
      <c r="A71" s="95" t="s">
        <v>69</v>
      </c>
      <c r="B71" s="96" t="s">
        <v>17</v>
      </c>
      <c r="C71" s="74"/>
      <c r="D71" s="75">
        <f>G71*I71</f>
        <v>0</v>
      </c>
      <c r="E71" s="74"/>
      <c r="F71" s="76"/>
      <c r="G71" s="74">
        <f>H71*12</f>
        <v>0</v>
      </c>
      <c r="H71" s="74">
        <v>0</v>
      </c>
      <c r="I71" s="17">
        <v>2969.5</v>
      </c>
      <c r="J71" s="17">
        <v>1.07</v>
      </c>
      <c r="K71" s="58">
        <v>0</v>
      </c>
      <c r="L71" s="36"/>
    </row>
    <row r="72" spans="1:12" s="31" customFormat="1" ht="25.5">
      <c r="A72" s="95" t="s">
        <v>118</v>
      </c>
      <c r="B72" s="97" t="s">
        <v>12</v>
      </c>
      <c r="C72" s="74"/>
      <c r="D72" s="75">
        <v>129972.92</v>
      </c>
      <c r="E72" s="74"/>
      <c r="F72" s="76"/>
      <c r="G72" s="77"/>
      <c r="H72" s="77"/>
      <c r="I72" s="17"/>
      <c r="J72" s="17"/>
      <c r="K72" s="58"/>
      <c r="L72" s="36"/>
    </row>
    <row r="73" spans="1:12" s="31" customFormat="1" ht="30">
      <c r="A73" s="98" t="s">
        <v>40</v>
      </c>
      <c r="B73" s="96"/>
      <c r="C73" s="74"/>
      <c r="D73" s="67">
        <f>D74</f>
        <v>24502.36</v>
      </c>
      <c r="E73" s="74"/>
      <c r="F73" s="76"/>
      <c r="G73" s="67">
        <f>D73/I73</f>
        <v>8.25</v>
      </c>
      <c r="H73" s="67">
        <f>G73/12</f>
        <v>0.69</v>
      </c>
      <c r="I73" s="17">
        <v>2969.5</v>
      </c>
      <c r="J73" s="17">
        <v>1.07</v>
      </c>
      <c r="K73" s="58">
        <v>0.11</v>
      </c>
      <c r="L73" s="36"/>
    </row>
    <row r="74" spans="1:12" s="31" customFormat="1" ht="25.5">
      <c r="A74" s="95" t="s">
        <v>115</v>
      </c>
      <c r="B74" s="97" t="s">
        <v>12</v>
      </c>
      <c r="C74" s="74"/>
      <c r="D74" s="75">
        <v>24502.36</v>
      </c>
      <c r="E74" s="74"/>
      <c r="F74" s="76"/>
      <c r="G74" s="74"/>
      <c r="H74" s="74"/>
      <c r="I74" s="17">
        <v>2969.5</v>
      </c>
      <c r="J74" s="17">
        <v>1.07</v>
      </c>
      <c r="K74" s="58">
        <v>0.07</v>
      </c>
      <c r="L74" s="36"/>
    </row>
    <row r="75" spans="1:12" s="31" customFormat="1" ht="15" hidden="1">
      <c r="A75" s="95" t="s">
        <v>57</v>
      </c>
      <c r="B75" s="96" t="s">
        <v>9</v>
      </c>
      <c r="C75" s="74"/>
      <c r="D75" s="75">
        <f>G75*I75</f>
        <v>0</v>
      </c>
      <c r="E75" s="74"/>
      <c r="F75" s="76"/>
      <c r="G75" s="74">
        <f>H75*12</f>
        <v>0</v>
      </c>
      <c r="H75" s="74">
        <v>0</v>
      </c>
      <c r="I75" s="17">
        <v>2969.5</v>
      </c>
      <c r="J75" s="17">
        <v>1.07</v>
      </c>
      <c r="K75" s="58">
        <v>0</v>
      </c>
      <c r="L75" s="36"/>
    </row>
    <row r="76" spans="1:12" s="31" customFormat="1" ht="15">
      <c r="A76" s="98" t="s">
        <v>41</v>
      </c>
      <c r="B76" s="96"/>
      <c r="C76" s="74"/>
      <c r="D76" s="67">
        <f>D78+D79</f>
        <v>9458.14</v>
      </c>
      <c r="E76" s="74"/>
      <c r="F76" s="76"/>
      <c r="G76" s="67">
        <f>D76/I76</f>
        <v>3.19</v>
      </c>
      <c r="H76" s="67">
        <f>G76/12</f>
        <v>0.27</v>
      </c>
      <c r="I76" s="17">
        <v>2969.5</v>
      </c>
      <c r="J76" s="17">
        <v>1.07</v>
      </c>
      <c r="K76" s="58">
        <v>0.21</v>
      </c>
      <c r="L76" s="36"/>
    </row>
    <row r="77" spans="1:12" s="31" customFormat="1" ht="15" hidden="1">
      <c r="A77" s="95" t="s">
        <v>36</v>
      </c>
      <c r="B77" s="96" t="s">
        <v>9</v>
      </c>
      <c r="C77" s="74"/>
      <c r="D77" s="75">
        <f aca="true" t="shared" si="3" ref="D77:D84">G77*I77</f>
        <v>0</v>
      </c>
      <c r="E77" s="74"/>
      <c r="F77" s="76"/>
      <c r="G77" s="74">
        <f aca="true" t="shared" si="4" ref="G77:G84">H77*12</f>
        <v>0</v>
      </c>
      <c r="H77" s="74">
        <v>0</v>
      </c>
      <c r="I77" s="17">
        <v>2969.5</v>
      </c>
      <c r="J77" s="17">
        <v>1.07</v>
      </c>
      <c r="K77" s="58">
        <v>0</v>
      </c>
      <c r="L77" s="36"/>
    </row>
    <row r="78" spans="1:12" s="31" customFormat="1" ht="15">
      <c r="A78" s="95" t="s">
        <v>74</v>
      </c>
      <c r="B78" s="96" t="s">
        <v>17</v>
      </c>
      <c r="C78" s="74"/>
      <c r="D78" s="75">
        <v>8542.86</v>
      </c>
      <c r="E78" s="74"/>
      <c r="F78" s="76"/>
      <c r="G78" s="74"/>
      <c r="H78" s="74"/>
      <c r="I78" s="17">
        <v>2969.5</v>
      </c>
      <c r="J78" s="17">
        <v>1.07</v>
      </c>
      <c r="K78" s="58">
        <v>0.19</v>
      </c>
      <c r="L78" s="36"/>
    </row>
    <row r="79" spans="1:12" s="31" customFormat="1" ht="15">
      <c r="A79" s="95" t="s">
        <v>37</v>
      </c>
      <c r="B79" s="96" t="s">
        <v>17</v>
      </c>
      <c r="C79" s="74"/>
      <c r="D79" s="75">
        <v>915.28</v>
      </c>
      <c r="E79" s="74"/>
      <c r="F79" s="76"/>
      <c r="G79" s="74"/>
      <c r="H79" s="74"/>
      <c r="I79" s="17">
        <v>2969.5</v>
      </c>
      <c r="J79" s="17">
        <v>1.07</v>
      </c>
      <c r="K79" s="58">
        <v>0.02</v>
      </c>
      <c r="L79" s="36"/>
    </row>
    <row r="80" spans="1:12" s="31" customFormat="1" ht="27.75" customHeight="1" hidden="1">
      <c r="A80" s="95" t="s">
        <v>45</v>
      </c>
      <c r="B80" s="96" t="s">
        <v>12</v>
      </c>
      <c r="C80" s="74"/>
      <c r="D80" s="75">
        <f t="shared" si="3"/>
        <v>0</v>
      </c>
      <c r="E80" s="74"/>
      <c r="F80" s="76"/>
      <c r="G80" s="74">
        <f t="shared" si="4"/>
        <v>0</v>
      </c>
      <c r="H80" s="74">
        <v>0</v>
      </c>
      <c r="I80" s="17">
        <v>2969.5</v>
      </c>
      <c r="J80" s="17">
        <v>1.07</v>
      </c>
      <c r="K80" s="58">
        <v>0</v>
      </c>
      <c r="L80" s="36"/>
    </row>
    <row r="81" spans="1:12" s="31" customFormat="1" ht="25.5" hidden="1">
      <c r="A81" s="95" t="s">
        <v>70</v>
      </c>
      <c r="B81" s="96" t="s">
        <v>12</v>
      </c>
      <c r="C81" s="74"/>
      <c r="D81" s="75">
        <f t="shared" si="3"/>
        <v>0</v>
      </c>
      <c r="E81" s="74"/>
      <c r="F81" s="76"/>
      <c r="G81" s="74">
        <f t="shared" si="4"/>
        <v>0</v>
      </c>
      <c r="H81" s="74">
        <v>0</v>
      </c>
      <c r="I81" s="17">
        <v>2969.5</v>
      </c>
      <c r="J81" s="17">
        <v>1.07</v>
      </c>
      <c r="K81" s="58">
        <v>0</v>
      </c>
      <c r="L81" s="36"/>
    </row>
    <row r="82" spans="1:12" s="31" customFormat="1" ht="25.5" hidden="1">
      <c r="A82" s="95" t="s">
        <v>64</v>
      </c>
      <c r="B82" s="96" t="s">
        <v>12</v>
      </c>
      <c r="C82" s="74"/>
      <c r="D82" s="75">
        <f t="shared" si="3"/>
        <v>0</v>
      </c>
      <c r="E82" s="74"/>
      <c r="F82" s="76"/>
      <c r="G82" s="74">
        <f t="shared" si="4"/>
        <v>0</v>
      </c>
      <c r="H82" s="74">
        <v>0</v>
      </c>
      <c r="I82" s="17">
        <v>2969.5</v>
      </c>
      <c r="J82" s="17">
        <v>1.07</v>
      </c>
      <c r="K82" s="58">
        <v>0</v>
      </c>
      <c r="L82" s="36"/>
    </row>
    <row r="83" spans="1:12" s="31" customFormat="1" ht="25.5" hidden="1">
      <c r="A83" s="95" t="s">
        <v>71</v>
      </c>
      <c r="B83" s="96" t="s">
        <v>12</v>
      </c>
      <c r="C83" s="74"/>
      <c r="D83" s="75">
        <f t="shared" si="3"/>
        <v>0</v>
      </c>
      <c r="E83" s="74"/>
      <c r="F83" s="76"/>
      <c r="G83" s="74">
        <f t="shared" si="4"/>
        <v>0</v>
      </c>
      <c r="H83" s="74">
        <v>0</v>
      </c>
      <c r="I83" s="17">
        <v>2969.5</v>
      </c>
      <c r="J83" s="17">
        <v>1.07</v>
      </c>
      <c r="K83" s="58">
        <v>0</v>
      </c>
      <c r="L83" s="36"/>
    </row>
    <row r="84" spans="1:12" s="31" customFormat="1" ht="25.5" hidden="1">
      <c r="A84" s="95" t="s">
        <v>68</v>
      </c>
      <c r="B84" s="96" t="s">
        <v>12</v>
      </c>
      <c r="C84" s="74"/>
      <c r="D84" s="75">
        <f t="shared" si="3"/>
        <v>0</v>
      </c>
      <c r="E84" s="74"/>
      <c r="F84" s="76"/>
      <c r="G84" s="74">
        <f t="shared" si="4"/>
        <v>0</v>
      </c>
      <c r="H84" s="74">
        <v>0</v>
      </c>
      <c r="I84" s="17">
        <v>2969.5</v>
      </c>
      <c r="J84" s="17">
        <v>1.07</v>
      </c>
      <c r="K84" s="58">
        <v>0</v>
      </c>
      <c r="L84" s="36"/>
    </row>
    <row r="85" spans="1:12" s="31" customFormat="1" ht="15">
      <c r="A85" s="98" t="s">
        <v>42</v>
      </c>
      <c r="B85" s="96"/>
      <c r="C85" s="74"/>
      <c r="D85" s="67">
        <f>D86</f>
        <v>1098.16</v>
      </c>
      <c r="E85" s="74"/>
      <c r="F85" s="76"/>
      <c r="G85" s="67">
        <f>D85/I85</f>
        <v>0.37</v>
      </c>
      <c r="H85" s="67">
        <f>G85/12</f>
        <v>0.03</v>
      </c>
      <c r="I85" s="17">
        <v>2969.5</v>
      </c>
      <c r="J85" s="17">
        <v>1.07</v>
      </c>
      <c r="K85" s="58">
        <v>0.14</v>
      </c>
      <c r="L85" s="36"/>
    </row>
    <row r="86" spans="1:12" s="31" customFormat="1" ht="15">
      <c r="A86" s="95" t="s">
        <v>38</v>
      </c>
      <c r="B86" s="96" t="s">
        <v>17</v>
      </c>
      <c r="C86" s="74"/>
      <c r="D86" s="75">
        <v>1098.16</v>
      </c>
      <c r="E86" s="74"/>
      <c r="F86" s="76"/>
      <c r="G86" s="74"/>
      <c r="H86" s="74"/>
      <c r="I86" s="17">
        <v>2969.5</v>
      </c>
      <c r="J86" s="17">
        <v>1.07</v>
      </c>
      <c r="K86" s="58">
        <v>0.02</v>
      </c>
      <c r="L86" s="36"/>
    </row>
    <row r="87" spans="1:12" s="17" customFormat="1" ht="15">
      <c r="A87" s="98" t="s">
        <v>53</v>
      </c>
      <c r="B87" s="99"/>
      <c r="C87" s="67"/>
      <c r="D87" s="67">
        <f>D88+D89</f>
        <v>28001.7</v>
      </c>
      <c r="E87" s="67"/>
      <c r="F87" s="70"/>
      <c r="G87" s="67">
        <f>D87/I87</f>
        <v>9.43</v>
      </c>
      <c r="H87" s="67">
        <f>G87/12</f>
        <v>0.79</v>
      </c>
      <c r="I87" s="17">
        <v>2969.5</v>
      </c>
      <c r="J87" s="17">
        <v>1.07</v>
      </c>
      <c r="K87" s="58">
        <v>0.39</v>
      </c>
      <c r="L87" s="36"/>
    </row>
    <row r="88" spans="1:12" s="31" customFormat="1" ht="15">
      <c r="A88" s="95" t="s">
        <v>105</v>
      </c>
      <c r="B88" s="97" t="s">
        <v>106</v>
      </c>
      <c r="C88" s="74"/>
      <c r="D88" s="75">
        <v>12132.9</v>
      </c>
      <c r="E88" s="74"/>
      <c r="F88" s="76"/>
      <c r="G88" s="74"/>
      <c r="H88" s="74"/>
      <c r="I88" s="17">
        <v>2969.5</v>
      </c>
      <c r="J88" s="17">
        <v>1.07</v>
      </c>
      <c r="K88" s="58">
        <v>0.03</v>
      </c>
      <c r="L88" s="36"/>
    </row>
    <row r="89" spans="1:12" s="31" customFormat="1" ht="15">
      <c r="A89" s="95" t="s">
        <v>65</v>
      </c>
      <c r="B89" s="97" t="s">
        <v>22</v>
      </c>
      <c r="C89" s="74">
        <f>F89*12</f>
        <v>0</v>
      </c>
      <c r="D89" s="75">
        <v>15868.8</v>
      </c>
      <c r="E89" s="74">
        <f>H89*12</f>
        <v>0</v>
      </c>
      <c r="F89" s="76"/>
      <c r="G89" s="74"/>
      <c r="H89" s="74"/>
      <c r="I89" s="17">
        <v>2969.5</v>
      </c>
      <c r="J89" s="17">
        <v>1.07</v>
      </c>
      <c r="K89" s="58">
        <v>0.35</v>
      </c>
      <c r="L89" s="36"/>
    </row>
    <row r="90" spans="1:12" s="17" customFormat="1" ht="15">
      <c r="A90" s="98" t="s">
        <v>52</v>
      </c>
      <c r="B90" s="99"/>
      <c r="C90" s="67"/>
      <c r="D90" s="67">
        <f>D91+D92+D93+D94</f>
        <v>22027.1</v>
      </c>
      <c r="E90" s="67"/>
      <c r="F90" s="70"/>
      <c r="G90" s="67">
        <f>D90/I90</f>
        <v>7.42</v>
      </c>
      <c r="H90" s="67">
        <f>G90/12</f>
        <v>0.62</v>
      </c>
      <c r="I90" s="17">
        <v>2969.5</v>
      </c>
      <c r="J90" s="17">
        <v>1.07</v>
      </c>
      <c r="K90" s="58">
        <v>0.49</v>
      </c>
      <c r="L90" s="36"/>
    </row>
    <row r="91" spans="1:12" s="31" customFormat="1" ht="15">
      <c r="A91" s="95" t="s">
        <v>109</v>
      </c>
      <c r="B91" s="96" t="s">
        <v>59</v>
      </c>
      <c r="C91" s="74"/>
      <c r="D91" s="75">
        <v>3661.02</v>
      </c>
      <c r="E91" s="74"/>
      <c r="F91" s="76"/>
      <c r="G91" s="74"/>
      <c r="H91" s="74"/>
      <c r="I91" s="17">
        <v>2969.5</v>
      </c>
      <c r="J91" s="17">
        <v>1.07</v>
      </c>
      <c r="K91" s="58">
        <v>0.09</v>
      </c>
      <c r="L91" s="36"/>
    </row>
    <row r="92" spans="1:12" s="31" customFormat="1" ht="15">
      <c r="A92" s="95" t="s">
        <v>66</v>
      </c>
      <c r="B92" s="96" t="s">
        <v>59</v>
      </c>
      <c r="C92" s="74"/>
      <c r="D92" s="75">
        <v>2440.8</v>
      </c>
      <c r="E92" s="74"/>
      <c r="F92" s="76"/>
      <c r="G92" s="74"/>
      <c r="H92" s="74"/>
      <c r="I92" s="17">
        <v>2969.5</v>
      </c>
      <c r="J92" s="17">
        <v>1.07</v>
      </c>
      <c r="K92" s="58">
        <v>0.05</v>
      </c>
      <c r="L92" s="36"/>
    </row>
    <row r="93" spans="1:12" s="31" customFormat="1" ht="15">
      <c r="A93" s="95" t="s">
        <v>82</v>
      </c>
      <c r="B93" s="96" t="s">
        <v>59</v>
      </c>
      <c r="C93" s="74"/>
      <c r="D93" s="75">
        <v>13180.32</v>
      </c>
      <c r="E93" s="74"/>
      <c r="F93" s="76"/>
      <c r="G93" s="74"/>
      <c r="H93" s="74"/>
      <c r="I93" s="17">
        <v>2969.5</v>
      </c>
      <c r="J93" s="17">
        <v>1.07</v>
      </c>
      <c r="K93" s="58">
        <v>0.29</v>
      </c>
      <c r="L93" s="36"/>
    </row>
    <row r="94" spans="1:12" s="31" customFormat="1" ht="25.5" customHeight="1">
      <c r="A94" s="95" t="s">
        <v>67</v>
      </c>
      <c r="B94" s="96" t="s">
        <v>17</v>
      </c>
      <c r="C94" s="74"/>
      <c r="D94" s="75">
        <v>2744.96</v>
      </c>
      <c r="E94" s="74"/>
      <c r="F94" s="76"/>
      <c r="G94" s="74"/>
      <c r="H94" s="74"/>
      <c r="I94" s="17">
        <v>2969.5</v>
      </c>
      <c r="J94" s="17">
        <v>1.07</v>
      </c>
      <c r="K94" s="58">
        <v>0.06</v>
      </c>
      <c r="L94" s="36"/>
    </row>
    <row r="95" spans="1:12" s="17" customFormat="1" ht="37.5">
      <c r="A95" s="100" t="s">
        <v>128</v>
      </c>
      <c r="B95" s="99" t="s">
        <v>12</v>
      </c>
      <c r="C95" s="72">
        <f>F95*12</f>
        <v>0</v>
      </c>
      <c r="D95" s="72">
        <f>G95*I95</f>
        <v>13540.92</v>
      </c>
      <c r="E95" s="72">
        <f>H95*12</f>
        <v>4.56</v>
      </c>
      <c r="F95" s="73"/>
      <c r="G95" s="72">
        <f>H95*12</f>
        <v>4.56</v>
      </c>
      <c r="H95" s="72">
        <v>0.38</v>
      </c>
      <c r="I95" s="17">
        <v>2969.5</v>
      </c>
      <c r="J95" s="17">
        <v>1.07</v>
      </c>
      <c r="K95" s="58">
        <v>0.3</v>
      </c>
      <c r="L95" s="36"/>
    </row>
    <row r="96" spans="1:12" s="17" customFormat="1" ht="30.75" thickBot="1">
      <c r="A96" s="92" t="s">
        <v>125</v>
      </c>
      <c r="B96" s="93" t="s">
        <v>126</v>
      </c>
      <c r="C96" s="39"/>
      <c r="D96" s="78">
        <v>27000</v>
      </c>
      <c r="E96" s="78"/>
      <c r="F96" s="78"/>
      <c r="G96" s="72">
        <f>D96/I96</f>
        <v>9.09</v>
      </c>
      <c r="H96" s="72">
        <f>G96/12</f>
        <v>0.76</v>
      </c>
      <c r="I96" s="17">
        <v>2969.5</v>
      </c>
      <c r="K96" s="58"/>
      <c r="L96" s="36"/>
    </row>
    <row r="97" spans="1:12" s="17" customFormat="1" ht="19.5" thickBot="1">
      <c r="A97" s="52" t="s">
        <v>102</v>
      </c>
      <c r="B97" s="10" t="s">
        <v>11</v>
      </c>
      <c r="C97" s="39"/>
      <c r="D97" s="78">
        <f>G97*I97</f>
        <v>61646.82</v>
      </c>
      <c r="E97" s="78"/>
      <c r="F97" s="78"/>
      <c r="G97" s="71">
        <f>12*H97</f>
        <v>20.76</v>
      </c>
      <c r="H97" s="71">
        <v>1.73</v>
      </c>
      <c r="I97" s="17">
        <v>2969.5</v>
      </c>
      <c r="K97" s="58"/>
      <c r="L97" s="36"/>
    </row>
    <row r="98" spans="1:11" s="17" customFormat="1" ht="19.5" thickBot="1">
      <c r="A98" s="44" t="s">
        <v>93</v>
      </c>
      <c r="B98" s="45"/>
      <c r="C98" s="46"/>
      <c r="D98" s="79">
        <f>D14+D24+D33+D34+D35+D36+D37+D40+D41+D42+D43+D44+D45+D59+D73+D76+D85+D87+D90+D95+D97+D96</f>
        <v>910654.96</v>
      </c>
      <c r="E98" s="79">
        <f>E14+E24+E33+E34+E35+E36+E37+E40+E41+E42+E43+E44+E45+E59+E73+E76+E85+E87+E90+E95+E97+E96</f>
        <v>139.2</v>
      </c>
      <c r="F98" s="79">
        <f>F14+F24+F33+F34+F35+F36+F37+F40+F41+F42+F43+F44+F45+F59+F73+F76+F85+F87+F90+F95+F97+F96</f>
        <v>0</v>
      </c>
      <c r="G98" s="79">
        <f>G14+G24+G33+G34+G35+G36+G37+G40+G41+G42+G43+G44+G45+G59+G73+G76+G85+G87+G90+G95+G97+G96</f>
        <v>306.68</v>
      </c>
      <c r="H98" s="79">
        <v>25.57</v>
      </c>
      <c r="K98" s="58"/>
    </row>
    <row r="99" spans="1:11" s="17" customFormat="1" ht="18.75">
      <c r="A99" s="63"/>
      <c r="B99" s="64"/>
      <c r="C99" s="65"/>
      <c r="D99" s="80"/>
      <c r="E99" s="80"/>
      <c r="F99" s="80"/>
      <c r="G99" s="80"/>
      <c r="H99" s="80"/>
      <c r="K99" s="58"/>
    </row>
    <row r="100" spans="4:11" s="6" customFormat="1" ht="12.75">
      <c r="D100" s="81"/>
      <c r="E100" s="81"/>
      <c r="F100" s="81"/>
      <c r="G100" s="81"/>
      <c r="H100" s="81"/>
      <c r="K100" s="60"/>
    </row>
    <row r="101" spans="4:11" s="6" customFormat="1" ht="13.5" thickBot="1">
      <c r="D101" s="81"/>
      <c r="E101" s="81"/>
      <c r="F101" s="81"/>
      <c r="G101" s="81"/>
      <c r="H101" s="81"/>
      <c r="K101" s="60"/>
    </row>
    <row r="102" spans="1:11" s="17" customFormat="1" ht="18.75">
      <c r="A102" s="47" t="s">
        <v>96</v>
      </c>
      <c r="B102" s="48"/>
      <c r="C102" s="49">
        <f>F102*12</f>
        <v>0</v>
      </c>
      <c r="D102" s="82">
        <f>D103+D104+D105+D106+D107+D108+D109+D110+D111</f>
        <v>505520.77</v>
      </c>
      <c r="E102" s="82">
        <f>E103+E104+E105+E106+E107+E108+E109+E110+E111</f>
        <v>0</v>
      </c>
      <c r="F102" s="82">
        <f>F103+F104+F105+F106+F107+F108+F109+F110+F111</f>
        <v>0</v>
      </c>
      <c r="G102" s="82">
        <f>G103+G104+G105+G106+G107+G108+G109+G110+G111</f>
        <v>170.23</v>
      </c>
      <c r="H102" s="82">
        <f>H103+H104+H105+H106+H107+H108+H109+H110+H111</f>
        <v>14.19</v>
      </c>
      <c r="I102" s="17">
        <v>2969.5</v>
      </c>
      <c r="K102" s="58"/>
    </row>
    <row r="103" spans="1:11" s="103" customFormat="1" ht="15">
      <c r="A103" s="95" t="s">
        <v>111</v>
      </c>
      <c r="B103" s="96"/>
      <c r="C103" s="74"/>
      <c r="D103" s="75">
        <v>152556.66</v>
      </c>
      <c r="E103" s="74"/>
      <c r="F103" s="76"/>
      <c r="G103" s="74">
        <f>D103/I103</f>
        <v>51.37</v>
      </c>
      <c r="H103" s="74">
        <f>G103/12</f>
        <v>4.28</v>
      </c>
      <c r="I103" s="101">
        <v>2969.5</v>
      </c>
      <c r="J103" s="101"/>
      <c r="K103" s="102"/>
    </row>
    <row r="104" spans="1:11" s="103" customFormat="1" ht="15">
      <c r="A104" s="95" t="s">
        <v>112</v>
      </c>
      <c r="B104" s="96"/>
      <c r="C104" s="74"/>
      <c r="D104" s="75">
        <v>67509.61</v>
      </c>
      <c r="E104" s="74"/>
      <c r="F104" s="76"/>
      <c r="G104" s="74">
        <f>D104/I104</f>
        <v>22.73</v>
      </c>
      <c r="H104" s="74">
        <f>G104/12</f>
        <v>1.89</v>
      </c>
      <c r="I104" s="101">
        <v>2969.5</v>
      </c>
      <c r="J104" s="101"/>
      <c r="K104" s="102"/>
    </row>
    <row r="105" spans="1:11" s="103" customFormat="1" ht="15">
      <c r="A105" s="95" t="s">
        <v>113</v>
      </c>
      <c r="B105" s="96"/>
      <c r="C105" s="74"/>
      <c r="D105" s="75">
        <v>15314.36</v>
      </c>
      <c r="E105" s="74"/>
      <c r="F105" s="76"/>
      <c r="G105" s="74">
        <f aca="true" t="shared" si="5" ref="G105:G111">D105/I105</f>
        <v>5.16</v>
      </c>
      <c r="H105" s="74">
        <f aca="true" t="shared" si="6" ref="H105:H111">G105/12</f>
        <v>0.43</v>
      </c>
      <c r="I105" s="101">
        <v>2969.5</v>
      </c>
      <c r="J105" s="101"/>
      <c r="K105" s="102"/>
    </row>
    <row r="106" spans="1:11" s="103" customFormat="1" ht="15">
      <c r="A106" s="95" t="s">
        <v>100</v>
      </c>
      <c r="B106" s="96"/>
      <c r="C106" s="74"/>
      <c r="D106" s="75">
        <v>22314.27</v>
      </c>
      <c r="E106" s="74"/>
      <c r="F106" s="76"/>
      <c r="G106" s="74">
        <f t="shared" si="5"/>
        <v>7.51</v>
      </c>
      <c r="H106" s="74">
        <f t="shared" si="6"/>
        <v>0.63</v>
      </c>
      <c r="I106" s="101">
        <v>2969.5</v>
      </c>
      <c r="J106" s="101"/>
      <c r="K106" s="102"/>
    </row>
    <row r="107" spans="1:11" s="103" customFormat="1" ht="15">
      <c r="A107" s="95" t="s">
        <v>101</v>
      </c>
      <c r="B107" s="96"/>
      <c r="C107" s="74"/>
      <c r="D107" s="75">
        <v>109708.76</v>
      </c>
      <c r="E107" s="74"/>
      <c r="F107" s="76"/>
      <c r="G107" s="74">
        <f t="shared" si="5"/>
        <v>36.95</v>
      </c>
      <c r="H107" s="74">
        <f t="shared" si="6"/>
        <v>3.08</v>
      </c>
      <c r="I107" s="101">
        <v>2969.5</v>
      </c>
      <c r="J107" s="101"/>
      <c r="K107" s="102"/>
    </row>
    <row r="108" spans="1:11" s="103" customFormat="1" ht="15">
      <c r="A108" s="95" t="s">
        <v>114</v>
      </c>
      <c r="B108" s="96"/>
      <c r="C108" s="74"/>
      <c r="D108" s="75">
        <v>6598.44</v>
      </c>
      <c r="E108" s="74"/>
      <c r="F108" s="76"/>
      <c r="G108" s="74">
        <f t="shared" si="5"/>
        <v>2.22</v>
      </c>
      <c r="H108" s="74">
        <f t="shared" si="6"/>
        <v>0.19</v>
      </c>
      <c r="I108" s="101">
        <v>2969.5</v>
      </c>
      <c r="J108" s="101"/>
      <c r="K108" s="102"/>
    </row>
    <row r="109" spans="1:11" s="103" customFormat="1" ht="15">
      <c r="A109" s="95" t="s">
        <v>116</v>
      </c>
      <c r="B109" s="96"/>
      <c r="C109" s="74"/>
      <c r="D109" s="75">
        <v>722.42</v>
      </c>
      <c r="E109" s="74"/>
      <c r="F109" s="76"/>
      <c r="G109" s="74">
        <f t="shared" si="5"/>
        <v>0.24</v>
      </c>
      <c r="H109" s="74">
        <f t="shared" si="6"/>
        <v>0.02</v>
      </c>
      <c r="I109" s="101">
        <v>2969.5</v>
      </c>
      <c r="J109" s="101"/>
      <c r="K109" s="102"/>
    </row>
    <row r="110" spans="1:11" s="103" customFormat="1" ht="15">
      <c r="A110" s="95" t="s">
        <v>117</v>
      </c>
      <c r="B110" s="96"/>
      <c r="C110" s="74"/>
      <c r="D110" s="75">
        <v>19388.25</v>
      </c>
      <c r="E110" s="74"/>
      <c r="F110" s="76"/>
      <c r="G110" s="74">
        <f t="shared" si="5"/>
        <v>6.53</v>
      </c>
      <c r="H110" s="74">
        <f t="shared" si="6"/>
        <v>0.54</v>
      </c>
      <c r="I110" s="101">
        <v>2969.5</v>
      </c>
      <c r="J110" s="101"/>
      <c r="K110" s="102"/>
    </row>
    <row r="111" spans="1:11" s="103" customFormat="1" ht="15">
      <c r="A111" s="95" t="s">
        <v>127</v>
      </c>
      <c r="B111" s="96"/>
      <c r="C111" s="74"/>
      <c r="D111" s="75">
        <v>111408</v>
      </c>
      <c r="E111" s="74"/>
      <c r="F111" s="76"/>
      <c r="G111" s="74">
        <f t="shared" si="5"/>
        <v>37.52</v>
      </c>
      <c r="H111" s="74">
        <f t="shared" si="6"/>
        <v>3.13</v>
      </c>
      <c r="I111" s="101">
        <v>2969.5</v>
      </c>
      <c r="J111" s="101"/>
      <c r="K111" s="102"/>
    </row>
    <row r="112" spans="1:11" s="6" customFormat="1" ht="12.75">
      <c r="A112" s="84"/>
      <c r="B112" s="85"/>
      <c r="C112" s="85"/>
      <c r="D112" s="89"/>
      <c r="E112" s="89"/>
      <c r="F112" s="89"/>
      <c r="G112" s="89"/>
      <c r="H112" s="89"/>
      <c r="K112" s="60"/>
    </row>
    <row r="113" spans="1:11" s="43" customFormat="1" ht="19.5" thickBot="1">
      <c r="A113" s="41"/>
      <c r="B113" s="42"/>
      <c r="C113" s="7"/>
      <c r="D113" s="90"/>
      <c r="E113" s="90"/>
      <c r="F113" s="90"/>
      <c r="G113" s="90"/>
      <c r="H113" s="90"/>
      <c r="K113" s="61"/>
    </row>
    <row r="114" spans="1:11" s="17" customFormat="1" ht="19.5" thickBot="1">
      <c r="A114" s="50" t="s">
        <v>95</v>
      </c>
      <c r="B114" s="25"/>
      <c r="C114" s="51"/>
      <c r="D114" s="91">
        <f>D98+D102</f>
        <v>1416175.73</v>
      </c>
      <c r="E114" s="91">
        <f>E98+E102</f>
        <v>139.2</v>
      </c>
      <c r="F114" s="91">
        <f>F98+F102</f>
        <v>0</v>
      </c>
      <c r="G114" s="91">
        <f>G98+G102</f>
        <v>476.91</v>
      </c>
      <c r="H114" s="91">
        <f>H98+H102</f>
        <v>39.76</v>
      </c>
      <c r="K114" s="58"/>
    </row>
    <row r="115" spans="1:11" s="5" customFormat="1" ht="19.5">
      <c r="A115" s="53"/>
      <c r="B115" s="54"/>
      <c r="C115" s="54"/>
      <c r="D115" s="54"/>
      <c r="E115" s="8"/>
      <c r="F115" s="8"/>
      <c r="G115" s="8"/>
      <c r="H115" s="55"/>
      <c r="K115" s="62"/>
    </row>
    <row r="116" spans="1:11" s="5" customFormat="1" ht="19.5">
      <c r="A116" s="53"/>
      <c r="B116" s="54"/>
      <c r="C116" s="54"/>
      <c r="D116" s="54"/>
      <c r="E116" s="8"/>
      <c r="F116" s="8"/>
      <c r="G116" s="8"/>
      <c r="H116" s="55"/>
      <c r="K116" s="62"/>
    </row>
    <row r="117" spans="1:11" s="6" customFormat="1" ht="14.25">
      <c r="A117" s="120" t="s">
        <v>29</v>
      </c>
      <c r="B117" s="120"/>
      <c r="C117" s="120"/>
      <c r="D117" s="120"/>
      <c r="E117" s="120"/>
      <c r="F117" s="120"/>
      <c r="K117" s="60"/>
    </row>
    <row r="118" s="6" customFormat="1" ht="12.75">
      <c r="K118" s="60"/>
    </row>
    <row r="119" spans="1:11" s="6" customFormat="1" ht="12.75">
      <c r="A119" s="40" t="s">
        <v>30</v>
      </c>
      <c r="K119" s="60"/>
    </row>
    <row r="120" s="6" customFormat="1" ht="12.75">
      <c r="K120" s="60"/>
    </row>
    <row r="121" s="6" customFormat="1" ht="12.75">
      <c r="K121" s="60"/>
    </row>
    <row r="122" s="6" customFormat="1" ht="12.75">
      <c r="K122" s="60"/>
    </row>
    <row r="123" s="6" customFormat="1" ht="12.75">
      <c r="K123" s="60"/>
    </row>
    <row r="124" s="6" customFormat="1" ht="12.75">
      <c r="K124" s="60"/>
    </row>
    <row r="125" s="6" customFormat="1" ht="12.75">
      <c r="K125" s="60"/>
    </row>
    <row r="126" s="6" customFormat="1" ht="12.75">
      <c r="K126" s="60"/>
    </row>
    <row r="127" s="6" customFormat="1" ht="12.75">
      <c r="K127" s="60"/>
    </row>
    <row r="128" s="6" customFormat="1" ht="12.75">
      <c r="K128" s="60"/>
    </row>
    <row r="129" s="6" customFormat="1" ht="12.75">
      <c r="K129" s="60"/>
    </row>
    <row r="130" s="6" customFormat="1" ht="12.75">
      <c r="K130" s="60"/>
    </row>
    <row r="131" s="6" customFormat="1" ht="12.75">
      <c r="K131" s="60"/>
    </row>
    <row r="132" s="6" customFormat="1" ht="12.75">
      <c r="K132" s="60"/>
    </row>
    <row r="133" s="6" customFormat="1" ht="12.75">
      <c r="K133" s="60"/>
    </row>
    <row r="134" s="6" customFormat="1" ht="12.75">
      <c r="K134" s="60"/>
    </row>
    <row r="135" s="6" customFormat="1" ht="12.75">
      <c r="K135" s="60"/>
    </row>
    <row r="136" s="6" customFormat="1" ht="12.75">
      <c r="K136" s="60"/>
    </row>
    <row r="137" s="6" customFormat="1" ht="12.75">
      <c r="K137" s="60"/>
    </row>
  </sheetData>
  <sheetProtection/>
  <mergeCells count="12">
    <mergeCell ref="A7:H7"/>
    <mergeCell ref="A8:H8"/>
    <mergeCell ref="A9:H9"/>
    <mergeCell ref="A10:H10"/>
    <mergeCell ref="A13:H13"/>
    <mergeCell ref="A117:F11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="75" zoomScaleNormal="75" zoomScalePageLayoutView="0" workbookViewId="0" topLeftCell="A56">
      <selection activeCell="D97" sqref="D97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6" hidden="1" customWidth="1"/>
    <col min="12" max="14" width="15.375" style="9" customWidth="1"/>
    <col min="15" max="16384" width="9.125" style="9" customWidth="1"/>
  </cols>
  <sheetData>
    <row r="1" spans="1:8" ht="16.5" customHeight="1">
      <c r="A1" s="104" t="s">
        <v>0</v>
      </c>
      <c r="B1" s="105"/>
      <c r="C1" s="105"/>
      <c r="D1" s="105"/>
      <c r="E1" s="105"/>
      <c r="F1" s="105"/>
      <c r="G1" s="105"/>
      <c r="H1" s="105"/>
    </row>
    <row r="2" spans="2:8" ht="12.75" customHeight="1">
      <c r="B2" s="106" t="s">
        <v>1</v>
      </c>
      <c r="C2" s="106"/>
      <c r="D2" s="106"/>
      <c r="E2" s="106"/>
      <c r="F2" s="106"/>
      <c r="G2" s="105"/>
      <c r="H2" s="105"/>
    </row>
    <row r="3" spans="1:8" ht="23.25" customHeight="1">
      <c r="A3" s="86" t="s">
        <v>119</v>
      </c>
      <c r="B3" s="106" t="s">
        <v>2</v>
      </c>
      <c r="C3" s="106"/>
      <c r="D3" s="106"/>
      <c r="E3" s="106"/>
      <c r="F3" s="106"/>
      <c r="G3" s="105"/>
      <c r="H3" s="105"/>
    </row>
    <row r="4" spans="2:8" ht="14.25" customHeight="1">
      <c r="B4" s="106" t="s">
        <v>31</v>
      </c>
      <c r="C4" s="106"/>
      <c r="D4" s="106"/>
      <c r="E4" s="106"/>
      <c r="F4" s="106"/>
      <c r="G4" s="105"/>
      <c r="H4" s="105"/>
    </row>
    <row r="5" spans="1:8" s="1" customFormat="1" ht="33" customHeight="1">
      <c r="A5" s="107"/>
      <c r="B5" s="108"/>
      <c r="C5" s="108"/>
      <c r="D5" s="108"/>
      <c r="E5" s="108"/>
      <c r="F5" s="108"/>
      <c r="G5" s="108"/>
      <c r="H5" s="108"/>
    </row>
    <row r="6" spans="1:8" s="1" customFormat="1" ht="20.25" customHeight="1">
      <c r="A6" s="109" t="s">
        <v>120</v>
      </c>
      <c r="B6" s="109"/>
      <c r="C6" s="109"/>
      <c r="D6" s="109"/>
      <c r="E6" s="109"/>
      <c r="F6" s="109"/>
      <c r="G6" s="109"/>
      <c r="H6" s="109"/>
    </row>
    <row r="7" spans="1:11" s="20" customFormat="1" ht="22.5" customHeight="1">
      <c r="A7" s="110" t="s">
        <v>3</v>
      </c>
      <c r="B7" s="110"/>
      <c r="C7" s="110"/>
      <c r="D7" s="110"/>
      <c r="E7" s="111"/>
      <c r="F7" s="111"/>
      <c r="G7" s="111"/>
      <c r="H7" s="111"/>
      <c r="K7" s="57"/>
    </row>
    <row r="8" spans="1:8" s="21" customFormat="1" ht="18.75" customHeight="1">
      <c r="A8" s="110" t="s">
        <v>133</v>
      </c>
      <c r="B8" s="110"/>
      <c r="C8" s="110"/>
      <c r="D8" s="110"/>
      <c r="E8" s="111"/>
      <c r="F8" s="111"/>
      <c r="G8" s="111"/>
      <c r="H8" s="111"/>
    </row>
    <row r="9" spans="1:8" s="22" customFormat="1" ht="17.25" customHeight="1">
      <c r="A9" s="112" t="s">
        <v>73</v>
      </c>
      <c r="B9" s="112"/>
      <c r="C9" s="112"/>
      <c r="D9" s="112"/>
      <c r="E9" s="113"/>
      <c r="F9" s="113"/>
      <c r="G9" s="113"/>
      <c r="H9" s="113"/>
    </row>
    <row r="10" spans="1:8" s="21" customFormat="1" ht="30" customHeight="1" thickBot="1">
      <c r="A10" s="114" t="s">
        <v>84</v>
      </c>
      <c r="B10" s="114"/>
      <c r="C10" s="114"/>
      <c r="D10" s="114"/>
      <c r="E10" s="115"/>
      <c r="F10" s="115"/>
      <c r="G10" s="115"/>
      <c r="H10" s="115"/>
    </row>
    <row r="11" spans="1:11" s="17" customFormat="1" ht="139.5" customHeight="1" thickBot="1">
      <c r="A11" s="23" t="s">
        <v>4</v>
      </c>
      <c r="B11" s="24" t="s">
        <v>5</v>
      </c>
      <c r="C11" s="25" t="s">
        <v>6</v>
      </c>
      <c r="D11" s="25" t="s">
        <v>32</v>
      </c>
      <c r="E11" s="25" t="s">
        <v>6</v>
      </c>
      <c r="F11" s="2" t="s">
        <v>7</v>
      </c>
      <c r="G11" s="25" t="s">
        <v>6</v>
      </c>
      <c r="H11" s="2" t="s">
        <v>7</v>
      </c>
      <c r="K11" s="58"/>
    </row>
    <row r="12" spans="1:11" s="31" customFormat="1" ht="12.75">
      <c r="A12" s="26">
        <v>1</v>
      </c>
      <c r="B12" s="27">
        <v>2</v>
      </c>
      <c r="C12" s="27">
        <v>3</v>
      </c>
      <c r="D12" s="28"/>
      <c r="E12" s="27">
        <v>3</v>
      </c>
      <c r="F12" s="3">
        <v>4</v>
      </c>
      <c r="G12" s="29">
        <v>3</v>
      </c>
      <c r="H12" s="30">
        <v>4</v>
      </c>
      <c r="K12" s="59"/>
    </row>
    <row r="13" spans="1:11" s="31" customFormat="1" ht="49.5" customHeight="1">
      <c r="A13" s="116" t="s">
        <v>8</v>
      </c>
      <c r="B13" s="117"/>
      <c r="C13" s="117"/>
      <c r="D13" s="117"/>
      <c r="E13" s="117"/>
      <c r="F13" s="117"/>
      <c r="G13" s="118"/>
      <c r="H13" s="119"/>
      <c r="K13" s="59"/>
    </row>
    <row r="14" spans="1:11" s="17" customFormat="1" ht="15">
      <c r="A14" s="32" t="s">
        <v>110</v>
      </c>
      <c r="B14" s="33"/>
      <c r="C14" s="16">
        <f>F14*12</f>
        <v>0</v>
      </c>
      <c r="D14" s="68">
        <f>G14*I14</f>
        <v>109396.38</v>
      </c>
      <c r="E14" s="67">
        <f>H14*12</f>
        <v>36.84</v>
      </c>
      <c r="F14" s="69"/>
      <c r="G14" s="67">
        <f>H14*12</f>
        <v>36.84</v>
      </c>
      <c r="H14" s="67">
        <f>H19+H23</f>
        <v>3.07</v>
      </c>
      <c r="I14" s="17">
        <v>2969.5</v>
      </c>
      <c r="J14" s="17">
        <v>1.07</v>
      </c>
      <c r="K14" s="58">
        <v>2.24</v>
      </c>
    </row>
    <row r="15" spans="1:11" s="17" customFormat="1" ht="27" customHeight="1">
      <c r="A15" s="12" t="s">
        <v>86</v>
      </c>
      <c r="B15" s="13" t="s">
        <v>87</v>
      </c>
      <c r="C15" s="16"/>
      <c r="D15" s="68"/>
      <c r="E15" s="67"/>
      <c r="F15" s="69"/>
      <c r="G15" s="67"/>
      <c r="H15" s="67"/>
      <c r="K15" s="58"/>
    </row>
    <row r="16" spans="1:11" s="17" customFormat="1" ht="15.75" customHeight="1">
      <c r="A16" s="12" t="s">
        <v>88</v>
      </c>
      <c r="B16" s="13" t="s">
        <v>87</v>
      </c>
      <c r="C16" s="16"/>
      <c r="D16" s="68"/>
      <c r="E16" s="67"/>
      <c r="F16" s="69"/>
      <c r="G16" s="67"/>
      <c r="H16" s="67"/>
      <c r="K16" s="58"/>
    </row>
    <row r="17" spans="1:11" s="17" customFormat="1" ht="17.25" customHeight="1">
      <c r="A17" s="12" t="s">
        <v>89</v>
      </c>
      <c r="B17" s="13" t="s">
        <v>90</v>
      </c>
      <c r="C17" s="16"/>
      <c r="D17" s="68"/>
      <c r="E17" s="67"/>
      <c r="F17" s="69"/>
      <c r="G17" s="67"/>
      <c r="H17" s="67"/>
      <c r="K17" s="58"/>
    </row>
    <row r="18" spans="1:11" s="17" customFormat="1" ht="18" customHeight="1">
      <c r="A18" s="12" t="s">
        <v>91</v>
      </c>
      <c r="B18" s="66" t="s">
        <v>87</v>
      </c>
      <c r="C18" s="16"/>
      <c r="D18" s="68"/>
      <c r="E18" s="67"/>
      <c r="F18" s="69"/>
      <c r="G18" s="67"/>
      <c r="H18" s="67"/>
      <c r="K18" s="58"/>
    </row>
    <row r="19" spans="1:11" s="17" customFormat="1" ht="18" customHeight="1">
      <c r="A19" s="32" t="s">
        <v>107</v>
      </c>
      <c r="B19" s="88"/>
      <c r="C19" s="16"/>
      <c r="D19" s="68"/>
      <c r="E19" s="67"/>
      <c r="F19" s="69"/>
      <c r="G19" s="67"/>
      <c r="H19" s="67">
        <v>2.83</v>
      </c>
      <c r="K19" s="58"/>
    </row>
    <row r="20" spans="1:11" s="17" customFormat="1" ht="21" customHeight="1">
      <c r="A20" s="87" t="s">
        <v>103</v>
      </c>
      <c r="B20" s="88" t="s">
        <v>87</v>
      </c>
      <c r="C20" s="16"/>
      <c r="D20" s="68"/>
      <c r="E20" s="67"/>
      <c r="F20" s="69"/>
      <c r="G20" s="67"/>
      <c r="H20" s="94">
        <v>0.12</v>
      </c>
      <c r="K20" s="58"/>
    </row>
    <row r="21" spans="1:11" s="17" customFormat="1" ht="21" customHeight="1">
      <c r="A21" s="87" t="s">
        <v>104</v>
      </c>
      <c r="B21" s="88" t="s">
        <v>87</v>
      </c>
      <c r="C21" s="16"/>
      <c r="D21" s="68"/>
      <c r="E21" s="67"/>
      <c r="F21" s="69"/>
      <c r="G21" s="67"/>
      <c r="H21" s="94">
        <v>0</v>
      </c>
      <c r="K21" s="58"/>
    </row>
    <row r="22" spans="1:11" s="17" customFormat="1" ht="21" customHeight="1">
      <c r="A22" s="87" t="s">
        <v>121</v>
      </c>
      <c r="B22" s="88" t="s">
        <v>87</v>
      </c>
      <c r="C22" s="16"/>
      <c r="D22" s="68"/>
      <c r="E22" s="67"/>
      <c r="F22" s="69"/>
      <c r="G22" s="67"/>
      <c r="H22" s="94">
        <v>0.12</v>
      </c>
      <c r="K22" s="58"/>
    </row>
    <row r="23" spans="1:11" s="17" customFormat="1" ht="21" customHeight="1">
      <c r="A23" s="32" t="s">
        <v>107</v>
      </c>
      <c r="B23" s="88"/>
      <c r="C23" s="16"/>
      <c r="D23" s="68"/>
      <c r="E23" s="67"/>
      <c r="F23" s="69"/>
      <c r="G23" s="67"/>
      <c r="H23" s="67">
        <f>H20+H21+H22</f>
        <v>0.24</v>
      </c>
      <c r="K23" s="58"/>
    </row>
    <row r="24" spans="1:11" s="17" customFormat="1" ht="30">
      <c r="A24" s="32" t="s">
        <v>10</v>
      </c>
      <c r="B24" s="34"/>
      <c r="C24" s="16">
        <f>F24*12</f>
        <v>0</v>
      </c>
      <c r="D24" s="68">
        <f>G24*I24</f>
        <v>161422.02</v>
      </c>
      <c r="E24" s="67">
        <f>H24*12</f>
        <v>54.36</v>
      </c>
      <c r="F24" s="69"/>
      <c r="G24" s="67">
        <f>H24*12</f>
        <v>54.36</v>
      </c>
      <c r="H24" s="67">
        <v>4.53</v>
      </c>
      <c r="I24" s="17">
        <v>2969.5</v>
      </c>
      <c r="J24" s="17">
        <v>1.07</v>
      </c>
      <c r="K24" s="58">
        <v>3.6</v>
      </c>
    </row>
    <row r="25" spans="1:11" s="17" customFormat="1" ht="15">
      <c r="A25" s="12" t="s">
        <v>75</v>
      </c>
      <c r="B25" s="13" t="s">
        <v>11</v>
      </c>
      <c r="C25" s="16"/>
      <c r="D25" s="68"/>
      <c r="E25" s="67"/>
      <c r="F25" s="69"/>
      <c r="G25" s="67"/>
      <c r="H25" s="67"/>
      <c r="K25" s="58"/>
    </row>
    <row r="26" spans="1:11" s="17" customFormat="1" ht="15">
      <c r="A26" s="12" t="s">
        <v>76</v>
      </c>
      <c r="B26" s="13" t="s">
        <v>11</v>
      </c>
      <c r="C26" s="16"/>
      <c r="D26" s="68"/>
      <c r="E26" s="67"/>
      <c r="F26" s="69"/>
      <c r="G26" s="67"/>
      <c r="H26" s="67"/>
      <c r="K26" s="58"/>
    </row>
    <row r="27" spans="1:11" s="17" customFormat="1" ht="15">
      <c r="A27" s="83" t="s">
        <v>98</v>
      </c>
      <c r="B27" s="66" t="s">
        <v>99</v>
      </c>
      <c r="C27" s="16"/>
      <c r="D27" s="68"/>
      <c r="E27" s="67"/>
      <c r="F27" s="69"/>
      <c r="G27" s="67"/>
      <c r="H27" s="67"/>
      <c r="K27" s="58"/>
    </row>
    <row r="28" spans="1:11" s="17" customFormat="1" ht="15">
      <c r="A28" s="12" t="s">
        <v>77</v>
      </c>
      <c r="B28" s="13" t="s">
        <v>11</v>
      </c>
      <c r="C28" s="16"/>
      <c r="D28" s="68"/>
      <c r="E28" s="67"/>
      <c r="F28" s="69"/>
      <c r="G28" s="67"/>
      <c r="H28" s="67"/>
      <c r="K28" s="58"/>
    </row>
    <row r="29" spans="1:11" s="17" customFormat="1" ht="25.5">
      <c r="A29" s="12" t="s">
        <v>78</v>
      </c>
      <c r="B29" s="13" t="s">
        <v>12</v>
      </c>
      <c r="C29" s="16"/>
      <c r="D29" s="68"/>
      <c r="E29" s="67"/>
      <c r="F29" s="69"/>
      <c r="G29" s="67"/>
      <c r="H29" s="67"/>
      <c r="K29" s="58"/>
    </row>
    <row r="30" spans="1:11" s="17" customFormat="1" ht="15">
      <c r="A30" s="12" t="s">
        <v>79</v>
      </c>
      <c r="B30" s="13" t="s">
        <v>11</v>
      </c>
      <c r="C30" s="16"/>
      <c r="D30" s="68"/>
      <c r="E30" s="67"/>
      <c r="F30" s="69"/>
      <c r="G30" s="67"/>
      <c r="H30" s="67"/>
      <c r="K30" s="58"/>
    </row>
    <row r="31" spans="1:11" s="17" customFormat="1" ht="15">
      <c r="A31" s="18" t="s">
        <v>92</v>
      </c>
      <c r="B31" s="19" t="s">
        <v>11</v>
      </c>
      <c r="C31" s="16"/>
      <c r="D31" s="68"/>
      <c r="E31" s="67"/>
      <c r="F31" s="69"/>
      <c r="G31" s="67"/>
      <c r="H31" s="67"/>
      <c r="K31" s="58"/>
    </row>
    <row r="32" spans="1:11" s="17" customFormat="1" ht="26.25" thickBot="1">
      <c r="A32" s="14" t="s">
        <v>80</v>
      </c>
      <c r="B32" s="15" t="s">
        <v>81</v>
      </c>
      <c r="C32" s="16"/>
      <c r="D32" s="68"/>
      <c r="E32" s="67"/>
      <c r="F32" s="69"/>
      <c r="G32" s="67"/>
      <c r="H32" s="67"/>
      <c r="K32" s="58"/>
    </row>
    <row r="33" spans="1:11" s="36" customFormat="1" ht="21" customHeight="1">
      <c r="A33" s="35" t="s">
        <v>13</v>
      </c>
      <c r="B33" s="33" t="s">
        <v>14</v>
      </c>
      <c r="C33" s="16">
        <f>F33*12</f>
        <v>0</v>
      </c>
      <c r="D33" s="68">
        <f aca="true" t="shared" si="0" ref="D33:D41">G33*I33</f>
        <v>26725.5</v>
      </c>
      <c r="E33" s="67">
        <f>H33*12</f>
        <v>9</v>
      </c>
      <c r="F33" s="70"/>
      <c r="G33" s="67">
        <f>H33*12</f>
        <v>9</v>
      </c>
      <c r="H33" s="67">
        <v>0.75</v>
      </c>
      <c r="I33" s="17">
        <v>2969.5</v>
      </c>
      <c r="J33" s="17">
        <v>1.07</v>
      </c>
      <c r="K33" s="58">
        <v>0.6</v>
      </c>
    </row>
    <row r="34" spans="1:11" s="17" customFormat="1" ht="21" customHeight="1">
      <c r="A34" s="35" t="s">
        <v>15</v>
      </c>
      <c r="B34" s="33" t="s">
        <v>16</v>
      </c>
      <c r="C34" s="16">
        <f>F34*12</f>
        <v>0</v>
      </c>
      <c r="D34" s="68">
        <f t="shared" si="0"/>
        <v>87303.3</v>
      </c>
      <c r="E34" s="67">
        <f>H34*12</f>
        <v>29.4</v>
      </c>
      <c r="F34" s="70"/>
      <c r="G34" s="67">
        <f>H34*12</f>
        <v>29.4</v>
      </c>
      <c r="H34" s="67">
        <v>2.45</v>
      </c>
      <c r="I34" s="17">
        <v>2969.5</v>
      </c>
      <c r="J34" s="17">
        <v>1.07</v>
      </c>
      <c r="K34" s="58">
        <v>1.94</v>
      </c>
    </row>
    <row r="35" spans="1:11" s="31" customFormat="1" ht="30">
      <c r="A35" s="35" t="s">
        <v>48</v>
      </c>
      <c r="B35" s="33" t="s">
        <v>9</v>
      </c>
      <c r="C35" s="37"/>
      <c r="D35" s="68">
        <v>2042.21</v>
      </c>
      <c r="E35" s="71"/>
      <c r="F35" s="70"/>
      <c r="G35" s="67">
        <f aca="true" t="shared" si="1" ref="G35:G40">D35/I35</f>
        <v>0.69</v>
      </c>
      <c r="H35" s="67">
        <f aca="true" t="shared" si="2" ref="H35:H40">G35/12</f>
        <v>0.06</v>
      </c>
      <c r="I35" s="17">
        <v>2969.5</v>
      </c>
      <c r="J35" s="17">
        <v>1.07</v>
      </c>
      <c r="K35" s="58">
        <v>0.04</v>
      </c>
    </row>
    <row r="36" spans="1:11" s="31" customFormat="1" ht="33.75" customHeight="1">
      <c r="A36" s="35" t="s">
        <v>72</v>
      </c>
      <c r="B36" s="33" t="s">
        <v>9</v>
      </c>
      <c r="C36" s="37"/>
      <c r="D36" s="68">
        <v>2042.21</v>
      </c>
      <c r="E36" s="71"/>
      <c r="F36" s="70"/>
      <c r="G36" s="67">
        <f t="shared" si="1"/>
        <v>0.69</v>
      </c>
      <c r="H36" s="67">
        <f t="shared" si="2"/>
        <v>0.06</v>
      </c>
      <c r="I36" s="17">
        <v>2969.5</v>
      </c>
      <c r="J36" s="17">
        <v>1.07</v>
      </c>
      <c r="K36" s="58">
        <v>0.04</v>
      </c>
    </row>
    <row r="37" spans="1:11" s="31" customFormat="1" ht="23.25" customHeight="1">
      <c r="A37" s="35" t="s">
        <v>49</v>
      </c>
      <c r="B37" s="33" t="s">
        <v>9</v>
      </c>
      <c r="C37" s="37"/>
      <c r="D37" s="68">
        <v>12896.1</v>
      </c>
      <c r="E37" s="71"/>
      <c r="F37" s="70"/>
      <c r="G37" s="67">
        <f t="shared" si="1"/>
        <v>4.34</v>
      </c>
      <c r="H37" s="67">
        <f t="shared" si="2"/>
        <v>0.36</v>
      </c>
      <c r="I37" s="17">
        <v>2969.5</v>
      </c>
      <c r="J37" s="17">
        <v>1.07</v>
      </c>
      <c r="K37" s="58">
        <v>0.29</v>
      </c>
    </row>
    <row r="38" spans="1:11" s="31" customFormat="1" ht="30" hidden="1">
      <c r="A38" s="35" t="s">
        <v>50</v>
      </c>
      <c r="B38" s="33" t="s">
        <v>12</v>
      </c>
      <c r="C38" s="37"/>
      <c r="D38" s="68">
        <f t="shared" si="0"/>
        <v>0</v>
      </c>
      <c r="E38" s="71"/>
      <c r="F38" s="70"/>
      <c r="G38" s="67">
        <f t="shared" si="1"/>
        <v>3.69</v>
      </c>
      <c r="H38" s="67">
        <f t="shared" si="2"/>
        <v>0.31</v>
      </c>
      <c r="I38" s="17">
        <v>2969.5</v>
      </c>
      <c r="J38" s="17">
        <v>1.07</v>
      </c>
      <c r="K38" s="58">
        <v>0</v>
      </c>
    </row>
    <row r="39" spans="1:11" s="31" customFormat="1" ht="30" hidden="1">
      <c r="A39" s="35" t="s">
        <v>51</v>
      </c>
      <c r="B39" s="33" t="s">
        <v>12</v>
      </c>
      <c r="C39" s="37"/>
      <c r="D39" s="68">
        <f t="shared" si="0"/>
        <v>0</v>
      </c>
      <c r="E39" s="71"/>
      <c r="F39" s="70"/>
      <c r="G39" s="67">
        <f t="shared" si="1"/>
        <v>3.69</v>
      </c>
      <c r="H39" s="67">
        <f t="shared" si="2"/>
        <v>0.31</v>
      </c>
      <c r="I39" s="17">
        <v>2969.5</v>
      </c>
      <c r="J39" s="17">
        <v>1.07</v>
      </c>
      <c r="K39" s="58">
        <v>0</v>
      </c>
    </row>
    <row r="40" spans="1:11" s="31" customFormat="1" ht="30">
      <c r="A40" s="35" t="s">
        <v>129</v>
      </c>
      <c r="B40" s="33" t="s">
        <v>12</v>
      </c>
      <c r="C40" s="37"/>
      <c r="D40" s="68">
        <v>130150</v>
      </c>
      <c r="E40" s="71"/>
      <c r="F40" s="70"/>
      <c r="G40" s="67">
        <f t="shared" si="1"/>
        <v>43.83</v>
      </c>
      <c r="H40" s="67">
        <f t="shared" si="2"/>
        <v>3.65</v>
      </c>
      <c r="I40" s="17">
        <v>2969.5</v>
      </c>
      <c r="J40" s="17">
        <v>1.07</v>
      </c>
      <c r="K40" s="58">
        <v>0</v>
      </c>
    </row>
    <row r="41" spans="1:11" s="31" customFormat="1" ht="30">
      <c r="A41" s="35" t="s">
        <v>23</v>
      </c>
      <c r="B41" s="33"/>
      <c r="C41" s="37">
        <f>F41*12</f>
        <v>0</v>
      </c>
      <c r="D41" s="68">
        <f t="shared" si="0"/>
        <v>7483.14</v>
      </c>
      <c r="E41" s="71">
        <f>H41*12</f>
        <v>2.52</v>
      </c>
      <c r="F41" s="70"/>
      <c r="G41" s="67">
        <f>H41*12</f>
        <v>2.52</v>
      </c>
      <c r="H41" s="67">
        <v>0.21</v>
      </c>
      <c r="I41" s="17">
        <v>2969.5</v>
      </c>
      <c r="J41" s="17">
        <v>1.07</v>
      </c>
      <c r="K41" s="58">
        <v>0.14</v>
      </c>
    </row>
    <row r="42" spans="1:11" s="17" customFormat="1" ht="15">
      <c r="A42" s="35" t="s">
        <v>25</v>
      </c>
      <c r="B42" s="33" t="s">
        <v>26</v>
      </c>
      <c r="C42" s="37">
        <f>F42*12</f>
        <v>0</v>
      </c>
      <c r="D42" s="68">
        <f>G42*I42</f>
        <v>2138.04</v>
      </c>
      <c r="E42" s="71">
        <f>H42*12</f>
        <v>0.72</v>
      </c>
      <c r="F42" s="70"/>
      <c r="G42" s="67">
        <f>H42*12</f>
        <v>0.72</v>
      </c>
      <c r="H42" s="67">
        <v>0.06</v>
      </c>
      <c r="I42" s="17">
        <v>2969.5</v>
      </c>
      <c r="J42" s="17">
        <v>1.07</v>
      </c>
      <c r="K42" s="58">
        <v>0.03</v>
      </c>
    </row>
    <row r="43" spans="1:11" s="17" customFormat="1" ht="15">
      <c r="A43" s="35" t="s">
        <v>27</v>
      </c>
      <c r="B43" s="38" t="s">
        <v>28</v>
      </c>
      <c r="C43" s="39">
        <f>F43*12</f>
        <v>0</v>
      </c>
      <c r="D43" s="68">
        <f>G43*I43</f>
        <v>1425.36</v>
      </c>
      <c r="E43" s="72">
        <f>H43*12</f>
        <v>0.48</v>
      </c>
      <c r="F43" s="73"/>
      <c r="G43" s="67">
        <f>12*H43</f>
        <v>0.48</v>
      </c>
      <c r="H43" s="67">
        <v>0.04</v>
      </c>
      <c r="I43" s="17">
        <v>2969.5</v>
      </c>
      <c r="J43" s="17">
        <v>1.07</v>
      </c>
      <c r="K43" s="58">
        <v>0.02</v>
      </c>
    </row>
    <row r="44" spans="1:11" s="36" customFormat="1" ht="30">
      <c r="A44" s="35" t="s">
        <v>24</v>
      </c>
      <c r="B44" s="33" t="s">
        <v>94</v>
      </c>
      <c r="C44" s="37">
        <f>F44*12</f>
        <v>0</v>
      </c>
      <c r="D44" s="68">
        <f>G44*I44</f>
        <v>1781.7</v>
      </c>
      <c r="E44" s="71"/>
      <c r="F44" s="70"/>
      <c r="G44" s="67">
        <f>12*H44</f>
        <v>0.6</v>
      </c>
      <c r="H44" s="67">
        <v>0.05</v>
      </c>
      <c r="I44" s="17">
        <v>2969.5</v>
      </c>
      <c r="J44" s="17">
        <v>1.07</v>
      </c>
      <c r="K44" s="58">
        <v>0.03</v>
      </c>
    </row>
    <row r="45" spans="1:11" s="36" customFormat="1" ht="15">
      <c r="A45" s="35" t="s">
        <v>33</v>
      </c>
      <c r="B45" s="33"/>
      <c r="C45" s="16"/>
      <c r="D45" s="67">
        <f>D47+D48+D49+D50+D51+D52+D53+D54+D55+D56</f>
        <v>15756.96</v>
      </c>
      <c r="E45" s="67"/>
      <c r="F45" s="70"/>
      <c r="G45" s="67">
        <f>D45/I45</f>
        <v>5.31</v>
      </c>
      <c r="H45" s="67">
        <f>G45/12</f>
        <v>0.44</v>
      </c>
      <c r="I45" s="17">
        <v>2969.5</v>
      </c>
      <c r="J45" s="17">
        <v>1.07</v>
      </c>
      <c r="K45" s="58">
        <v>0.64</v>
      </c>
    </row>
    <row r="46" spans="1:12" s="31" customFormat="1" ht="15" hidden="1">
      <c r="A46" s="11"/>
      <c r="B46" s="13"/>
      <c r="C46" s="4"/>
      <c r="D46" s="75"/>
      <c r="E46" s="74"/>
      <c r="F46" s="76"/>
      <c r="G46" s="74"/>
      <c r="H46" s="74"/>
      <c r="I46" s="17"/>
      <c r="J46" s="17"/>
      <c r="K46" s="58"/>
      <c r="L46" s="36"/>
    </row>
    <row r="47" spans="1:12" s="31" customFormat="1" ht="26.25" customHeight="1">
      <c r="A47" s="95" t="s">
        <v>122</v>
      </c>
      <c r="B47" s="96" t="s">
        <v>17</v>
      </c>
      <c r="C47" s="74"/>
      <c r="D47" s="75">
        <v>622.74</v>
      </c>
      <c r="E47" s="74"/>
      <c r="F47" s="76"/>
      <c r="G47" s="74"/>
      <c r="H47" s="74"/>
      <c r="I47" s="17">
        <v>2969.5</v>
      </c>
      <c r="J47" s="17">
        <v>1.07</v>
      </c>
      <c r="K47" s="58">
        <v>0.01</v>
      </c>
      <c r="L47" s="36"/>
    </row>
    <row r="48" spans="1:12" s="31" customFormat="1" ht="15">
      <c r="A48" s="95" t="s">
        <v>18</v>
      </c>
      <c r="B48" s="96" t="s">
        <v>22</v>
      </c>
      <c r="C48" s="74">
        <f>F48*12</f>
        <v>0</v>
      </c>
      <c r="D48" s="75">
        <v>459.48</v>
      </c>
      <c r="E48" s="74">
        <f>H48*12</f>
        <v>0</v>
      </c>
      <c r="F48" s="76"/>
      <c r="G48" s="74"/>
      <c r="H48" s="74"/>
      <c r="I48" s="17">
        <v>2969.5</v>
      </c>
      <c r="J48" s="17">
        <v>1.07</v>
      </c>
      <c r="K48" s="58">
        <v>0.01</v>
      </c>
      <c r="L48" s="36"/>
    </row>
    <row r="49" spans="1:12" s="31" customFormat="1" ht="15">
      <c r="A49" s="95" t="s">
        <v>108</v>
      </c>
      <c r="B49" s="97" t="s">
        <v>17</v>
      </c>
      <c r="C49" s="74"/>
      <c r="D49" s="75">
        <v>818.74</v>
      </c>
      <c r="E49" s="74"/>
      <c r="F49" s="76"/>
      <c r="G49" s="74"/>
      <c r="H49" s="74"/>
      <c r="I49" s="17">
        <v>2969.5</v>
      </c>
      <c r="J49" s="17"/>
      <c r="K49" s="58"/>
      <c r="L49" s="36"/>
    </row>
    <row r="50" spans="1:12" s="31" customFormat="1" ht="15">
      <c r="A50" s="95" t="s">
        <v>58</v>
      </c>
      <c r="B50" s="96" t="s">
        <v>17</v>
      </c>
      <c r="C50" s="74">
        <f>F50*12</f>
        <v>0</v>
      </c>
      <c r="D50" s="75">
        <v>875.61</v>
      </c>
      <c r="E50" s="74">
        <f>H50*12</f>
        <v>0</v>
      </c>
      <c r="F50" s="76"/>
      <c r="G50" s="74"/>
      <c r="H50" s="74"/>
      <c r="I50" s="17">
        <v>2969.5</v>
      </c>
      <c r="J50" s="17">
        <v>1.07</v>
      </c>
      <c r="K50" s="58">
        <v>0.02</v>
      </c>
      <c r="L50" s="36"/>
    </row>
    <row r="51" spans="1:12" s="31" customFormat="1" ht="15">
      <c r="A51" s="95" t="s">
        <v>19</v>
      </c>
      <c r="B51" s="96" t="s">
        <v>17</v>
      </c>
      <c r="C51" s="74">
        <f>F51*12</f>
        <v>0</v>
      </c>
      <c r="D51" s="75">
        <v>3903.72</v>
      </c>
      <c r="E51" s="74">
        <f>H51*12</f>
        <v>0</v>
      </c>
      <c r="F51" s="76"/>
      <c r="G51" s="74"/>
      <c r="H51" s="74"/>
      <c r="I51" s="17">
        <v>2969.5</v>
      </c>
      <c r="J51" s="17">
        <v>1.07</v>
      </c>
      <c r="K51" s="58">
        <v>0.09</v>
      </c>
      <c r="L51" s="36"/>
    </row>
    <row r="52" spans="1:12" s="31" customFormat="1" ht="15">
      <c r="A52" s="95" t="s">
        <v>20</v>
      </c>
      <c r="B52" s="96" t="s">
        <v>17</v>
      </c>
      <c r="C52" s="74">
        <f>F52*12</f>
        <v>0</v>
      </c>
      <c r="D52" s="75">
        <v>918.95</v>
      </c>
      <c r="E52" s="74">
        <f>H52*12</f>
        <v>0</v>
      </c>
      <c r="F52" s="76"/>
      <c r="G52" s="74"/>
      <c r="H52" s="74"/>
      <c r="I52" s="17">
        <v>2969.5</v>
      </c>
      <c r="J52" s="17">
        <v>1.07</v>
      </c>
      <c r="K52" s="58">
        <v>0.02</v>
      </c>
      <c r="L52" s="36"/>
    </row>
    <row r="53" spans="1:12" s="31" customFormat="1" ht="15">
      <c r="A53" s="95" t="s">
        <v>54</v>
      </c>
      <c r="B53" s="96" t="s">
        <v>17</v>
      </c>
      <c r="C53" s="74"/>
      <c r="D53" s="75">
        <v>437.79</v>
      </c>
      <c r="E53" s="74"/>
      <c r="F53" s="76"/>
      <c r="G53" s="74"/>
      <c r="H53" s="74"/>
      <c r="I53" s="17">
        <v>2969.5</v>
      </c>
      <c r="J53" s="17">
        <v>1.07</v>
      </c>
      <c r="K53" s="58">
        <v>0.01</v>
      </c>
      <c r="L53" s="36"/>
    </row>
    <row r="54" spans="1:12" s="31" customFormat="1" ht="15">
      <c r="A54" s="95" t="s">
        <v>55</v>
      </c>
      <c r="B54" s="96" t="s">
        <v>22</v>
      </c>
      <c r="C54" s="74"/>
      <c r="D54" s="75">
        <v>1751.23</v>
      </c>
      <c r="E54" s="74"/>
      <c r="F54" s="76"/>
      <c r="G54" s="74"/>
      <c r="H54" s="74"/>
      <c r="I54" s="17">
        <v>2969.5</v>
      </c>
      <c r="J54" s="17">
        <v>1.07</v>
      </c>
      <c r="K54" s="58">
        <v>0.04</v>
      </c>
      <c r="L54" s="36"/>
    </row>
    <row r="55" spans="1:12" s="31" customFormat="1" ht="25.5">
      <c r="A55" s="95" t="s">
        <v>21</v>
      </c>
      <c r="B55" s="96" t="s">
        <v>17</v>
      </c>
      <c r="C55" s="74">
        <f>F55*12</f>
        <v>0</v>
      </c>
      <c r="D55" s="75">
        <v>2480.09</v>
      </c>
      <c r="E55" s="74">
        <f>H55*12</f>
        <v>0</v>
      </c>
      <c r="F55" s="76"/>
      <c r="G55" s="74"/>
      <c r="H55" s="74"/>
      <c r="I55" s="17">
        <v>2969.5</v>
      </c>
      <c r="J55" s="17">
        <v>1.07</v>
      </c>
      <c r="K55" s="58">
        <v>0.05</v>
      </c>
      <c r="L55" s="36"/>
    </row>
    <row r="56" spans="1:12" s="31" customFormat="1" ht="25.5">
      <c r="A56" s="95" t="s">
        <v>123</v>
      </c>
      <c r="B56" s="96" t="s">
        <v>17</v>
      </c>
      <c r="C56" s="74"/>
      <c r="D56" s="75">
        <v>3488.61</v>
      </c>
      <c r="E56" s="74"/>
      <c r="F56" s="76"/>
      <c r="G56" s="74"/>
      <c r="H56" s="74"/>
      <c r="I56" s="17">
        <v>2969.5</v>
      </c>
      <c r="J56" s="17">
        <v>1.07</v>
      </c>
      <c r="K56" s="58">
        <v>0.01</v>
      </c>
      <c r="L56" s="36"/>
    </row>
    <row r="57" spans="1:12" s="31" customFormat="1" ht="15" hidden="1">
      <c r="A57" s="95"/>
      <c r="B57" s="96"/>
      <c r="C57" s="77"/>
      <c r="D57" s="75"/>
      <c r="E57" s="77"/>
      <c r="F57" s="76"/>
      <c r="G57" s="74"/>
      <c r="H57" s="74"/>
      <c r="I57" s="17"/>
      <c r="J57" s="17"/>
      <c r="K57" s="58"/>
      <c r="L57" s="36"/>
    </row>
    <row r="58" spans="1:12" s="31" customFormat="1" ht="15" hidden="1">
      <c r="A58" s="95"/>
      <c r="B58" s="96"/>
      <c r="C58" s="74"/>
      <c r="D58" s="75"/>
      <c r="E58" s="74"/>
      <c r="F58" s="76"/>
      <c r="G58" s="74"/>
      <c r="H58" s="74"/>
      <c r="I58" s="17"/>
      <c r="J58" s="17"/>
      <c r="K58" s="58"/>
      <c r="L58" s="36"/>
    </row>
    <row r="59" spans="1:11" s="36" customFormat="1" ht="30">
      <c r="A59" s="98" t="s">
        <v>39</v>
      </c>
      <c r="B59" s="99"/>
      <c r="C59" s="67"/>
      <c r="D59" s="67">
        <f>D60+D61+D63+D64+D68+D69</f>
        <v>16720.18</v>
      </c>
      <c r="E59" s="67"/>
      <c r="F59" s="70"/>
      <c r="G59" s="67">
        <f>D59/I59</f>
        <v>5.63</v>
      </c>
      <c r="H59" s="67">
        <f>G59/12</f>
        <v>0.47</v>
      </c>
      <c r="I59" s="17">
        <v>2969.5</v>
      </c>
      <c r="J59" s="17">
        <v>1.07</v>
      </c>
      <c r="K59" s="58">
        <v>0.99</v>
      </c>
    </row>
    <row r="60" spans="1:12" s="31" customFormat="1" ht="15">
      <c r="A60" s="95" t="s">
        <v>34</v>
      </c>
      <c r="B60" s="96" t="s">
        <v>59</v>
      </c>
      <c r="C60" s="74"/>
      <c r="D60" s="75">
        <v>2626.83</v>
      </c>
      <c r="E60" s="74"/>
      <c r="F60" s="76"/>
      <c r="G60" s="74"/>
      <c r="H60" s="74"/>
      <c r="I60" s="17">
        <v>2969.5</v>
      </c>
      <c r="J60" s="17">
        <v>1.07</v>
      </c>
      <c r="K60" s="58">
        <v>0.05</v>
      </c>
      <c r="L60" s="36"/>
    </row>
    <row r="61" spans="1:12" s="31" customFormat="1" ht="25.5">
      <c r="A61" s="95" t="s">
        <v>35</v>
      </c>
      <c r="B61" s="96" t="s">
        <v>43</v>
      </c>
      <c r="C61" s="74"/>
      <c r="D61" s="75">
        <v>1751.23</v>
      </c>
      <c r="E61" s="74"/>
      <c r="F61" s="76"/>
      <c r="G61" s="74"/>
      <c r="H61" s="74"/>
      <c r="I61" s="17">
        <v>2969.5</v>
      </c>
      <c r="J61" s="17">
        <v>1.07</v>
      </c>
      <c r="K61" s="58">
        <v>0.04</v>
      </c>
      <c r="L61" s="36"/>
    </row>
    <row r="62" spans="1:12" s="31" customFormat="1" ht="15" hidden="1">
      <c r="A62" s="95" t="s">
        <v>83</v>
      </c>
      <c r="B62" s="96" t="s">
        <v>62</v>
      </c>
      <c r="C62" s="74"/>
      <c r="D62" s="75"/>
      <c r="E62" s="74"/>
      <c r="F62" s="76"/>
      <c r="G62" s="74"/>
      <c r="H62" s="74"/>
      <c r="I62" s="17">
        <v>2969.5</v>
      </c>
      <c r="J62" s="17">
        <v>1.07</v>
      </c>
      <c r="K62" s="58">
        <v>0</v>
      </c>
      <c r="L62" s="36"/>
    </row>
    <row r="63" spans="1:12" s="31" customFormat="1" ht="15">
      <c r="A63" s="95" t="s">
        <v>63</v>
      </c>
      <c r="B63" s="96" t="s">
        <v>62</v>
      </c>
      <c r="C63" s="74"/>
      <c r="D63" s="75">
        <v>1837.85</v>
      </c>
      <c r="E63" s="74"/>
      <c r="F63" s="76"/>
      <c r="G63" s="74"/>
      <c r="H63" s="74"/>
      <c r="I63" s="17">
        <v>2969.5</v>
      </c>
      <c r="J63" s="17">
        <v>1.07</v>
      </c>
      <c r="K63" s="58">
        <v>0.04</v>
      </c>
      <c r="L63" s="36"/>
    </row>
    <row r="64" spans="1:12" s="31" customFormat="1" ht="25.5">
      <c r="A64" s="95" t="s">
        <v>60</v>
      </c>
      <c r="B64" s="96" t="s">
        <v>61</v>
      </c>
      <c r="C64" s="74"/>
      <c r="D64" s="75">
        <v>1751.2</v>
      </c>
      <c r="E64" s="74"/>
      <c r="F64" s="76"/>
      <c r="G64" s="74"/>
      <c r="H64" s="74"/>
      <c r="I64" s="17">
        <v>2969.5</v>
      </c>
      <c r="J64" s="17">
        <v>1.07</v>
      </c>
      <c r="K64" s="58">
        <v>0.04</v>
      </c>
      <c r="L64" s="36"/>
    </row>
    <row r="65" spans="1:12" s="31" customFormat="1" ht="15" hidden="1">
      <c r="A65" s="95" t="s">
        <v>46</v>
      </c>
      <c r="B65" s="96" t="s">
        <v>62</v>
      </c>
      <c r="C65" s="74"/>
      <c r="D65" s="75"/>
      <c r="E65" s="74"/>
      <c r="F65" s="76"/>
      <c r="G65" s="74"/>
      <c r="H65" s="74"/>
      <c r="I65" s="17">
        <v>2969.5</v>
      </c>
      <c r="J65" s="17">
        <v>1.07</v>
      </c>
      <c r="K65" s="58">
        <v>0</v>
      </c>
      <c r="L65" s="36"/>
    </row>
    <row r="66" spans="1:12" s="31" customFormat="1" ht="15" hidden="1">
      <c r="A66" s="95" t="s">
        <v>47</v>
      </c>
      <c r="B66" s="96" t="s">
        <v>17</v>
      </c>
      <c r="C66" s="74"/>
      <c r="D66" s="75"/>
      <c r="E66" s="74"/>
      <c r="F66" s="76"/>
      <c r="G66" s="74"/>
      <c r="H66" s="74"/>
      <c r="I66" s="17">
        <v>2969.5</v>
      </c>
      <c r="J66" s="17">
        <v>1.07</v>
      </c>
      <c r="K66" s="58">
        <v>0</v>
      </c>
      <c r="L66" s="36"/>
    </row>
    <row r="67" spans="1:12" s="31" customFormat="1" ht="25.5" hidden="1">
      <c r="A67" s="95" t="s">
        <v>44</v>
      </c>
      <c r="B67" s="96" t="s">
        <v>17</v>
      </c>
      <c r="C67" s="74"/>
      <c r="D67" s="75"/>
      <c r="E67" s="74"/>
      <c r="F67" s="76"/>
      <c r="G67" s="74"/>
      <c r="H67" s="74"/>
      <c r="I67" s="17">
        <v>2969.5</v>
      </c>
      <c r="J67" s="17">
        <v>1.07</v>
      </c>
      <c r="K67" s="58">
        <v>0</v>
      </c>
      <c r="L67" s="36"/>
    </row>
    <row r="68" spans="1:12" s="31" customFormat="1" ht="15">
      <c r="A68" s="95" t="s">
        <v>124</v>
      </c>
      <c r="B68" s="97" t="s">
        <v>17</v>
      </c>
      <c r="C68" s="77"/>
      <c r="D68" s="75">
        <v>2524.59</v>
      </c>
      <c r="E68" s="77"/>
      <c r="F68" s="76"/>
      <c r="G68" s="74"/>
      <c r="H68" s="74"/>
      <c r="I68" s="17"/>
      <c r="J68" s="17"/>
      <c r="K68" s="58"/>
      <c r="L68" s="36"/>
    </row>
    <row r="69" spans="1:12" s="31" customFormat="1" ht="15">
      <c r="A69" s="95" t="s">
        <v>56</v>
      </c>
      <c r="B69" s="96" t="s">
        <v>9</v>
      </c>
      <c r="C69" s="77"/>
      <c r="D69" s="75">
        <v>6228.48</v>
      </c>
      <c r="E69" s="77"/>
      <c r="F69" s="76"/>
      <c r="G69" s="74"/>
      <c r="H69" s="74"/>
      <c r="I69" s="17">
        <v>2969.5</v>
      </c>
      <c r="J69" s="17">
        <v>1.07</v>
      </c>
      <c r="K69" s="58">
        <v>0.14</v>
      </c>
      <c r="L69" s="36"/>
    </row>
    <row r="70" spans="1:12" s="31" customFormat="1" ht="15" hidden="1">
      <c r="A70" s="95" t="s">
        <v>69</v>
      </c>
      <c r="B70" s="96" t="s">
        <v>17</v>
      </c>
      <c r="C70" s="74"/>
      <c r="D70" s="75">
        <f>G70*I70</f>
        <v>0</v>
      </c>
      <c r="E70" s="74"/>
      <c r="F70" s="76"/>
      <c r="G70" s="74">
        <f>H70*12</f>
        <v>0</v>
      </c>
      <c r="H70" s="74">
        <v>0</v>
      </c>
      <c r="I70" s="17">
        <v>2969.5</v>
      </c>
      <c r="J70" s="17">
        <v>1.07</v>
      </c>
      <c r="K70" s="58">
        <v>0</v>
      </c>
      <c r="L70" s="36"/>
    </row>
    <row r="71" spans="1:12" s="31" customFormat="1" ht="30">
      <c r="A71" s="98" t="s">
        <v>40</v>
      </c>
      <c r="B71" s="96"/>
      <c r="C71" s="74"/>
      <c r="D71" s="67">
        <f>D72</f>
        <v>8513.75</v>
      </c>
      <c r="E71" s="74"/>
      <c r="F71" s="76"/>
      <c r="G71" s="67">
        <f>D71/I71</f>
        <v>2.87</v>
      </c>
      <c r="H71" s="67">
        <f>G71/12</f>
        <v>0.24</v>
      </c>
      <c r="I71" s="17">
        <v>2969.5</v>
      </c>
      <c r="J71" s="17">
        <v>1.07</v>
      </c>
      <c r="K71" s="58">
        <v>0.11</v>
      </c>
      <c r="L71" s="36"/>
    </row>
    <row r="72" spans="1:12" s="31" customFormat="1" ht="25.5">
      <c r="A72" s="95" t="s">
        <v>132</v>
      </c>
      <c r="B72" s="97" t="s">
        <v>12</v>
      </c>
      <c r="C72" s="74"/>
      <c r="D72" s="75">
        <v>8513.75</v>
      </c>
      <c r="E72" s="74"/>
      <c r="F72" s="76"/>
      <c r="G72" s="74"/>
      <c r="H72" s="74"/>
      <c r="I72" s="17">
        <v>2969.5</v>
      </c>
      <c r="J72" s="17">
        <v>1.07</v>
      </c>
      <c r="K72" s="58">
        <v>0.07</v>
      </c>
      <c r="L72" s="36"/>
    </row>
    <row r="73" spans="1:12" s="31" customFormat="1" ht="15" hidden="1">
      <c r="A73" s="95" t="s">
        <v>57</v>
      </c>
      <c r="B73" s="96" t="s">
        <v>9</v>
      </c>
      <c r="C73" s="74"/>
      <c r="D73" s="75">
        <f>G73*I73</f>
        <v>0</v>
      </c>
      <c r="E73" s="74"/>
      <c r="F73" s="76"/>
      <c r="G73" s="74">
        <f>H73*12</f>
        <v>0</v>
      </c>
      <c r="H73" s="74">
        <v>0</v>
      </c>
      <c r="I73" s="17">
        <v>2969.5</v>
      </c>
      <c r="J73" s="17">
        <v>1.07</v>
      </c>
      <c r="K73" s="58">
        <v>0</v>
      </c>
      <c r="L73" s="36"/>
    </row>
    <row r="74" spans="1:12" s="31" customFormat="1" ht="15">
      <c r="A74" s="98" t="s">
        <v>41</v>
      </c>
      <c r="B74" s="96"/>
      <c r="C74" s="74"/>
      <c r="D74" s="67">
        <f>D76+D77</f>
        <v>9458.14</v>
      </c>
      <c r="E74" s="74"/>
      <c r="F74" s="76"/>
      <c r="G74" s="67">
        <f>D74/I74</f>
        <v>3.19</v>
      </c>
      <c r="H74" s="67">
        <f>G74/12</f>
        <v>0.27</v>
      </c>
      <c r="I74" s="17">
        <v>2969.5</v>
      </c>
      <c r="J74" s="17">
        <v>1.07</v>
      </c>
      <c r="K74" s="58">
        <v>0.21</v>
      </c>
      <c r="L74" s="36"/>
    </row>
    <row r="75" spans="1:12" s="31" customFormat="1" ht="15" hidden="1">
      <c r="A75" s="95" t="s">
        <v>36</v>
      </c>
      <c r="B75" s="96" t="s">
        <v>9</v>
      </c>
      <c r="C75" s="74"/>
      <c r="D75" s="75">
        <f aca="true" t="shared" si="3" ref="D75:D82">G75*I75</f>
        <v>0</v>
      </c>
      <c r="E75" s="74"/>
      <c r="F75" s="76"/>
      <c r="G75" s="74">
        <f aca="true" t="shared" si="4" ref="G75:G82">H75*12</f>
        <v>0</v>
      </c>
      <c r="H75" s="74">
        <v>0</v>
      </c>
      <c r="I75" s="17">
        <v>2969.5</v>
      </c>
      <c r="J75" s="17">
        <v>1.07</v>
      </c>
      <c r="K75" s="58">
        <v>0</v>
      </c>
      <c r="L75" s="36"/>
    </row>
    <row r="76" spans="1:12" s="31" customFormat="1" ht="15">
      <c r="A76" s="95" t="s">
        <v>74</v>
      </c>
      <c r="B76" s="96" t="s">
        <v>17</v>
      </c>
      <c r="C76" s="74"/>
      <c r="D76" s="75">
        <v>8542.86</v>
      </c>
      <c r="E76" s="74"/>
      <c r="F76" s="76"/>
      <c r="G76" s="74"/>
      <c r="H76" s="74"/>
      <c r="I76" s="17">
        <v>2969.5</v>
      </c>
      <c r="J76" s="17">
        <v>1.07</v>
      </c>
      <c r="K76" s="58">
        <v>0.19</v>
      </c>
      <c r="L76" s="36"/>
    </row>
    <row r="77" spans="1:12" s="31" customFormat="1" ht="15">
      <c r="A77" s="95" t="s">
        <v>37</v>
      </c>
      <c r="B77" s="96" t="s">
        <v>17</v>
      </c>
      <c r="C77" s="74"/>
      <c r="D77" s="75">
        <v>915.28</v>
      </c>
      <c r="E77" s="74"/>
      <c r="F77" s="76"/>
      <c r="G77" s="74"/>
      <c r="H77" s="74"/>
      <c r="I77" s="17">
        <v>2969.5</v>
      </c>
      <c r="J77" s="17">
        <v>1.07</v>
      </c>
      <c r="K77" s="58">
        <v>0.02</v>
      </c>
      <c r="L77" s="36"/>
    </row>
    <row r="78" spans="1:12" s="31" customFormat="1" ht="27.75" customHeight="1" hidden="1">
      <c r="A78" s="95" t="s">
        <v>45</v>
      </c>
      <c r="B78" s="96" t="s">
        <v>12</v>
      </c>
      <c r="C78" s="74"/>
      <c r="D78" s="75">
        <f t="shared" si="3"/>
        <v>0</v>
      </c>
      <c r="E78" s="74"/>
      <c r="F78" s="76"/>
      <c r="G78" s="74">
        <f t="shared" si="4"/>
        <v>0</v>
      </c>
      <c r="H78" s="74">
        <v>0</v>
      </c>
      <c r="I78" s="17">
        <v>2969.5</v>
      </c>
      <c r="J78" s="17">
        <v>1.07</v>
      </c>
      <c r="K78" s="58">
        <v>0</v>
      </c>
      <c r="L78" s="36"/>
    </row>
    <row r="79" spans="1:12" s="31" customFormat="1" ht="25.5" hidden="1">
      <c r="A79" s="95" t="s">
        <v>70</v>
      </c>
      <c r="B79" s="96" t="s">
        <v>12</v>
      </c>
      <c r="C79" s="74"/>
      <c r="D79" s="75">
        <f t="shared" si="3"/>
        <v>0</v>
      </c>
      <c r="E79" s="74"/>
      <c r="F79" s="76"/>
      <c r="G79" s="74">
        <f t="shared" si="4"/>
        <v>0</v>
      </c>
      <c r="H79" s="74">
        <v>0</v>
      </c>
      <c r="I79" s="17">
        <v>2969.5</v>
      </c>
      <c r="J79" s="17">
        <v>1.07</v>
      </c>
      <c r="K79" s="58">
        <v>0</v>
      </c>
      <c r="L79" s="36"/>
    </row>
    <row r="80" spans="1:12" s="31" customFormat="1" ht="25.5" hidden="1">
      <c r="A80" s="95" t="s">
        <v>64</v>
      </c>
      <c r="B80" s="96" t="s">
        <v>12</v>
      </c>
      <c r="C80" s="74"/>
      <c r="D80" s="75">
        <f t="shared" si="3"/>
        <v>0</v>
      </c>
      <c r="E80" s="74"/>
      <c r="F80" s="76"/>
      <c r="G80" s="74">
        <f t="shared" si="4"/>
        <v>0</v>
      </c>
      <c r="H80" s="74">
        <v>0</v>
      </c>
      <c r="I80" s="17">
        <v>2969.5</v>
      </c>
      <c r="J80" s="17">
        <v>1.07</v>
      </c>
      <c r="K80" s="58">
        <v>0</v>
      </c>
      <c r="L80" s="36"/>
    </row>
    <row r="81" spans="1:12" s="31" customFormat="1" ht="25.5" hidden="1">
      <c r="A81" s="95" t="s">
        <v>71</v>
      </c>
      <c r="B81" s="96" t="s">
        <v>12</v>
      </c>
      <c r="C81" s="74"/>
      <c r="D81" s="75">
        <f t="shared" si="3"/>
        <v>0</v>
      </c>
      <c r="E81" s="74"/>
      <c r="F81" s="76"/>
      <c r="G81" s="74">
        <f t="shared" si="4"/>
        <v>0</v>
      </c>
      <c r="H81" s="74">
        <v>0</v>
      </c>
      <c r="I81" s="17">
        <v>2969.5</v>
      </c>
      <c r="J81" s="17">
        <v>1.07</v>
      </c>
      <c r="K81" s="58">
        <v>0</v>
      </c>
      <c r="L81" s="36"/>
    </row>
    <row r="82" spans="1:12" s="31" customFormat="1" ht="25.5" hidden="1">
      <c r="A82" s="95" t="s">
        <v>68</v>
      </c>
      <c r="B82" s="96" t="s">
        <v>12</v>
      </c>
      <c r="C82" s="74"/>
      <c r="D82" s="75">
        <f t="shared" si="3"/>
        <v>0</v>
      </c>
      <c r="E82" s="74"/>
      <c r="F82" s="76"/>
      <c r="G82" s="74">
        <f t="shared" si="4"/>
        <v>0</v>
      </c>
      <c r="H82" s="74">
        <v>0</v>
      </c>
      <c r="I82" s="17">
        <v>2969.5</v>
      </c>
      <c r="J82" s="17">
        <v>1.07</v>
      </c>
      <c r="K82" s="58">
        <v>0</v>
      </c>
      <c r="L82" s="36"/>
    </row>
    <row r="83" spans="1:12" s="31" customFormat="1" ht="15">
      <c r="A83" s="98" t="s">
        <v>42</v>
      </c>
      <c r="B83" s="96"/>
      <c r="C83" s="74"/>
      <c r="D83" s="67">
        <v>0</v>
      </c>
      <c r="E83" s="74"/>
      <c r="F83" s="76"/>
      <c r="G83" s="67">
        <f>D83/I83</f>
        <v>0</v>
      </c>
      <c r="H83" s="67">
        <f>G83/12</f>
        <v>0</v>
      </c>
      <c r="I83" s="17">
        <v>2969.5</v>
      </c>
      <c r="J83" s="17">
        <v>1.07</v>
      </c>
      <c r="K83" s="58">
        <v>0.14</v>
      </c>
      <c r="L83" s="36"/>
    </row>
    <row r="84" spans="1:12" s="17" customFormat="1" ht="15">
      <c r="A84" s="98" t="s">
        <v>53</v>
      </c>
      <c r="B84" s="99"/>
      <c r="C84" s="67"/>
      <c r="D84" s="67">
        <f>D85</f>
        <v>15868.8</v>
      </c>
      <c r="E84" s="67"/>
      <c r="F84" s="70"/>
      <c r="G84" s="67">
        <f>D84/I84</f>
        <v>5.34</v>
      </c>
      <c r="H84" s="67">
        <f>G84/12</f>
        <v>0.45</v>
      </c>
      <c r="I84" s="17">
        <v>2969.5</v>
      </c>
      <c r="J84" s="17">
        <v>1.07</v>
      </c>
      <c r="K84" s="58">
        <v>0.39</v>
      </c>
      <c r="L84" s="36"/>
    </row>
    <row r="85" spans="1:12" s="31" customFormat="1" ht="15">
      <c r="A85" s="95" t="s">
        <v>65</v>
      </c>
      <c r="B85" s="97" t="s">
        <v>22</v>
      </c>
      <c r="C85" s="74">
        <f>F85*12</f>
        <v>0</v>
      </c>
      <c r="D85" s="75">
        <v>15868.8</v>
      </c>
      <c r="E85" s="74">
        <f>H85*12</f>
        <v>0</v>
      </c>
      <c r="F85" s="76"/>
      <c r="G85" s="74"/>
      <c r="H85" s="74"/>
      <c r="I85" s="17">
        <v>2969.5</v>
      </c>
      <c r="J85" s="17">
        <v>1.07</v>
      </c>
      <c r="K85" s="58">
        <v>0.35</v>
      </c>
      <c r="L85" s="36"/>
    </row>
    <row r="86" spans="1:12" s="17" customFormat="1" ht="15">
      <c r="A86" s="98" t="s">
        <v>52</v>
      </c>
      <c r="B86" s="99"/>
      <c r="C86" s="67"/>
      <c r="D86" s="67">
        <f>D87+D88</f>
        <v>6101.82</v>
      </c>
      <c r="E86" s="67"/>
      <c r="F86" s="70"/>
      <c r="G86" s="67">
        <f>D86/I86</f>
        <v>2.05</v>
      </c>
      <c r="H86" s="67">
        <f>G86/12</f>
        <v>0.17</v>
      </c>
      <c r="I86" s="17">
        <v>2969.5</v>
      </c>
      <c r="J86" s="17">
        <v>1.07</v>
      </c>
      <c r="K86" s="58">
        <v>0.49</v>
      </c>
      <c r="L86" s="36"/>
    </row>
    <row r="87" spans="1:12" s="31" customFormat="1" ht="15">
      <c r="A87" s="95" t="s">
        <v>109</v>
      </c>
      <c r="B87" s="96" t="s">
        <v>59</v>
      </c>
      <c r="C87" s="74"/>
      <c r="D87" s="75">
        <v>3661.02</v>
      </c>
      <c r="E87" s="74"/>
      <c r="F87" s="76"/>
      <c r="G87" s="74"/>
      <c r="H87" s="74"/>
      <c r="I87" s="17">
        <v>2969.5</v>
      </c>
      <c r="J87" s="17">
        <v>1.07</v>
      </c>
      <c r="K87" s="58">
        <v>0.09</v>
      </c>
      <c r="L87" s="36"/>
    </row>
    <row r="88" spans="1:12" s="31" customFormat="1" ht="15">
      <c r="A88" s="95" t="s">
        <v>66</v>
      </c>
      <c r="B88" s="96" t="s">
        <v>59</v>
      </c>
      <c r="C88" s="74"/>
      <c r="D88" s="75">
        <v>2440.8</v>
      </c>
      <c r="E88" s="74"/>
      <c r="F88" s="76"/>
      <c r="G88" s="74"/>
      <c r="H88" s="74"/>
      <c r="I88" s="17">
        <v>2969.5</v>
      </c>
      <c r="J88" s="17">
        <v>1.07</v>
      </c>
      <c r="K88" s="58">
        <v>0.05</v>
      </c>
      <c r="L88" s="36"/>
    </row>
    <row r="89" spans="1:12" s="17" customFormat="1" ht="37.5">
      <c r="A89" s="100" t="s">
        <v>128</v>
      </c>
      <c r="B89" s="99" t="s">
        <v>12</v>
      </c>
      <c r="C89" s="72">
        <f>F89*12</f>
        <v>0</v>
      </c>
      <c r="D89" s="72">
        <f>G89*I89</f>
        <v>13540.92</v>
      </c>
      <c r="E89" s="72">
        <f>H89*12</f>
        <v>4.56</v>
      </c>
      <c r="F89" s="73"/>
      <c r="G89" s="72">
        <f>H89*12</f>
        <v>4.56</v>
      </c>
      <c r="H89" s="72">
        <v>0.38</v>
      </c>
      <c r="I89" s="17">
        <v>2969.5</v>
      </c>
      <c r="J89" s="17">
        <v>1.07</v>
      </c>
      <c r="K89" s="58">
        <v>0.3</v>
      </c>
      <c r="L89" s="36"/>
    </row>
    <row r="90" spans="1:12" s="17" customFormat="1" ht="30.75" thickBot="1">
      <c r="A90" s="92" t="s">
        <v>125</v>
      </c>
      <c r="B90" s="93" t="s">
        <v>126</v>
      </c>
      <c r="C90" s="39"/>
      <c r="D90" s="78">
        <v>27000</v>
      </c>
      <c r="E90" s="78"/>
      <c r="F90" s="78"/>
      <c r="G90" s="72">
        <f>D90/I90</f>
        <v>9.09</v>
      </c>
      <c r="H90" s="72">
        <f>G90/12</f>
        <v>0.76</v>
      </c>
      <c r="I90" s="17">
        <v>2969.5</v>
      </c>
      <c r="K90" s="58"/>
      <c r="L90" s="36"/>
    </row>
    <row r="91" spans="1:12" s="17" customFormat="1" ht="19.5" thickBot="1">
      <c r="A91" s="52" t="s">
        <v>102</v>
      </c>
      <c r="B91" s="10" t="s">
        <v>11</v>
      </c>
      <c r="C91" s="39"/>
      <c r="D91" s="78">
        <f>G91*I91</f>
        <v>61646.82</v>
      </c>
      <c r="E91" s="78"/>
      <c r="F91" s="78"/>
      <c r="G91" s="71">
        <f>12*H91</f>
        <v>20.76</v>
      </c>
      <c r="H91" s="71">
        <v>1.73</v>
      </c>
      <c r="I91" s="17">
        <v>2969.5</v>
      </c>
      <c r="K91" s="58"/>
      <c r="L91" s="36"/>
    </row>
    <row r="92" spans="1:11" s="17" customFormat="1" ht="19.5" thickBot="1">
      <c r="A92" s="44" t="s">
        <v>93</v>
      </c>
      <c r="B92" s="45"/>
      <c r="C92" s="46"/>
      <c r="D92" s="79">
        <f>D14+D24+D33+D34+D35+D36+D37+D40+D41+D42+D43+D44+D45+D59+D71+D74+D83+D84+D86+D89+D91+D90</f>
        <v>719413.35</v>
      </c>
      <c r="E92" s="79">
        <f>E14+E24+E33+E34+E35+E36+E37+E40+E41+E42+E43+E44+E45+E59+E71+E74+E83+E84+E86+E89+E91+E90</f>
        <v>137.88</v>
      </c>
      <c r="F92" s="79">
        <f>F14+F24+F33+F34+F35+F36+F37+F40+F41+F42+F43+F44+F45+F59+F71+F74+F83+F84+F86+F89+F91+F90</f>
        <v>0</v>
      </c>
      <c r="G92" s="79">
        <f>G14+G24+G33+G34+G35+G36+G37+G40+G41+G42+G43+G44+G45+G59+G71+G74+G83+G84+G86+G89+G91+G90</f>
        <v>242.27</v>
      </c>
      <c r="H92" s="79">
        <f>H14+H24+H33+H34+H35+H36+H37+H40+H41+H42+H43+H44+H45+H59+H71+H74+H83+H84+H86+H89+H91+H90</f>
        <v>20.2</v>
      </c>
      <c r="K92" s="58"/>
    </row>
    <row r="93" spans="1:11" s="17" customFormat="1" ht="18.75">
      <c r="A93" s="63"/>
      <c r="B93" s="64"/>
      <c r="C93" s="65"/>
      <c r="D93" s="80"/>
      <c r="E93" s="80"/>
      <c r="F93" s="80"/>
      <c r="G93" s="80"/>
      <c r="H93" s="80"/>
      <c r="K93" s="58"/>
    </row>
    <row r="94" spans="4:11" s="6" customFormat="1" ht="12.75">
      <c r="D94" s="81"/>
      <c r="E94" s="81"/>
      <c r="F94" s="81"/>
      <c r="G94" s="81"/>
      <c r="H94" s="81"/>
      <c r="K94" s="60"/>
    </row>
    <row r="95" spans="4:11" s="6" customFormat="1" ht="13.5" thickBot="1">
      <c r="D95" s="81"/>
      <c r="E95" s="81"/>
      <c r="F95" s="81"/>
      <c r="G95" s="81"/>
      <c r="H95" s="81"/>
      <c r="K95" s="60"/>
    </row>
    <row r="96" spans="1:11" s="17" customFormat="1" ht="18.75">
      <c r="A96" s="47" t="s">
        <v>96</v>
      </c>
      <c r="B96" s="48"/>
      <c r="C96" s="49">
        <f>F96*12</f>
        <v>0</v>
      </c>
      <c r="D96" s="82">
        <f>D97+D98+D99</f>
        <v>49791.48</v>
      </c>
      <c r="E96" s="82">
        <f>E97+E98+E99</f>
        <v>0</v>
      </c>
      <c r="F96" s="82">
        <f>F97+F98+F99</f>
        <v>0</v>
      </c>
      <c r="G96" s="82">
        <f>G97+G98+G99</f>
        <v>16.77</v>
      </c>
      <c r="H96" s="82">
        <f>H97+H98+H99</f>
        <v>1.4</v>
      </c>
      <c r="I96" s="17">
        <v>2969.5</v>
      </c>
      <c r="K96" s="58"/>
    </row>
    <row r="97" spans="1:11" s="103" customFormat="1" ht="15">
      <c r="A97" s="95" t="s">
        <v>131</v>
      </c>
      <c r="B97" s="96"/>
      <c r="C97" s="74"/>
      <c r="D97" s="75">
        <v>33754.7</v>
      </c>
      <c r="E97" s="74"/>
      <c r="F97" s="76"/>
      <c r="G97" s="74">
        <f>D97/I97</f>
        <v>11.37</v>
      </c>
      <c r="H97" s="74">
        <f>G97/12</f>
        <v>0.95</v>
      </c>
      <c r="I97" s="101">
        <v>2969.5</v>
      </c>
      <c r="J97" s="101"/>
      <c r="K97" s="102"/>
    </row>
    <row r="98" spans="1:11" s="103" customFormat="1" ht="15">
      <c r="A98" s="95" t="s">
        <v>113</v>
      </c>
      <c r="B98" s="96"/>
      <c r="C98" s="74"/>
      <c r="D98" s="75">
        <v>15314.36</v>
      </c>
      <c r="E98" s="74"/>
      <c r="F98" s="76"/>
      <c r="G98" s="74">
        <f>D98/I98</f>
        <v>5.16</v>
      </c>
      <c r="H98" s="74">
        <f>G98/12</f>
        <v>0.43</v>
      </c>
      <c r="I98" s="101">
        <v>2969.5</v>
      </c>
      <c r="J98" s="101"/>
      <c r="K98" s="102"/>
    </row>
    <row r="99" spans="1:11" s="103" customFormat="1" ht="15">
      <c r="A99" s="95" t="s">
        <v>116</v>
      </c>
      <c r="B99" s="96"/>
      <c r="C99" s="74"/>
      <c r="D99" s="75">
        <v>722.42</v>
      </c>
      <c r="E99" s="74"/>
      <c r="F99" s="76"/>
      <c r="G99" s="74">
        <f>D99/I99</f>
        <v>0.24</v>
      </c>
      <c r="H99" s="74">
        <f>G99/12</f>
        <v>0.02</v>
      </c>
      <c r="I99" s="101">
        <v>2969.5</v>
      </c>
      <c r="J99" s="101"/>
      <c r="K99" s="102"/>
    </row>
    <row r="100" spans="1:11" s="6" customFormat="1" ht="12.75">
      <c r="A100" s="84"/>
      <c r="B100" s="85"/>
      <c r="C100" s="85"/>
      <c r="D100" s="89"/>
      <c r="E100" s="89"/>
      <c r="F100" s="89"/>
      <c r="G100" s="89"/>
      <c r="H100" s="89"/>
      <c r="K100" s="60"/>
    </row>
    <row r="101" spans="1:11" s="43" customFormat="1" ht="19.5" thickBot="1">
      <c r="A101" s="41"/>
      <c r="B101" s="42"/>
      <c r="C101" s="7"/>
      <c r="D101" s="90"/>
      <c r="E101" s="90"/>
      <c r="F101" s="90"/>
      <c r="G101" s="90"/>
      <c r="H101" s="90"/>
      <c r="K101" s="61"/>
    </row>
    <row r="102" spans="1:11" s="17" customFormat="1" ht="19.5" thickBot="1">
      <c r="A102" s="50" t="s">
        <v>95</v>
      </c>
      <c r="B102" s="25"/>
      <c r="C102" s="51"/>
      <c r="D102" s="91">
        <f>D92+D96</f>
        <v>769204.83</v>
      </c>
      <c r="E102" s="91">
        <f>E92+E96</f>
        <v>137.88</v>
      </c>
      <c r="F102" s="91">
        <f>F92+F96</f>
        <v>0</v>
      </c>
      <c r="G102" s="91">
        <f>G92+G96</f>
        <v>259.04</v>
      </c>
      <c r="H102" s="91">
        <f>H92+H96</f>
        <v>21.6</v>
      </c>
      <c r="K102" s="58"/>
    </row>
    <row r="103" spans="1:11" s="5" customFormat="1" ht="19.5">
      <c r="A103" s="53"/>
      <c r="B103" s="54"/>
      <c r="C103" s="54"/>
      <c r="D103" s="54"/>
      <c r="E103" s="8"/>
      <c r="F103" s="8"/>
      <c r="G103" s="8"/>
      <c r="H103" s="55"/>
      <c r="K103" s="62"/>
    </row>
    <row r="104" spans="1:11" s="5" customFormat="1" ht="19.5">
      <c r="A104" s="53"/>
      <c r="B104" s="54"/>
      <c r="C104" s="54"/>
      <c r="D104" s="54"/>
      <c r="E104" s="8"/>
      <c r="F104" s="8"/>
      <c r="G104" s="8"/>
      <c r="H104" s="55"/>
      <c r="K104" s="62"/>
    </row>
    <row r="105" spans="1:11" s="6" customFormat="1" ht="14.25">
      <c r="A105" s="120" t="s">
        <v>29</v>
      </c>
      <c r="B105" s="120"/>
      <c r="C105" s="120"/>
      <c r="D105" s="120"/>
      <c r="E105" s="120"/>
      <c r="F105" s="120"/>
      <c r="K105" s="60"/>
    </row>
    <row r="106" s="6" customFormat="1" ht="12.75">
      <c r="K106" s="60"/>
    </row>
    <row r="107" spans="1:11" s="6" customFormat="1" ht="12.75">
      <c r="A107" s="40" t="s">
        <v>30</v>
      </c>
      <c r="K107" s="60"/>
    </row>
    <row r="108" s="6" customFormat="1" ht="12.75">
      <c r="K108" s="60"/>
    </row>
    <row r="109" s="6" customFormat="1" ht="12.75">
      <c r="K109" s="60"/>
    </row>
    <row r="110" s="6" customFormat="1" ht="12.75">
      <c r="K110" s="60"/>
    </row>
    <row r="111" s="6" customFormat="1" ht="12.75">
      <c r="K111" s="60"/>
    </row>
    <row r="112" s="6" customFormat="1" ht="12.75">
      <c r="K112" s="60"/>
    </row>
    <row r="113" s="6" customFormat="1" ht="12.75">
      <c r="K113" s="60"/>
    </row>
    <row r="114" s="6" customFormat="1" ht="12.75">
      <c r="K114" s="60"/>
    </row>
    <row r="115" s="6" customFormat="1" ht="12.75">
      <c r="K115" s="60"/>
    </row>
    <row r="116" s="6" customFormat="1" ht="12.75">
      <c r="K116" s="60"/>
    </row>
    <row r="117" s="6" customFormat="1" ht="12.75">
      <c r="K117" s="60"/>
    </row>
    <row r="118" s="6" customFormat="1" ht="12.75">
      <c r="K118" s="60"/>
    </row>
    <row r="119" s="6" customFormat="1" ht="12.75">
      <c r="K119" s="60"/>
    </row>
    <row r="120" s="6" customFormat="1" ht="12.75">
      <c r="K120" s="60"/>
    </row>
    <row r="121" s="6" customFormat="1" ht="12.75">
      <c r="K121" s="60"/>
    </row>
    <row r="122" s="6" customFormat="1" ht="12.75">
      <c r="K122" s="60"/>
    </row>
    <row r="123" s="6" customFormat="1" ht="12.75">
      <c r="K123" s="60"/>
    </row>
    <row r="124" s="6" customFormat="1" ht="12.75">
      <c r="K124" s="60"/>
    </row>
    <row r="125" s="6" customFormat="1" ht="12.75">
      <c r="K125" s="60"/>
    </row>
  </sheetData>
  <sheetProtection/>
  <mergeCells count="12">
    <mergeCell ref="A7:H7"/>
    <mergeCell ref="A8:H8"/>
    <mergeCell ref="A9:H9"/>
    <mergeCell ref="A10:H10"/>
    <mergeCell ref="A13:H13"/>
    <mergeCell ref="A105:F10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75" zoomScaleNormal="75" zoomScalePageLayoutView="0" workbookViewId="0" topLeftCell="A1">
      <selection activeCell="A1" sqref="A1:H106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6" hidden="1" customWidth="1"/>
    <col min="12" max="14" width="15.375" style="9" customWidth="1"/>
    <col min="15" max="16384" width="9.125" style="9" customWidth="1"/>
  </cols>
  <sheetData>
    <row r="1" spans="1:8" ht="16.5" customHeight="1">
      <c r="A1" s="104" t="s">
        <v>0</v>
      </c>
      <c r="B1" s="105"/>
      <c r="C1" s="105"/>
      <c r="D1" s="105"/>
      <c r="E1" s="105"/>
      <c r="F1" s="105"/>
      <c r="G1" s="105"/>
      <c r="H1" s="105"/>
    </row>
    <row r="2" spans="2:8" ht="12.75" customHeight="1">
      <c r="B2" s="106" t="s">
        <v>1</v>
      </c>
      <c r="C2" s="106"/>
      <c r="D2" s="106"/>
      <c r="E2" s="106"/>
      <c r="F2" s="106"/>
      <c r="G2" s="105"/>
      <c r="H2" s="105"/>
    </row>
    <row r="3" spans="1:8" ht="23.25" customHeight="1">
      <c r="A3" s="86" t="s">
        <v>119</v>
      </c>
      <c r="B3" s="106" t="s">
        <v>2</v>
      </c>
      <c r="C3" s="106"/>
      <c r="D3" s="106"/>
      <c r="E3" s="106"/>
      <c r="F3" s="106"/>
      <c r="G3" s="105"/>
      <c r="H3" s="105"/>
    </row>
    <row r="4" spans="2:8" ht="14.25" customHeight="1">
      <c r="B4" s="106" t="s">
        <v>31</v>
      </c>
      <c r="C4" s="106"/>
      <c r="D4" s="106"/>
      <c r="E4" s="106"/>
      <c r="F4" s="106"/>
      <c r="G4" s="105"/>
      <c r="H4" s="105"/>
    </row>
    <row r="5" spans="1:8" s="1" customFormat="1" ht="33" customHeight="1">
      <c r="A5" s="107"/>
      <c r="B5" s="108"/>
      <c r="C5" s="108"/>
      <c r="D5" s="108"/>
      <c r="E5" s="108"/>
      <c r="F5" s="108"/>
      <c r="G5" s="108"/>
      <c r="H5" s="108"/>
    </row>
    <row r="6" spans="1:8" s="1" customFormat="1" ht="20.25" customHeight="1">
      <c r="A6" s="109" t="s">
        <v>120</v>
      </c>
      <c r="B6" s="109"/>
      <c r="C6" s="109"/>
      <c r="D6" s="109"/>
      <c r="E6" s="109"/>
      <c r="F6" s="109"/>
      <c r="G6" s="109"/>
      <c r="H6" s="109"/>
    </row>
    <row r="7" spans="1:11" s="20" customFormat="1" ht="22.5" customHeight="1">
      <c r="A7" s="110" t="s">
        <v>3</v>
      </c>
      <c r="B7" s="110"/>
      <c r="C7" s="110"/>
      <c r="D7" s="110"/>
      <c r="E7" s="111"/>
      <c r="F7" s="111"/>
      <c r="G7" s="111"/>
      <c r="H7" s="111"/>
      <c r="K7" s="57"/>
    </row>
    <row r="8" spans="1:8" s="21" customFormat="1" ht="18.75" customHeight="1">
      <c r="A8" s="110" t="s">
        <v>133</v>
      </c>
      <c r="B8" s="110"/>
      <c r="C8" s="110"/>
      <c r="D8" s="110"/>
      <c r="E8" s="111"/>
      <c r="F8" s="111"/>
      <c r="G8" s="111"/>
      <c r="H8" s="111"/>
    </row>
    <row r="9" spans="1:8" s="22" customFormat="1" ht="17.25" customHeight="1">
      <c r="A9" s="112" t="s">
        <v>73</v>
      </c>
      <c r="B9" s="112"/>
      <c r="C9" s="112"/>
      <c r="D9" s="112"/>
      <c r="E9" s="113"/>
      <c r="F9" s="113"/>
      <c r="G9" s="113"/>
      <c r="H9" s="113"/>
    </row>
    <row r="10" spans="1:8" s="21" customFormat="1" ht="30" customHeight="1" thickBot="1">
      <c r="A10" s="114" t="s">
        <v>84</v>
      </c>
      <c r="B10" s="114"/>
      <c r="C10" s="114"/>
      <c r="D10" s="114"/>
      <c r="E10" s="115"/>
      <c r="F10" s="115"/>
      <c r="G10" s="115"/>
      <c r="H10" s="115"/>
    </row>
    <row r="11" spans="1:11" s="17" customFormat="1" ht="139.5" customHeight="1" thickBot="1">
      <c r="A11" s="23" t="s">
        <v>4</v>
      </c>
      <c r="B11" s="24" t="s">
        <v>5</v>
      </c>
      <c r="C11" s="25" t="s">
        <v>6</v>
      </c>
      <c r="D11" s="25" t="s">
        <v>32</v>
      </c>
      <c r="E11" s="25" t="s">
        <v>6</v>
      </c>
      <c r="F11" s="2" t="s">
        <v>7</v>
      </c>
      <c r="G11" s="25" t="s">
        <v>6</v>
      </c>
      <c r="H11" s="2" t="s">
        <v>7</v>
      </c>
      <c r="K11" s="58"/>
    </row>
    <row r="12" spans="1:11" s="31" customFormat="1" ht="12.75">
      <c r="A12" s="26">
        <v>1</v>
      </c>
      <c r="B12" s="27">
        <v>2</v>
      </c>
      <c r="C12" s="27">
        <v>3</v>
      </c>
      <c r="D12" s="28"/>
      <c r="E12" s="27">
        <v>3</v>
      </c>
      <c r="F12" s="3">
        <v>4</v>
      </c>
      <c r="G12" s="29">
        <v>3</v>
      </c>
      <c r="H12" s="30">
        <v>4</v>
      </c>
      <c r="K12" s="59"/>
    </row>
    <row r="13" spans="1:11" s="31" customFormat="1" ht="49.5" customHeight="1">
      <c r="A13" s="116" t="s">
        <v>8</v>
      </c>
      <c r="B13" s="117"/>
      <c r="C13" s="117"/>
      <c r="D13" s="117"/>
      <c r="E13" s="117"/>
      <c r="F13" s="117"/>
      <c r="G13" s="118"/>
      <c r="H13" s="119"/>
      <c r="K13" s="59"/>
    </row>
    <row r="14" spans="1:11" s="17" customFormat="1" ht="15">
      <c r="A14" s="32" t="s">
        <v>110</v>
      </c>
      <c r="B14" s="33"/>
      <c r="C14" s="16">
        <f>F14*12</f>
        <v>0</v>
      </c>
      <c r="D14" s="68">
        <f>G14*I14</f>
        <v>105120.3</v>
      </c>
      <c r="E14" s="67">
        <f>H14*12</f>
        <v>35.4</v>
      </c>
      <c r="F14" s="69"/>
      <c r="G14" s="67">
        <f>H14*12</f>
        <v>35.4</v>
      </c>
      <c r="H14" s="67">
        <f>H19+H21</f>
        <v>2.95</v>
      </c>
      <c r="I14" s="17">
        <v>2969.5</v>
      </c>
      <c r="J14" s="17">
        <v>1.07</v>
      </c>
      <c r="K14" s="58">
        <v>2.24</v>
      </c>
    </row>
    <row r="15" spans="1:11" s="17" customFormat="1" ht="27" customHeight="1">
      <c r="A15" s="12" t="s">
        <v>86</v>
      </c>
      <c r="B15" s="13" t="s">
        <v>87</v>
      </c>
      <c r="C15" s="16"/>
      <c r="D15" s="68"/>
      <c r="E15" s="67"/>
      <c r="F15" s="69"/>
      <c r="G15" s="67"/>
      <c r="H15" s="67"/>
      <c r="K15" s="58"/>
    </row>
    <row r="16" spans="1:11" s="17" customFormat="1" ht="15.75" customHeight="1">
      <c r="A16" s="12" t="s">
        <v>88</v>
      </c>
      <c r="B16" s="13" t="s">
        <v>87</v>
      </c>
      <c r="C16" s="16"/>
      <c r="D16" s="68"/>
      <c r="E16" s="67"/>
      <c r="F16" s="69"/>
      <c r="G16" s="67"/>
      <c r="H16" s="67"/>
      <c r="K16" s="58"/>
    </row>
    <row r="17" spans="1:11" s="17" customFormat="1" ht="17.25" customHeight="1">
      <c r="A17" s="12" t="s">
        <v>89</v>
      </c>
      <c r="B17" s="13" t="s">
        <v>90</v>
      </c>
      <c r="C17" s="16"/>
      <c r="D17" s="68"/>
      <c r="E17" s="67"/>
      <c r="F17" s="69"/>
      <c r="G17" s="67"/>
      <c r="H17" s="67"/>
      <c r="K17" s="58"/>
    </row>
    <row r="18" spans="1:11" s="17" customFormat="1" ht="18" customHeight="1">
      <c r="A18" s="12" t="s">
        <v>91</v>
      </c>
      <c r="B18" s="66" t="s">
        <v>87</v>
      </c>
      <c r="C18" s="16"/>
      <c r="D18" s="68"/>
      <c r="E18" s="67"/>
      <c r="F18" s="69"/>
      <c r="G18" s="67"/>
      <c r="H18" s="67"/>
      <c r="K18" s="58"/>
    </row>
    <row r="19" spans="1:11" s="17" customFormat="1" ht="18" customHeight="1">
      <c r="A19" s="32" t="s">
        <v>107</v>
      </c>
      <c r="B19" s="88"/>
      <c r="C19" s="16"/>
      <c r="D19" s="68"/>
      <c r="E19" s="67"/>
      <c r="F19" s="69"/>
      <c r="G19" s="67"/>
      <c r="H19" s="67">
        <v>2.83</v>
      </c>
      <c r="K19" s="58"/>
    </row>
    <row r="20" spans="1:11" s="17" customFormat="1" ht="21" customHeight="1">
      <c r="A20" s="87" t="s">
        <v>103</v>
      </c>
      <c r="B20" s="88" t="s">
        <v>87</v>
      </c>
      <c r="C20" s="16"/>
      <c r="D20" s="68"/>
      <c r="E20" s="67"/>
      <c r="F20" s="69"/>
      <c r="G20" s="67"/>
      <c r="H20" s="94">
        <v>0.12</v>
      </c>
      <c r="K20" s="58"/>
    </row>
    <row r="21" spans="1:11" s="17" customFormat="1" ht="21" customHeight="1">
      <c r="A21" s="32" t="s">
        <v>107</v>
      </c>
      <c r="B21" s="88"/>
      <c r="C21" s="16"/>
      <c r="D21" s="68"/>
      <c r="E21" s="67"/>
      <c r="F21" s="69"/>
      <c r="G21" s="67"/>
      <c r="H21" s="67">
        <f>H20</f>
        <v>0.12</v>
      </c>
      <c r="K21" s="58"/>
    </row>
    <row r="22" spans="1:11" s="17" customFormat="1" ht="30">
      <c r="A22" s="32" t="s">
        <v>10</v>
      </c>
      <c r="B22" s="34"/>
      <c r="C22" s="16">
        <f>F22*12</f>
        <v>0</v>
      </c>
      <c r="D22" s="68">
        <f>G22*I22</f>
        <v>161422.02</v>
      </c>
      <c r="E22" s="67">
        <f>H22*12</f>
        <v>54.36</v>
      </c>
      <c r="F22" s="69"/>
      <c r="G22" s="67">
        <f>H22*12</f>
        <v>54.36</v>
      </c>
      <c r="H22" s="67">
        <v>4.53</v>
      </c>
      <c r="I22" s="17">
        <v>2969.5</v>
      </c>
      <c r="J22" s="17">
        <v>1.07</v>
      </c>
      <c r="K22" s="58">
        <v>3.6</v>
      </c>
    </row>
    <row r="23" spans="1:11" s="17" customFormat="1" ht="15">
      <c r="A23" s="12" t="s">
        <v>75</v>
      </c>
      <c r="B23" s="13" t="s">
        <v>11</v>
      </c>
      <c r="C23" s="16"/>
      <c r="D23" s="68"/>
      <c r="E23" s="67"/>
      <c r="F23" s="69"/>
      <c r="G23" s="67"/>
      <c r="H23" s="67"/>
      <c r="K23" s="58"/>
    </row>
    <row r="24" spans="1:11" s="17" customFormat="1" ht="15">
      <c r="A24" s="12" t="s">
        <v>76</v>
      </c>
      <c r="B24" s="13" t="s">
        <v>11</v>
      </c>
      <c r="C24" s="16"/>
      <c r="D24" s="68"/>
      <c r="E24" s="67"/>
      <c r="F24" s="69"/>
      <c r="G24" s="67"/>
      <c r="H24" s="67"/>
      <c r="K24" s="58"/>
    </row>
    <row r="25" spans="1:11" s="17" customFormat="1" ht="15">
      <c r="A25" s="83" t="s">
        <v>98</v>
      </c>
      <c r="B25" s="66" t="s">
        <v>99</v>
      </c>
      <c r="C25" s="16"/>
      <c r="D25" s="68"/>
      <c r="E25" s="67"/>
      <c r="F25" s="69"/>
      <c r="G25" s="67"/>
      <c r="H25" s="67"/>
      <c r="K25" s="58"/>
    </row>
    <row r="26" spans="1:11" s="17" customFormat="1" ht="15">
      <c r="A26" s="12" t="s">
        <v>77</v>
      </c>
      <c r="B26" s="13" t="s">
        <v>11</v>
      </c>
      <c r="C26" s="16"/>
      <c r="D26" s="68"/>
      <c r="E26" s="67"/>
      <c r="F26" s="69"/>
      <c r="G26" s="67"/>
      <c r="H26" s="67"/>
      <c r="K26" s="58"/>
    </row>
    <row r="27" spans="1:11" s="17" customFormat="1" ht="25.5">
      <c r="A27" s="12" t="s">
        <v>78</v>
      </c>
      <c r="B27" s="13" t="s">
        <v>12</v>
      </c>
      <c r="C27" s="16"/>
      <c r="D27" s="68"/>
      <c r="E27" s="67"/>
      <c r="F27" s="69"/>
      <c r="G27" s="67"/>
      <c r="H27" s="67"/>
      <c r="K27" s="58"/>
    </row>
    <row r="28" spans="1:11" s="17" customFormat="1" ht="15">
      <c r="A28" s="12" t="s">
        <v>79</v>
      </c>
      <c r="B28" s="13" t="s">
        <v>11</v>
      </c>
      <c r="C28" s="16"/>
      <c r="D28" s="68"/>
      <c r="E28" s="67"/>
      <c r="F28" s="69"/>
      <c r="G28" s="67"/>
      <c r="H28" s="67"/>
      <c r="K28" s="58"/>
    </row>
    <row r="29" spans="1:11" s="17" customFormat="1" ht="15">
      <c r="A29" s="18" t="s">
        <v>92</v>
      </c>
      <c r="B29" s="19" t="s">
        <v>11</v>
      </c>
      <c r="C29" s="16"/>
      <c r="D29" s="68"/>
      <c r="E29" s="67"/>
      <c r="F29" s="69"/>
      <c r="G29" s="67"/>
      <c r="H29" s="67"/>
      <c r="K29" s="58"/>
    </row>
    <row r="30" spans="1:11" s="17" customFormat="1" ht="26.25" thickBot="1">
      <c r="A30" s="14" t="s">
        <v>80</v>
      </c>
      <c r="B30" s="15" t="s">
        <v>81</v>
      </c>
      <c r="C30" s="16"/>
      <c r="D30" s="68"/>
      <c r="E30" s="67"/>
      <c r="F30" s="69"/>
      <c r="G30" s="67"/>
      <c r="H30" s="67"/>
      <c r="K30" s="58"/>
    </row>
    <row r="31" spans="1:11" s="36" customFormat="1" ht="21" customHeight="1">
      <c r="A31" s="35" t="s">
        <v>13</v>
      </c>
      <c r="B31" s="33" t="s">
        <v>14</v>
      </c>
      <c r="C31" s="16">
        <f>F31*12</f>
        <v>0</v>
      </c>
      <c r="D31" s="68">
        <f aca="true" t="shared" si="0" ref="D31:D39">G31*I31</f>
        <v>26725.5</v>
      </c>
      <c r="E31" s="67">
        <f>H31*12</f>
        <v>9</v>
      </c>
      <c r="F31" s="70"/>
      <c r="G31" s="67">
        <f>H31*12</f>
        <v>9</v>
      </c>
      <c r="H31" s="67">
        <v>0.75</v>
      </c>
      <c r="I31" s="17">
        <v>2969.5</v>
      </c>
      <c r="J31" s="17">
        <v>1.07</v>
      </c>
      <c r="K31" s="58">
        <v>0.6</v>
      </c>
    </row>
    <row r="32" spans="1:11" s="17" customFormat="1" ht="21" customHeight="1">
      <c r="A32" s="35" t="s">
        <v>15</v>
      </c>
      <c r="B32" s="33" t="s">
        <v>16</v>
      </c>
      <c r="C32" s="16">
        <f>F32*12</f>
        <v>0</v>
      </c>
      <c r="D32" s="68">
        <f t="shared" si="0"/>
        <v>87303.3</v>
      </c>
      <c r="E32" s="67">
        <f>H32*12</f>
        <v>29.4</v>
      </c>
      <c r="F32" s="70"/>
      <c r="G32" s="67">
        <f>H32*12</f>
        <v>29.4</v>
      </c>
      <c r="H32" s="67">
        <v>2.45</v>
      </c>
      <c r="I32" s="17">
        <v>2969.5</v>
      </c>
      <c r="J32" s="17">
        <v>1.07</v>
      </c>
      <c r="K32" s="58">
        <v>1.94</v>
      </c>
    </row>
    <row r="33" spans="1:11" s="31" customFormat="1" ht="30">
      <c r="A33" s="35" t="s">
        <v>48</v>
      </c>
      <c r="B33" s="33" t="s">
        <v>9</v>
      </c>
      <c r="C33" s="37"/>
      <c r="D33" s="68">
        <v>2042.21</v>
      </c>
      <c r="E33" s="71"/>
      <c r="F33" s="70"/>
      <c r="G33" s="67">
        <f aca="true" t="shared" si="1" ref="G33:G38">D33/I33</f>
        <v>0.69</v>
      </c>
      <c r="H33" s="67">
        <f aca="true" t="shared" si="2" ref="H33:H38">G33/12</f>
        <v>0.06</v>
      </c>
      <c r="I33" s="17">
        <v>2969.5</v>
      </c>
      <c r="J33" s="17">
        <v>1.07</v>
      </c>
      <c r="K33" s="58">
        <v>0.04</v>
      </c>
    </row>
    <row r="34" spans="1:11" s="31" customFormat="1" ht="33.75" customHeight="1">
      <c r="A34" s="35" t="s">
        <v>72</v>
      </c>
      <c r="B34" s="33" t="s">
        <v>9</v>
      </c>
      <c r="C34" s="37"/>
      <c r="D34" s="68">
        <v>2042.21</v>
      </c>
      <c r="E34" s="71"/>
      <c r="F34" s="70"/>
      <c r="G34" s="67">
        <f t="shared" si="1"/>
        <v>0.69</v>
      </c>
      <c r="H34" s="67">
        <f t="shared" si="2"/>
        <v>0.06</v>
      </c>
      <c r="I34" s="17">
        <v>2969.5</v>
      </c>
      <c r="J34" s="17">
        <v>1.07</v>
      </c>
      <c r="K34" s="58">
        <v>0.04</v>
      </c>
    </row>
    <row r="35" spans="1:11" s="31" customFormat="1" ht="23.25" customHeight="1">
      <c r="A35" s="35" t="s">
        <v>49</v>
      </c>
      <c r="B35" s="33" t="s">
        <v>9</v>
      </c>
      <c r="C35" s="37"/>
      <c r="D35" s="68">
        <v>12896.1</v>
      </c>
      <c r="E35" s="71"/>
      <c r="F35" s="70"/>
      <c r="G35" s="67">
        <f t="shared" si="1"/>
        <v>4.34</v>
      </c>
      <c r="H35" s="67">
        <f t="shared" si="2"/>
        <v>0.36</v>
      </c>
      <c r="I35" s="17">
        <v>2969.5</v>
      </c>
      <c r="J35" s="17">
        <v>1.07</v>
      </c>
      <c r="K35" s="58">
        <v>0.29</v>
      </c>
    </row>
    <row r="36" spans="1:11" s="31" customFormat="1" ht="30" hidden="1">
      <c r="A36" s="35" t="s">
        <v>50</v>
      </c>
      <c r="B36" s="33" t="s">
        <v>12</v>
      </c>
      <c r="C36" s="37"/>
      <c r="D36" s="68">
        <f t="shared" si="0"/>
        <v>0</v>
      </c>
      <c r="E36" s="71"/>
      <c r="F36" s="70"/>
      <c r="G36" s="67">
        <f t="shared" si="1"/>
        <v>3.69</v>
      </c>
      <c r="H36" s="67">
        <f t="shared" si="2"/>
        <v>0.31</v>
      </c>
      <c r="I36" s="17">
        <v>2969.5</v>
      </c>
      <c r="J36" s="17">
        <v>1.07</v>
      </c>
      <c r="K36" s="58">
        <v>0</v>
      </c>
    </row>
    <row r="37" spans="1:11" s="31" customFormat="1" ht="30" hidden="1">
      <c r="A37" s="35" t="s">
        <v>51</v>
      </c>
      <c r="B37" s="33" t="s">
        <v>12</v>
      </c>
      <c r="C37" s="37"/>
      <c r="D37" s="68">
        <f t="shared" si="0"/>
        <v>0</v>
      </c>
      <c r="E37" s="71"/>
      <c r="F37" s="70"/>
      <c r="G37" s="67">
        <f t="shared" si="1"/>
        <v>3.69</v>
      </c>
      <c r="H37" s="67">
        <f t="shared" si="2"/>
        <v>0.31</v>
      </c>
      <c r="I37" s="17">
        <v>2969.5</v>
      </c>
      <c r="J37" s="17">
        <v>1.07</v>
      </c>
      <c r="K37" s="58">
        <v>0</v>
      </c>
    </row>
    <row r="38" spans="1:11" s="31" customFormat="1" ht="30">
      <c r="A38" s="35" t="s">
        <v>129</v>
      </c>
      <c r="B38" s="33" t="s">
        <v>12</v>
      </c>
      <c r="C38" s="37"/>
      <c r="D38" s="68">
        <v>130150</v>
      </c>
      <c r="E38" s="71"/>
      <c r="F38" s="70"/>
      <c r="G38" s="67">
        <f t="shared" si="1"/>
        <v>43.83</v>
      </c>
      <c r="H38" s="67">
        <f t="shared" si="2"/>
        <v>3.65</v>
      </c>
      <c r="I38" s="17">
        <v>2969.5</v>
      </c>
      <c r="J38" s="17">
        <v>1.07</v>
      </c>
      <c r="K38" s="58">
        <v>0</v>
      </c>
    </row>
    <row r="39" spans="1:11" s="31" customFormat="1" ht="30">
      <c r="A39" s="35" t="s">
        <v>23</v>
      </c>
      <c r="B39" s="33"/>
      <c r="C39" s="37">
        <f>F39*12</f>
        <v>0</v>
      </c>
      <c r="D39" s="68">
        <f t="shared" si="0"/>
        <v>7483.14</v>
      </c>
      <c r="E39" s="71">
        <f>H39*12</f>
        <v>2.52</v>
      </c>
      <c r="F39" s="70"/>
      <c r="G39" s="67">
        <f>H39*12</f>
        <v>2.52</v>
      </c>
      <c r="H39" s="67">
        <v>0.21</v>
      </c>
      <c r="I39" s="17">
        <v>2969.5</v>
      </c>
      <c r="J39" s="17">
        <v>1.07</v>
      </c>
      <c r="K39" s="58">
        <v>0.14</v>
      </c>
    </row>
    <row r="40" spans="1:11" s="17" customFormat="1" ht="15">
      <c r="A40" s="35" t="s">
        <v>25</v>
      </c>
      <c r="B40" s="33" t="s">
        <v>26</v>
      </c>
      <c r="C40" s="37">
        <f>F40*12</f>
        <v>0</v>
      </c>
      <c r="D40" s="68">
        <f>G40*I40</f>
        <v>2138.04</v>
      </c>
      <c r="E40" s="71">
        <f>H40*12</f>
        <v>0.72</v>
      </c>
      <c r="F40" s="70"/>
      <c r="G40" s="67">
        <f>H40*12</f>
        <v>0.72</v>
      </c>
      <c r="H40" s="67">
        <v>0.06</v>
      </c>
      <c r="I40" s="17">
        <v>2969.5</v>
      </c>
      <c r="J40" s="17">
        <v>1.07</v>
      </c>
      <c r="K40" s="58">
        <v>0.03</v>
      </c>
    </row>
    <row r="41" spans="1:11" s="17" customFormat="1" ht="15">
      <c r="A41" s="35" t="s">
        <v>27</v>
      </c>
      <c r="B41" s="38" t="s">
        <v>28</v>
      </c>
      <c r="C41" s="39">
        <f>F41*12</f>
        <v>0</v>
      </c>
      <c r="D41" s="68">
        <f>G41*I41</f>
        <v>1425.36</v>
      </c>
      <c r="E41" s="72">
        <f>H41*12</f>
        <v>0.48</v>
      </c>
      <c r="F41" s="73"/>
      <c r="G41" s="67">
        <f>12*H41</f>
        <v>0.48</v>
      </c>
      <c r="H41" s="67">
        <v>0.04</v>
      </c>
      <c r="I41" s="17">
        <v>2969.5</v>
      </c>
      <c r="J41" s="17">
        <v>1.07</v>
      </c>
      <c r="K41" s="58">
        <v>0.02</v>
      </c>
    </row>
    <row r="42" spans="1:11" s="36" customFormat="1" ht="30">
      <c r="A42" s="35" t="s">
        <v>24</v>
      </c>
      <c r="B42" s="33" t="s">
        <v>94</v>
      </c>
      <c r="C42" s="37">
        <f>F42*12</f>
        <v>0</v>
      </c>
      <c r="D42" s="68">
        <f>G42*I42</f>
        <v>1781.7</v>
      </c>
      <c r="E42" s="71"/>
      <c r="F42" s="70"/>
      <c r="G42" s="67">
        <f>12*H42</f>
        <v>0.6</v>
      </c>
      <c r="H42" s="67">
        <v>0.05</v>
      </c>
      <c r="I42" s="17">
        <v>2969.5</v>
      </c>
      <c r="J42" s="17">
        <v>1.07</v>
      </c>
      <c r="K42" s="58">
        <v>0.03</v>
      </c>
    </row>
    <row r="43" spans="1:11" s="36" customFormat="1" ht="15">
      <c r="A43" s="35" t="s">
        <v>33</v>
      </c>
      <c r="B43" s="33"/>
      <c r="C43" s="16"/>
      <c r="D43" s="67">
        <f>D45+D46+D47+D48+D49+D50+D51+D52+D53+D54</f>
        <v>15756.96</v>
      </c>
      <c r="E43" s="67"/>
      <c r="F43" s="70"/>
      <c r="G43" s="67">
        <f>D43/I43</f>
        <v>5.31</v>
      </c>
      <c r="H43" s="67">
        <f>G43/12</f>
        <v>0.44</v>
      </c>
      <c r="I43" s="17">
        <v>2969.5</v>
      </c>
      <c r="J43" s="17">
        <v>1.07</v>
      </c>
      <c r="K43" s="58">
        <v>0.64</v>
      </c>
    </row>
    <row r="44" spans="1:12" s="31" customFormat="1" ht="15" hidden="1">
      <c r="A44" s="11"/>
      <c r="B44" s="13"/>
      <c r="C44" s="4"/>
      <c r="D44" s="75"/>
      <c r="E44" s="74"/>
      <c r="F44" s="76"/>
      <c r="G44" s="74"/>
      <c r="H44" s="74"/>
      <c r="I44" s="17"/>
      <c r="J44" s="17"/>
      <c r="K44" s="58"/>
      <c r="L44" s="36"/>
    </row>
    <row r="45" spans="1:12" s="31" customFormat="1" ht="26.25" customHeight="1">
      <c r="A45" s="95" t="s">
        <v>122</v>
      </c>
      <c r="B45" s="96" t="s">
        <v>17</v>
      </c>
      <c r="C45" s="74"/>
      <c r="D45" s="75">
        <v>622.74</v>
      </c>
      <c r="E45" s="74"/>
      <c r="F45" s="76"/>
      <c r="G45" s="74"/>
      <c r="H45" s="74"/>
      <c r="I45" s="17">
        <v>2969.5</v>
      </c>
      <c r="J45" s="17">
        <v>1.07</v>
      </c>
      <c r="K45" s="58">
        <v>0.01</v>
      </c>
      <c r="L45" s="36"/>
    </row>
    <row r="46" spans="1:12" s="31" customFormat="1" ht="15">
      <c r="A46" s="95" t="s">
        <v>18</v>
      </c>
      <c r="B46" s="96" t="s">
        <v>22</v>
      </c>
      <c r="C46" s="74">
        <f>F46*12</f>
        <v>0</v>
      </c>
      <c r="D46" s="75">
        <v>459.48</v>
      </c>
      <c r="E46" s="74">
        <f>H46*12</f>
        <v>0</v>
      </c>
      <c r="F46" s="76"/>
      <c r="G46" s="74"/>
      <c r="H46" s="74"/>
      <c r="I46" s="17">
        <v>2969.5</v>
      </c>
      <c r="J46" s="17">
        <v>1.07</v>
      </c>
      <c r="K46" s="58">
        <v>0.01</v>
      </c>
      <c r="L46" s="36"/>
    </row>
    <row r="47" spans="1:12" s="31" customFormat="1" ht="15">
      <c r="A47" s="95" t="s">
        <v>108</v>
      </c>
      <c r="B47" s="97" t="s">
        <v>17</v>
      </c>
      <c r="C47" s="74"/>
      <c r="D47" s="75">
        <v>818.74</v>
      </c>
      <c r="E47" s="74"/>
      <c r="F47" s="76"/>
      <c r="G47" s="74"/>
      <c r="H47" s="74"/>
      <c r="I47" s="17">
        <v>2969.5</v>
      </c>
      <c r="J47" s="17"/>
      <c r="K47" s="58"/>
      <c r="L47" s="36"/>
    </row>
    <row r="48" spans="1:12" s="31" customFormat="1" ht="15">
      <c r="A48" s="95" t="s">
        <v>58</v>
      </c>
      <c r="B48" s="96" t="s">
        <v>17</v>
      </c>
      <c r="C48" s="74">
        <f>F48*12</f>
        <v>0</v>
      </c>
      <c r="D48" s="75">
        <v>875.61</v>
      </c>
      <c r="E48" s="74">
        <f>H48*12</f>
        <v>0</v>
      </c>
      <c r="F48" s="76"/>
      <c r="G48" s="74"/>
      <c r="H48" s="74"/>
      <c r="I48" s="17">
        <v>2969.5</v>
      </c>
      <c r="J48" s="17">
        <v>1.07</v>
      </c>
      <c r="K48" s="58">
        <v>0.02</v>
      </c>
      <c r="L48" s="36"/>
    </row>
    <row r="49" spans="1:12" s="31" customFormat="1" ht="15">
      <c r="A49" s="95" t="s">
        <v>19</v>
      </c>
      <c r="B49" s="96" t="s">
        <v>17</v>
      </c>
      <c r="C49" s="74">
        <f>F49*12</f>
        <v>0</v>
      </c>
      <c r="D49" s="75">
        <v>3903.72</v>
      </c>
      <c r="E49" s="74">
        <f>H49*12</f>
        <v>0</v>
      </c>
      <c r="F49" s="76"/>
      <c r="G49" s="74"/>
      <c r="H49" s="74"/>
      <c r="I49" s="17">
        <v>2969.5</v>
      </c>
      <c r="J49" s="17">
        <v>1.07</v>
      </c>
      <c r="K49" s="58">
        <v>0.09</v>
      </c>
      <c r="L49" s="36"/>
    </row>
    <row r="50" spans="1:12" s="31" customFormat="1" ht="15">
      <c r="A50" s="95" t="s">
        <v>20</v>
      </c>
      <c r="B50" s="96" t="s">
        <v>17</v>
      </c>
      <c r="C50" s="74">
        <f>F50*12</f>
        <v>0</v>
      </c>
      <c r="D50" s="75">
        <v>918.95</v>
      </c>
      <c r="E50" s="74">
        <f>H50*12</f>
        <v>0</v>
      </c>
      <c r="F50" s="76"/>
      <c r="G50" s="74"/>
      <c r="H50" s="74"/>
      <c r="I50" s="17">
        <v>2969.5</v>
      </c>
      <c r="J50" s="17">
        <v>1.07</v>
      </c>
      <c r="K50" s="58">
        <v>0.02</v>
      </c>
      <c r="L50" s="36"/>
    </row>
    <row r="51" spans="1:12" s="31" customFormat="1" ht="15">
      <c r="A51" s="95" t="s">
        <v>54</v>
      </c>
      <c r="B51" s="96" t="s">
        <v>17</v>
      </c>
      <c r="C51" s="74"/>
      <c r="D51" s="75">
        <v>437.79</v>
      </c>
      <c r="E51" s="74"/>
      <c r="F51" s="76"/>
      <c r="G51" s="74"/>
      <c r="H51" s="74"/>
      <c r="I51" s="17">
        <v>2969.5</v>
      </c>
      <c r="J51" s="17">
        <v>1.07</v>
      </c>
      <c r="K51" s="58">
        <v>0.01</v>
      </c>
      <c r="L51" s="36"/>
    </row>
    <row r="52" spans="1:12" s="31" customFormat="1" ht="15">
      <c r="A52" s="95" t="s">
        <v>55</v>
      </c>
      <c r="B52" s="96" t="s">
        <v>22</v>
      </c>
      <c r="C52" s="74"/>
      <c r="D52" s="75">
        <v>1751.23</v>
      </c>
      <c r="E52" s="74"/>
      <c r="F52" s="76"/>
      <c r="G52" s="74"/>
      <c r="H52" s="74"/>
      <c r="I52" s="17">
        <v>2969.5</v>
      </c>
      <c r="J52" s="17">
        <v>1.07</v>
      </c>
      <c r="K52" s="58">
        <v>0.04</v>
      </c>
      <c r="L52" s="36"/>
    </row>
    <row r="53" spans="1:12" s="31" customFormat="1" ht="25.5">
      <c r="A53" s="95" t="s">
        <v>21</v>
      </c>
      <c r="B53" s="96" t="s">
        <v>17</v>
      </c>
      <c r="C53" s="74">
        <f>F53*12</f>
        <v>0</v>
      </c>
      <c r="D53" s="75">
        <v>2480.09</v>
      </c>
      <c r="E53" s="74">
        <f>H53*12</f>
        <v>0</v>
      </c>
      <c r="F53" s="76"/>
      <c r="G53" s="74"/>
      <c r="H53" s="74"/>
      <c r="I53" s="17">
        <v>2969.5</v>
      </c>
      <c r="J53" s="17">
        <v>1.07</v>
      </c>
      <c r="K53" s="58">
        <v>0.05</v>
      </c>
      <c r="L53" s="36"/>
    </row>
    <row r="54" spans="1:12" s="31" customFormat="1" ht="25.5">
      <c r="A54" s="95" t="s">
        <v>123</v>
      </c>
      <c r="B54" s="96" t="s">
        <v>17</v>
      </c>
      <c r="C54" s="74"/>
      <c r="D54" s="75">
        <v>3488.61</v>
      </c>
      <c r="E54" s="74"/>
      <c r="F54" s="76"/>
      <c r="G54" s="74"/>
      <c r="H54" s="74"/>
      <c r="I54" s="17">
        <v>2969.5</v>
      </c>
      <c r="J54" s="17">
        <v>1.07</v>
      </c>
      <c r="K54" s="58">
        <v>0.01</v>
      </c>
      <c r="L54" s="36"/>
    </row>
    <row r="55" spans="1:12" s="31" customFormat="1" ht="15" hidden="1">
      <c r="A55" s="95"/>
      <c r="B55" s="96"/>
      <c r="C55" s="77"/>
      <c r="D55" s="75"/>
      <c r="E55" s="77"/>
      <c r="F55" s="76"/>
      <c r="G55" s="74"/>
      <c r="H55" s="74"/>
      <c r="I55" s="17"/>
      <c r="J55" s="17"/>
      <c r="K55" s="58"/>
      <c r="L55" s="36"/>
    </row>
    <row r="56" spans="1:12" s="31" customFormat="1" ht="15" hidden="1">
      <c r="A56" s="95"/>
      <c r="B56" s="96"/>
      <c r="C56" s="74"/>
      <c r="D56" s="75"/>
      <c r="E56" s="74"/>
      <c r="F56" s="76"/>
      <c r="G56" s="74"/>
      <c r="H56" s="74"/>
      <c r="I56" s="17"/>
      <c r="J56" s="17"/>
      <c r="K56" s="58"/>
      <c r="L56" s="36"/>
    </row>
    <row r="57" spans="1:11" s="36" customFormat="1" ht="30">
      <c r="A57" s="98" t="s">
        <v>39</v>
      </c>
      <c r="B57" s="99"/>
      <c r="C57" s="67"/>
      <c r="D57" s="67">
        <f>D58+D59+D61+D62+D66+D67</f>
        <v>16720.18</v>
      </c>
      <c r="E57" s="67"/>
      <c r="F57" s="70"/>
      <c r="G57" s="67">
        <f>D57/I57</f>
        <v>5.63</v>
      </c>
      <c r="H57" s="67">
        <f>G57/12</f>
        <v>0.47</v>
      </c>
      <c r="I57" s="17">
        <v>2969.5</v>
      </c>
      <c r="J57" s="17">
        <v>1.07</v>
      </c>
      <c r="K57" s="58">
        <v>0.99</v>
      </c>
    </row>
    <row r="58" spans="1:12" s="31" customFormat="1" ht="15">
      <c r="A58" s="95" t="s">
        <v>34</v>
      </c>
      <c r="B58" s="96" t="s">
        <v>59</v>
      </c>
      <c r="C58" s="74"/>
      <c r="D58" s="75">
        <v>2626.83</v>
      </c>
      <c r="E58" s="74"/>
      <c r="F58" s="76"/>
      <c r="G58" s="74"/>
      <c r="H58" s="74"/>
      <c r="I58" s="17">
        <v>2969.5</v>
      </c>
      <c r="J58" s="17">
        <v>1.07</v>
      </c>
      <c r="K58" s="58">
        <v>0.05</v>
      </c>
      <c r="L58" s="36"/>
    </row>
    <row r="59" spans="1:12" s="31" customFormat="1" ht="25.5">
      <c r="A59" s="95" t="s">
        <v>35</v>
      </c>
      <c r="B59" s="96" t="s">
        <v>43</v>
      </c>
      <c r="C59" s="74"/>
      <c r="D59" s="75">
        <v>1751.23</v>
      </c>
      <c r="E59" s="74"/>
      <c r="F59" s="76"/>
      <c r="G59" s="74"/>
      <c r="H59" s="74"/>
      <c r="I59" s="17">
        <v>2969.5</v>
      </c>
      <c r="J59" s="17">
        <v>1.07</v>
      </c>
      <c r="K59" s="58">
        <v>0.04</v>
      </c>
      <c r="L59" s="36"/>
    </row>
    <row r="60" spans="1:12" s="31" customFormat="1" ht="15" hidden="1">
      <c r="A60" s="95" t="s">
        <v>83</v>
      </c>
      <c r="B60" s="96" t="s">
        <v>62</v>
      </c>
      <c r="C60" s="74"/>
      <c r="D60" s="75"/>
      <c r="E60" s="74"/>
      <c r="F60" s="76"/>
      <c r="G60" s="74"/>
      <c r="H60" s="74"/>
      <c r="I60" s="17">
        <v>2969.5</v>
      </c>
      <c r="J60" s="17">
        <v>1.07</v>
      </c>
      <c r="K60" s="58">
        <v>0</v>
      </c>
      <c r="L60" s="36"/>
    </row>
    <row r="61" spans="1:12" s="31" customFormat="1" ht="15">
      <c r="A61" s="95" t="s">
        <v>63</v>
      </c>
      <c r="B61" s="96" t="s">
        <v>62</v>
      </c>
      <c r="C61" s="74"/>
      <c r="D61" s="75">
        <v>1837.85</v>
      </c>
      <c r="E61" s="74"/>
      <c r="F61" s="76"/>
      <c r="G61" s="74"/>
      <c r="H61" s="74"/>
      <c r="I61" s="17">
        <v>2969.5</v>
      </c>
      <c r="J61" s="17">
        <v>1.07</v>
      </c>
      <c r="K61" s="58">
        <v>0.04</v>
      </c>
      <c r="L61" s="36"/>
    </row>
    <row r="62" spans="1:12" s="31" customFormat="1" ht="25.5">
      <c r="A62" s="95" t="s">
        <v>60</v>
      </c>
      <c r="B62" s="96" t="s">
        <v>61</v>
      </c>
      <c r="C62" s="74"/>
      <c r="D62" s="75">
        <v>1751.2</v>
      </c>
      <c r="E62" s="74"/>
      <c r="F62" s="76"/>
      <c r="G62" s="74"/>
      <c r="H62" s="74"/>
      <c r="I62" s="17">
        <v>2969.5</v>
      </c>
      <c r="J62" s="17">
        <v>1.07</v>
      </c>
      <c r="K62" s="58">
        <v>0.04</v>
      </c>
      <c r="L62" s="36"/>
    </row>
    <row r="63" spans="1:12" s="31" customFormat="1" ht="15" hidden="1">
      <c r="A63" s="95" t="s">
        <v>46</v>
      </c>
      <c r="B63" s="96" t="s">
        <v>62</v>
      </c>
      <c r="C63" s="74"/>
      <c r="D63" s="75"/>
      <c r="E63" s="74"/>
      <c r="F63" s="76"/>
      <c r="G63" s="74"/>
      <c r="H63" s="74"/>
      <c r="I63" s="17">
        <v>2969.5</v>
      </c>
      <c r="J63" s="17">
        <v>1.07</v>
      </c>
      <c r="K63" s="58">
        <v>0</v>
      </c>
      <c r="L63" s="36"/>
    </row>
    <row r="64" spans="1:12" s="31" customFormat="1" ht="15" hidden="1">
      <c r="A64" s="95" t="s">
        <v>47</v>
      </c>
      <c r="B64" s="96" t="s">
        <v>17</v>
      </c>
      <c r="C64" s="74"/>
      <c r="D64" s="75"/>
      <c r="E64" s="74"/>
      <c r="F64" s="76"/>
      <c r="G64" s="74"/>
      <c r="H64" s="74"/>
      <c r="I64" s="17">
        <v>2969.5</v>
      </c>
      <c r="J64" s="17">
        <v>1.07</v>
      </c>
      <c r="K64" s="58">
        <v>0</v>
      </c>
      <c r="L64" s="36"/>
    </row>
    <row r="65" spans="1:12" s="31" customFormat="1" ht="25.5" hidden="1">
      <c r="A65" s="95" t="s">
        <v>44</v>
      </c>
      <c r="B65" s="96" t="s">
        <v>17</v>
      </c>
      <c r="C65" s="74"/>
      <c r="D65" s="75"/>
      <c r="E65" s="74"/>
      <c r="F65" s="76"/>
      <c r="G65" s="74"/>
      <c r="H65" s="74"/>
      <c r="I65" s="17">
        <v>2969.5</v>
      </c>
      <c r="J65" s="17">
        <v>1.07</v>
      </c>
      <c r="K65" s="58">
        <v>0</v>
      </c>
      <c r="L65" s="36"/>
    </row>
    <row r="66" spans="1:12" s="31" customFormat="1" ht="15">
      <c r="A66" s="95" t="s">
        <v>124</v>
      </c>
      <c r="B66" s="97" t="s">
        <v>17</v>
      </c>
      <c r="C66" s="77"/>
      <c r="D66" s="75">
        <v>2524.59</v>
      </c>
      <c r="E66" s="77"/>
      <c r="F66" s="76"/>
      <c r="G66" s="74"/>
      <c r="H66" s="74"/>
      <c r="I66" s="17"/>
      <c r="J66" s="17"/>
      <c r="K66" s="58"/>
      <c r="L66" s="36"/>
    </row>
    <row r="67" spans="1:12" s="31" customFormat="1" ht="15">
      <c r="A67" s="95" t="s">
        <v>56</v>
      </c>
      <c r="B67" s="96" t="s">
        <v>9</v>
      </c>
      <c r="C67" s="77"/>
      <c r="D67" s="75">
        <v>6228.48</v>
      </c>
      <c r="E67" s="77"/>
      <c r="F67" s="76"/>
      <c r="G67" s="74"/>
      <c r="H67" s="74"/>
      <c r="I67" s="17">
        <v>2969.5</v>
      </c>
      <c r="J67" s="17">
        <v>1.07</v>
      </c>
      <c r="K67" s="58">
        <v>0.14</v>
      </c>
      <c r="L67" s="36"/>
    </row>
    <row r="68" spans="1:12" s="31" customFormat="1" ht="15" hidden="1">
      <c r="A68" s="95" t="s">
        <v>69</v>
      </c>
      <c r="B68" s="96" t="s">
        <v>17</v>
      </c>
      <c r="C68" s="74"/>
      <c r="D68" s="75">
        <f>G68*I68</f>
        <v>0</v>
      </c>
      <c r="E68" s="74"/>
      <c r="F68" s="76"/>
      <c r="G68" s="74">
        <f>H68*12</f>
        <v>0</v>
      </c>
      <c r="H68" s="74">
        <v>0</v>
      </c>
      <c r="I68" s="17">
        <v>2969.5</v>
      </c>
      <c r="J68" s="17">
        <v>1.07</v>
      </c>
      <c r="K68" s="58">
        <v>0</v>
      </c>
      <c r="L68" s="36"/>
    </row>
    <row r="69" spans="1:12" s="31" customFormat="1" ht="30">
      <c r="A69" s="98" t="s">
        <v>40</v>
      </c>
      <c r="B69" s="96"/>
      <c r="C69" s="74"/>
      <c r="D69" s="67">
        <f>D70</f>
        <v>8513.75</v>
      </c>
      <c r="E69" s="74"/>
      <c r="F69" s="76"/>
      <c r="G69" s="67">
        <f>D69/I69</f>
        <v>2.87</v>
      </c>
      <c r="H69" s="67">
        <f>G69/12</f>
        <v>0.24</v>
      </c>
      <c r="I69" s="17">
        <v>2969.5</v>
      </c>
      <c r="J69" s="17">
        <v>1.07</v>
      </c>
      <c r="K69" s="58">
        <v>0.11</v>
      </c>
      <c r="L69" s="36"/>
    </row>
    <row r="70" spans="1:12" s="31" customFormat="1" ht="25.5">
      <c r="A70" s="95" t="s">
        <v>132</v>
      </c>
      <c r="B70" s="97" t="s">
        <v>12</v>
      </c>
      <c r="C70" s="74"/>
      <c r="D70" s="75">
        <v>8513.75</v>
      </c>
      <c r="E70" s="74"/>
      <c r="F70" s="76"/>
      <c r="G70" s="74"/>
      <c r="H70" s="74"/>
      <c r="I70" s="17">
        <v>2969.5</v>
      </c>
      <c r="J70" s="17">
        <v>1.07</v>
      </c>
      <c r="K70" s="58">
        <v>0.07</v>
      </c>
      <c r="L70" s="36"/>
    </row>
    <row r="71" spans="1:12" s="31" customFormat="1" ht="15" hidden="1">
      <c r="A71" s="95" t="s">
        <v>57</v>
      </c>
      <c r="B71" s="96" t="s">
        <v>9</v>
      </c>
      <c r="C71" s="74"/>
      <c r="D71" s="75">
        <f>G71*I71</f>
        <v>0</v>
      </c>
      <c r="E71" s="74"/>
      <c r="F71" s="76"/>
      <c r="G71" s="74">
        <f>H71*12</f>
        <v>0</v>
      </c>
      <c r="H71" s="74">
        <v>0</v>
      </c>
      <c r="I71" s="17">
        <v>2969.5</v>
      </c>
      <c r="J71" s="17">
        <v>1.07</v>
      </c>
      <c r="K71" s="58">
        <v>0</v>
      </c>
      <c r="L71" s="36"/>
    </row>
    <row r="72" spans="1:12" s="31" customFormat="1" ht="15">
      <c r="A72" s="98" t="s">
        <v>41</v>
      </c>
      <c r="B72" s="96"/>
      <c r="C72" s="74"/>
      <c r="D72" s="67">
        <f>D74+D75</f>
        <v>9458.14</v>
      </c>
      <c r="E72" s="74"/>
      <c r="F72" s="76"/>
      <c r="G72" s="67">
        <f>D72/I72</f>
        <v>3.19</v>
      </c>
      <c r="H72" s="67">
        <f>G72/12</f>
        <v>0.27</v>
      </c>
      <c r="I72" s="17">
        <v>2969.5</v>
      </c>
      <c r="J72" s="17">
        <v>1.07</v>
      </c>
      <c r="K72" s="58">
        <v>0.21</v>
      </c>
      <c r="L72" s="36"/>
    </row>
    <row r="73" spans="1:12" s="31" customFormat="1" ht="15" hidden="1">
      <c r="A73" s="95" t="s">
        <v>36</v>
      </c>
      <c r="B73" s="96" t="s">
        <v>9</v>
      </c>
      <c r="C73" s="74"/>
      <c r="D73" s="75">
        <f aca="true" t="shared" si="3" ref="D73:D80">G73*I73</f>
        <v>0</v>
      </c>
      <c r="E73" s="74"/>
      <c r="F73" s="76"/>
      <c r="G73" s="74">
        <f aca="true" t="shared" si="4" ref="G73:G80">H73*12</f>
        <v>0</v>
      </c>
      <c r="H73" s="74">
        <v>0</v>
      </c>
      <c r="I73" s="17">
        <v>2969.5</v>
      </c>
      <c r="J73" s="17">
        <v>1.07</v>
      </c>
      <c r="K73" s="58">
        <v>0</v>
      </c>
      <c r="L73" s="36"/>
    </row>
    <row r="74" spans="1:12" s="31" customFormat="1" ht="15">
      <c r="A74" s="95" t="s">
        <v>74</v>
      </c>
      <c r="B74" s="96" t="s">
        <v>17</v>
      </c>
      <c r="C74" s="74"/>
      <c r="D74" s="75">
        <v>8542.86</v>
      </c>
      <c r="E74" s="74"/>
      <c r="F74" s="76"/>
      <c r="G74" s="74"/>
      <c r="H74" s="74"/>
      <c r="I74" s="17">
        <v>2969.5</v>
      </c>
      <c r="J74" s="17">
        <v>1.07</v>
      </c>
      <c r="K74" s="58">
        <v>0.19</v>
      </c>
      <c r="L74" s="36"/>
    </row>
    <row r="75" spans="1:12" s="31" customFormat="1" ht="15">
      <c r="A75" s="95" t="s">
        <v>37</v>
      </c>
      <c r="B75" s="96" t="s">
        <v>17</v>
      </c>
      <c r="C75" s="74"/>
      <c r="D75" s="75">
        <v>915.28</v>
      </c>
      <c r="E75" s="74"/>
      <c r="F75" s="76"/>
      <c r="G75" s="74"/>
      <c r="H75" s="74"/>
      <c r="I75" s="17">
        <v>2969.5</v>
      </c>
      <c r="J75" s="17">
        <v>1.07</v>
      </c>
      <c r="K75" s="58">
        <v>0.02</v>
      </c>
      <c r="L75" s="36"/>
    </row>
    <row r="76" spans="1:12" s="31" customFormat="1" ht="27.75" customHeight="1" hidden="1">
      <c r="A76" s="95" t="s">
        <v>45</v>
      </c>
      <c r="B76" s="96" t="s">
        <v>12</v>
      </c>
      <c r="C76" s="74"/>
      <c r="D76" s="75">
        <f t="shared" si="3"/>
        <v>0</v>
      </c>
      <c r="E76" s="74"/>
      <c r="F76" s="76"/>
      <c r="G76" s="74">
        <f t="shared" si="4"/>
        <v>0</v>
      </c>
      <c r="H76" s="74">
        <v>0</v>
      </c>
      <c r="I76" s="17">
        <v>2969.5</v>
      </c>
      <c r="J76" s="17">
        <v>1.07</v>
      </c>
      <c r="K76" s="58">
        <v>0</v>
      </c>
      <c r="L76" s="36"/>
    </row>
    <row r="77" spans="1:12" s="31" customFormat="1" ht="25.5" hidden="1">
      <c r="A77" s="95" t="s">
        <v>70</v>
      </c>
      <c r="B77" s="96" t="s">
        <v>12</v>
      </c>
      <c r="C77" s="74"/>
      <c r="D77" s="75">
        <f t="shared" si="3"/>
        <v>0</v>
      </c>
      <c r="E77" s="74"/>
      <c r="F77" s="76"/>
      <c r="G77" s="74">
        <f t="shared" si="4"/>
        <v>0</v>
      </c>
      <c r="H77" s="74">
        <v>0</v>
      </c>
      <c r="I77" s="17">
        <v>2969.5</v>
      </c>
      <c r="J77" s="17">
        <v>1.07</v>
      </c>
      <c r="K77" s="58">
        <v>0</v>
      </c>
      <c r="L77" s="36"/>
    </row>
    <row r="78" spans="1:12" s="31" customFormat="1" ht="25.5" hidden="1">
      <c r="A78" s="95" t="s">
        <v>64</v>
      </c>
      <c r="B78" s="96" t="s">
        <v>12</v>
      </c>
      <c r="C78" s="74"/>
      <c r="D78" s="75">
        <f t="shared" si="3"/>
        <v>0</v>
      </c>
      <c r="E78" s="74"/>
      <c r="F78" s="76"/>
      <c r="G78" s="74">
        <f t="shared" si="4"/>
        <v>0</v>
      </c>
      <c r="H78" s="74">
        <v>0</v>
      </c>
      <c r="I78" s="17">
        <v>2969.5</v>
      </c>
      <c r="J78" s="17">
        <v>1.07</v>
      </c>
      <c r="K78" s="58">
        <v>0</v>
      </c>
      <c r="L78" s="36"/>
    </row>
    <row r="79" spans="1:12" s="31" customFormat="1" ht="25.5" hidden="1">
      <c r="A79" s="95" t="s">
        <v>71</v>
      </c>
      <c r="B79" s="96" t="s">
        <v>12</v>
      </c>
      <c r="C79" s="74"/>
      <c r="D79" s="75">
        <f t="shared" si="3"/>
        <v>0</v>
      </c>
      <c r="E79" s="74"/>
      <c r="F79" s="76"/>
      <c r="G79" s="74">
        <f t="shared" si="4"/>
        <v>0</v>
      </c>
      <c r="H79" s="74">
        <v>0</v>
      </c>
      <c r="I79" s="17">
        <v>2969.5</v>
      </c>
      <c r="J79" s="17">
        <v>1.07</v>
      </c>
      <c r="K79" s="58">
        <v>0</v>
      </c>
      <c r="L79" s="36"/>
    </row>
    <row r="80" spans="1:12" s="31" customFormat="1" ht="25.5" hidden="1">
      <c r="A80" s="95" t="s">
        <v>68</v>
      </c>
      <c r="B80" s="96" t="s">
        <v>12</v>
      </c>
      <c r="C80" s="74"/>
      <c r="D80" s="75">
        <f t="shared" si="3"/>
        <v>0</v>
      </c>
      <c r="E80" s="74"/>
      <c r="F80" s="76"/>
      <c r="G80" s="74">
        <f t="shared" si="4"/>
        <v>0</v>
      </c>
      <c r="H80" s="74">
        <v>0</v>
      </c>
      <c r="I80" s="17">
        <v>2969.5</v>
      </c>
      <c r="J80" s="17">
        <v>1.07</v>
      </c>
      <c r="K80" s="58">
        <v>0</v>
      </c>
      <c r="L80" s="36"/>
    </row>
    <row r="81" spans="1:12" s="31" customFormat="1" ht="15">
      <c r="A81" s="98" t="s">
        <v>42</v>
      </c>
      <c r="B81" s="96"/>
      <c r="C81" s="74"/>
      <c r="D81" s="67">
        <v>0</v>
      </c>
      <c r="E81" s="74"/>
      <c r="F81" s="76"/>
      <c r="G81" s="67">
        <f>D81/I81</f>
        <v>0</v>
      </c>
      <c r="H81" s="67">
        <f>G81/12</f>
        <v>0</v>
      </c>
      <c r="I81" s="17">
        <v>2969.5</v>
      </c>
      <c r="J81" s="17">
        <v>1.07</v>
      </c>
      <c r="K81" s="58">
        <v>0.14</v>
      </c>
      <c r="L81" s="36"/>
    </row>
    <row r="82" spans="1:12" s="17" customFormat="1" ht="15">
      <c r="A82" s="98" t="s">
        <v>53</v>
      </c>
      <c r="B82" s="99"/>
      <c r="C82" s="67"/>
      <c r="D82" s="67">
        <f>D83</f>
        <v>15868.8</v>
      </c>
      <c r="E82" s="67"/>
      <c r="F82" s="70"/>
      <c r="G82" s="67">
        <f>D82/I82</f>
        <v>5.34</v>
      </c>
      <c r="H82" s="67">
        <f>G82/12</f>
        <v>0.45</v>
      </c>
      <c r="I82" s="17">
        <v>2969.5</v>
      </c>
      <c r="J82" s="17">
        <v>1.07</v>
      </c>
      <c r="K82" s="58">
        <v>0.39</v>
      </c>
      <c r="L82" s="36"/>
    </row>
    <row r="83" spans="1:12" s="31" customFormat="1" ht="15">
      <c r="A83" s="95" t="s">
        <v>65</v>
      </c>
      <c r="B83" s="97" t="s">
        <v>22</v>
      </c>
      <c r="C83" s="74">
        <f>F83*12</f>
        <v>0</v>
      </c>
      <c r="D83" s="75">
        <v>15868.8</v>
      </c>
      <c r="E83" s="74">
        <f>H83*12</f>
        <v>0</v>
      </c>
      <c r="F83" s="76"/>
      <c r="G83" s="74"/>
      <c r="H83" s="74"/>
      <c r="I83" s="17">
        <v>2969.5</v>
      </c>
      <c r="J83" s="17">
        <v>1.07</v>
      </c>
      <c r="K83" s="58">
        <v>0.35</v>
      </c>
      <c r="L83" s="36"/>
    </row>
    <row r="84" spans="1:12" s="17" customFormat="1" ht="15">
      <c r="A84" s="98" t="s">
        <v>52</v>
      </c>
      <c r="B84" s="99"/>
      <c r="C84" s="67"/>
      <c r="D84" s="67">
        <f>D85+D86</f>
        <v>6101.82</v>
      </c>
      <c r="E84" s="67"/>
      <c r="F84" s="70"/>
      <c r="G84" s="67">
        <f>D84/I84</f>
        <v>2.05</v>
      </c>
      <c r="H84" s="67">
        <f>G84/12</f>
        <v>0.17</v>
      </c>
      <c r="I84" s="17">
        <v>2969.5</v>
      </c>
      <c r="J84" s="17">
        <v>1.07</v>
      </c>
      <c r="K84" s="58">
        <v>0.49</v>
      </c>
      <c r="L84" s="36"/>
    </row>
    <row r="85" spans="1:12" s="31" customFormat="1" ht="15">
      <c r="A85" s="95" t="s">
        <v>109</v>
      </c>
      <c r="B85" s="96" t="s">
        <v>59</v>
      </c>
      <c r="C85" s="74"/>
      <c r="D85" s="75">
        <v>3661.02</v>
      </c>
      <c r="E85" s="74"/>
      <c r="F85" s="76"/>
      <c r="G85" s="74"/>
      <c r="H85" s="74"/>
      <c r="I85" s="17">
        <v>2969.5</v>
      </c>
      <c r="J85" s="17">
        <v>1.07</v>
      </c>
      <c r="K85" s="58">
        <v>0.09</v>
      </c>
      <c r="L85" s="36"/>
    </row>
    <row r="86" spans="1:12" s="31" customFormat="1" ht="15">
      <c r="A86" s="95" t="s">
        <v>66</v>
      </c>
      <c r="B86" s="96" t="s">
        <v>59</v>
      </c>
      <c r="C86" s="74"/>
      <c r="D86" s="75">
        <v>2440.8</v>
      </c>
      <c r="E86" s="74"/>
      <c r="F86" s="76"/>
      <c r="G86" s="74"/>
      <c r="H86" s="74"/>
      <c r="I86" s="17">
        <v>2969.5</v>
      </c>
      <c r="J86" s="17">
        <v>1.07</v>
      </c>
      <c r="K86" s="58">
        <v>0.05</v>
      </c>
      <c r="L86" s="36"/>
    </row>
    <row r="87" spans="1:12" s="17" customFormat="1" ht="37.5">
      <c r="A87" s="100" t="s">
        <v>128</v>
      </c>
      <c r="B87" s="99" t="s">
        <v>12</v>
      </c>
      <c r="C87" s="72">
        <f>F87*12</f>
        <v>0</v>
      </c>
      <c r="D87" s="72">
        <f>G87*I87</f>
        <v>17817</v>
      </c>
      <c r="E87" s="72">
        <f>H87*12</f>
        <v>6</v>
      </c>
      <c r="F87" s="73"/>
      <c r="G87" s="72">
        <f>H87*12</f>
        <v>6</v>
      </c>
      <c r="H87" s="72">
        <f>0.38+0.12</f>
        <v>0.5</v>
      </c>
      <c r="I87" s="17">
        <v>2969.5</v>
      </c>
      <c r="J87" s="17">
        <v>1.07</v>
      </c>
      <c r="K87" s="58">
        <v>0.3</v>
      </c>
      <c r="L87" s="36"/>
    </row>
    <row r="88" spans="1:12" s="17" customFormat="1" ht="30.75" thickBot="1">
      <c r="A88" s="92" t="s">
        <v>125</v>
      </c>
      <c r="B88" s="93" t="s">
        <v>126</v>
      </c>
      <c r="C88" s="39"/>
      <c r="D88" s="78">
        <v>27000</v>
      </c>
      <c r="E88" s="78"/>
      <c r="F88" s="78"/>
      <c r="G88" s="72">
        <f>D88/I88</f>
        <v>9.09</v>
      </c>
      <c r="H88" s="72">
        <f>G88/12</f>
        <v>0.76</v>
      </c>
      <c r="I88" s="17">
        <v>2969.5</v>
      </c>
      <c r="K88" s="58"/>
      <c r="L88" s="36"/>
    </row>
    <row r="89" spans="1:12" s="17" customFormat="1" ht="19.5" thickBot="1">
      <c r="A89" s="52" t="s">
        <v>102</v>
      </c>
      <c r="B89" s="10" t="s">
        <v>11</v>
      </c>
      <c r="C89" s="39"/>
      <c r="D89" s="78">
        <f>G89*I89</f>
        <v>61646.82</v>
      </c>
      <c r="E89" s="78"/>
      <c r="F89" s="78"/>
      <c r="G89" s="71">
        <f>12*H89</f>
        <v>20.76</v>
      </c>
      <c r="H89" s="71">
        <v>1.73</v>
      </c>
      <c r="I89" s="17">
        <v>2969.5</v>
      </c>
      <c r="K89" s="58"/>
      <c r="L89" s="36"/>
    </row>
    <row r="90" spans="1:11" s="17" customFormat="1" ht="19.5" thickBot="1">
      <c r="A90" s="44" t="s">
        <v>93</v>
      </c>
      <c r="B90" s="45"/>
      <c r="C90" s="46"/>
      <c r="D90" s="79">
        <f>D14+D22+D31+D32+D33+D34+D35+D38+D39+D40+D41+D42+D43+D57+D69+D72+D81+D82+D84+D87+D89+D88</f>
        <v>719413.35</v>
      </c>
      <c r="E90" s="79">
        <f>E14+E22+E31+E32+E33+E34+E35+E38+E39+E40+E41+E42+E43+E57+E69+E72+E81+E82+E84+E87+E89+E88</f>
        <v>137.88</v>
      </c>
      <c r="F90" s="79">
        <f>F14+F22+F31+F32+F33+F34+F35+F38+F39+F40+F41+F42+F43+F57+F69+F72+F81+F82+F84+F87+F89+F88</f>
        <v>0</v>
      </c>
      <c r="G90" s="79">
        <f>G14+G22+G31+G32+G33+G34+G35+G38+G39+G40+G41+G42+G43+G57+G69+G72+G81+G82+G84+G87+G89+G88</f>
        <v>242.27</v>
      </c>
      <c r="H90" s="79">
        <f>H14+H22+H31+H32+H33+H34+H35+H38+H39+H40+H41+H42+H43+H57+H69+H72+H81+H82+H84+H87+H89+H88</f>
        <v>20.2</v>
      </c>
      <c r="K90" s="58"/>
    </row>
    <row r="91" spans="1:11" s="17" customFormat="1" ht="18.75">
      <c r="A91" s="63"/>
      <c r="B91" s="64"/>
      <c r="C91" s="65"/>
      <c r="D91" s="80"/>
      <c r="E91" s="80"/>
      <c r="F91" s="80"/>
      <c r="G91" s="80"/>
      <c r="H91" s="80"/>
      <c r="K91" s="58"/>
    </row>
    <row r="92" spans="4:11" s="6" customFormat="1" ht="12.75">
      <c r="D92" s="81"/>
      <c r="E92" s="81"/>
      <c r="F92" s="81"/>
      <c r="G92" s="81"/>
      <c r="H92" s="81"/>
      <c r="K92" s="60"/>
    </row>
    <row r="93" spans="4:11" s="6" customFormat="1" ht="13.5" thickBot="1">
      <c r="D93" s="81"/>
      <c r="E93" s="81"/>
      <c r="F93" s="81"/>
      <c r="G93" s="81"/>
      <c r="H93" s="81"/>
      <c r="K93" s="60"/>
    </row>
    <row r="94" spans="1:11" s="17" customFormat="1" ht="18.75">
      <c r="A94" s="47" t="s">
        <v>96</v>
      </c>
      <c r="B94" s="48"/>
      <c r="C94" s="49">
        <f>F94*12</f>
        <v>0</v>
      </c>
      <c r="D94" s="82">
        <f>D95+D96+D97</f>
        <v>49791.48</v>
      </c>
      <c r="E94" s="82">
        <f>E95+E96+E97</f>
        <v>0</v>
      </c>
      <c r="F94" s="82">
        <f>F95+F96+F97</f>
        <v>0</v>
      </c>
      <c r="G94" s="82">
        <f>G95+G96+G97</f>
        <v>16.77</v>
      </c>
      <c r="H94" s="82">
        <f>H95+H96+H97</f>
        <v>1.4</v>
      </c>
      <c r="I94" s="17">
        <v>2969.5</v>
      </c>
      <c r="K94" s="58"/>
    </row>
    <row r="95" spans="1:11" s="103" customFormat="1" ht="15">
      <c r="A95" s="95" t="s">
        <v>131</v>
      </c>
      <c r="B95" s="96"/>
      <c r="C95" s="74"/>
      <c r="D95" s="75">
        <v>33754.7</v>
      </c>
      <c r="E95" s="74"/>
      <c r="F95" s="76"/>
      <c r="G95" s="74">
        <f>D95/I95</f>
        <v>11.37</v>
      </c>
      <c r="H95" s="74">
        <f>G95/12</f>
        <v>0.95</v>
      </c>
      <c r="I95" s="101">
        <v>2969.5</v>
      </c>
      <c r="J95" s="101"/>
      <c r="K95" s="102"/>
    </row>
    <row r="96" spans="1:11" s="103" customFormat="1" ht="15">
      <c r="A96" s="95" t="s">
        <v>113</v>
      </c>
      <c r="B96" s="96"/>
      <c r="C96" s="74"/>
      <c r="D96" s="75">
        <v>15314.36</v>
      </c>
      <c r="E96" s="74"/>
      <c r="F96" s="76"/>
      <c r="G96" s="74">
        <f>D96/I96</f>
        <v>5.16</v>
      </c>
      <c r="H96" s="74">
        <f>G96/12</f>
        <v>0.43</v>
      </c>
      <c r="I96" s="101">
        <v>2969.5</v>
      </c>
      <c r="J96" s="101"/>
      <c r="K96" s="102"/>
    </row>
    <row r="97" spans="1:11" s="103" customFormat="1" ht="15">
      <c r="A97" s="95" t="s">
        <v>116</v>
      </c>
      <c r="B97" s="96"/>
      <c r="C97" s="74"/>
      <c r="D97" s="75">
        <v>722.42</v>
      </c>
      <c r="E97" s="74"/>
      <c r="F97" s="76"/>
      <c r="G97" s="74">
        <f>D97/I97</f>
        <v>0.24</v>
      </c>
      <c r="H97" s="74">
        <f>G97/12</f>
        <v>0.02</v>
      </c>
      <c r="I97" s="101">
        <v>2969.5</v>
      </c>
      <c r="J97" s="101"/>
      <c r="K97" s="102"/>
    </row>
    <row r="98" spans="1:11" s="6" customFormat="1" ht="12.75">
      <c r="A98" s="84"/>
      <c r="B98" s="85"/>
      <c r="C98" s="85"/>
      <c r="D98" s="89"/>
      <c r="E98" s="89"/>
      <c r="F98" s="89"/>
      <c r="G98" s="89"/>
      <c r="H98" s="89"/>
      <c r="K98" s="60"/>
    </row>
    <row r="99" spans="1:11" s="43" customFormat="1" ht="19.5" thickBot="1">
      <c r="A99" s="41"/>
      <c r="B99" s="42"/>
      <c r="C99" s="7"/>
      <c r="D99" s="90"/>
      <c r="E99" s="90"/>
      <c r="F99" s="90"/>
      <c r="G99" s="90"/>
      <c r="H99" s="90"/>
      <c r="K99" s="61"/>
    </row>
    <row r="100" spans="1:11" s="17" customFormat="1" ht="19.5" thickBot="1">
      <c r="A100" s="50" t="s">
        <v>95</v>
      </c>
      <c r="B100" s="25"/>
      <c r="C100" s="51"/>
      <c r="D100" s="91">
        <f>D90+D94</f>
        <v>769204.83</v>
      </c>
      <c r="E100" s="91">
        <f>E90+E94</f>
        <v>137.88</v>
      </c>
      <c r="F100" s="91">
        <f>F90+F94</f>
        <v>0</v>
      </c>
      <c r="G100" s="91">
        <f>G90+G94</f>
        <v>259.04</v>
      </c>
      <c r="H100" s="91">
        <f>H90+H94</f>
        <v>21.6</v>
      </c>
      <c r="K100" s="58"/>
    </row>
    <row r="101" spans="1:11" s="5" customFormat="1" ht="19.5">
      <c r="A101" s="53"/>
      <c r="B101" s="54"/>
      <c r="C101" s="54"/>
      <c r="D101" s="54"/>
      <c r="E101" s="8"/>
      <c r="F101" s="8"/>
      <c r="G101" s="8"/>
      <c r="H101" s="55"/>
      <c r="K101" s="62"/>
    </row>
    <row r="102" spans="1:11" s="5" customFormat="1" ht="19.5">
      <c r="A102" s="53"/>
      <c r="B102" s="54"/>
      <c r="C102" s="54"/>
      <c r="D102" s="54"/>
      <c r="E102" s="8"/>
      <c r="F102" s="8"/>
      <c r="G102" s="8"/>
      <c r="H102" s="55"/>
      <c r="K102" s="62"/>
    </row>
    <row r="103" spans="1:11" s="6" customFormat="1" ht="14.25">
      <c r="A103" s="120" t="s">
        <v>29</v>
      </c>
      <c r="B103" s="120"/>
      <c r="C103" s="120"/>
      <c r="D103" s="120"/>
      <c r="E103" s="120"/>
      <c r="F103" s="120"/>
      <c r="K103" s="60"/>
    </row>
    <row r="104" s="6" customFormat="1" ht="12.75">
      <c r="K104" s="60"/>
    </row>
    <row r="105" spans="1:11" s="6" customFormat="1" ht="12.75">
      <c r="A105" s="40" t="s">
        <v>30</v>
      </c>
      <c r="K105" s="60"/>
    </row>
    <row r="106" s="6" customFormat="1" ht="12.75">
      <c r="K106" s="60"/>
    </row>
    <row r="107" s="6" customFormat="1" ht="12.75">
      <c r="K107" s="60"/>
    </row>
    <row r="108" s="6" customFormat="1" ht="12.75">
      <c r="K108" s="60"/>
    </row>
    <row r="109" s="6" customFormat="1" ht="12.75">
      <c r="K109" s="60"/>
    </row>
    <row r="110" s="6" customFormat="1" ht="12.75">
      <c r="K110" s="60"/>
    </row>
    <row r="111" s="6" customFormat="1" ht="12.75">
      <c r="K111" s="60"/>
    </row>
    <row r="112" s="6" customFormat="1" ht="12.75">
      <c r="K112" s="60"/>
    </row>
    <row r="113" s="6" customFormat="1" ht="12.75">
      <c r="K113" s="60"/>
    </row>
    <row r="114" s="6" customFormat="1" ht="12.75">
      <c r="K114" s="60"/>
    </row>
    <row r="115" s="6" customFormat="1" ht="12.75">
      <c r="K115" s="60"/>
    </row>
    <row r="116" s="6" customFormat="1" ht="12.75">
      <c r="K116" s="60"/>
    </row>
    <row r="117" s="6" customFormat="1" ht="12.75">
      <c r="K117" s="60"/>
    </row>
    <row r="118" s="6" customFormat="1" ht="12.75">
      <c r="K118" s="60"/>
    </row>
    <row r="119" s="6" customFormat="1" ht="12.75">
      <c r="K119" s="60"/>
    </row>
    <row r="120" s="6" customFormat="1" ht="12.75">
      <c r="K120" s="60"/>
    </row>
    <row r="121" s="6" customFormat="1" ht="12.75">
      <c r="K121" s="60"/>
    </row>
    <row r="122" s="6" customFormat="1" ht="12.75">
      <c r="K122" s="60"/>
    </row>
    <row r="123" s="6" customFormat="1" ht="12.75">
      <c r="K123" s="60"/>
    </row>
  </sheetData>
  <sheetProtection/>
  <mergeCells count="12">
    <mergeCell ref="A7:H7"/>
    <mergeCell ref="A8:H8"/>
    <mergeCell ref="A9:H9"/>
    <mergeCell ref="A10:H10"/>
    <mergeCell ref="A13:H13"/>
    <mergeCell ref="A103:F10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2015-06-09T04:41:39Z</cp:lastPrinted>
  <dcterms:created xsi:type="dcterms:W3CDTF">2010-04-02T14:46:04Z</dcterms:created>
  <dcterms:modified xsi:type="dcterms:W3CDTF">2015-06-09T04:41:50Z</dcterms:modified>
  <cp:category/>
  <cp:version/>
  <cp:contentType/>
  <cp:contentStatus/>
</cp:coreProperties>
</file>