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95" windowWidth="14955" windowHeight="8325" activeTab="2"/>
  </bookViews>
  <sheets>
    <sheet name="проект 290 Пост" sheetId="1" r:id="rId1"/>
    <sheet name="по заявлению" sheetId="2" r:id="rId2"/>
    <sheet name="по голосованию" sheetId="3" r:id="rId3"/>
  </sheets>
  <definedNames>
    <definedName name="_xlnm.Print_Area" localSheetId="2">'по голосованию'!$A$1:$F$128</definedName>
    <definedName name="_xlnm.Print_Area" localSheetId="1">'по заявлению'!$A$1:$J$130</definedName>
    <definedName name="_xlnm.Print_Area" localSheetId="0">'проект 290 Пост'!$A$1:$J$139</definedName>
  </definedNames>
  <calcPr fullCalcOnLoad="1" fullPrecision="0"/>
</workbook>
</file>

<file path=xl/sharedStrings.xml><?xml version="1.0" encoding="utf-8"?>
<sst xmlns="http://schemas.openxmlformats.org/spreadsheetml/2006/main" count="690" uniqueCount="170">
  <si>
    <t>к договору управления многоквартирным домом</t>
  </si>
  <si>
    <t>Перечень работ и услуг по содержанию и ремонту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</si>
  <si>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</si>
  <si>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</si>
  <si>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</si>
  <si>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</si>
  <si>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</si>
  <si>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ежемесячно</t>
  </si>
  <si>
    <t>Уборка земельного участка, входящего в состав общего имущества</t>
  </si>
  <si>
    <t>6 раз в неделю</t>
  </si>
  <si>
    <t>по мере необходимости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</si>
  <si>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</si>
  <si>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</si>
  <si>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</si>
  <si>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</si>
  <si>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1 раз в год</t>
  </si>
  <si>
    <t>гидравлическое испытание входной запорной арматуры</t>
  </si>
  <si>
    <t>промывка системы отопления</t>
  </si>
  <si>
    <t>опресовка системы отопления</t>
  </si>
  <si>
    <t>заполнение системы отопления технической водой с удалением воздушных пробок</t>
  </si>
  <si>
    <t>2 раза в год</t>
  </si>
  <si>
    <t>Обслуживание вводных и внутренних газопроводов жилого фонда</t>
  </si>
  <si>
    <t>Организация и проведение микробиологического и санитарно - химического контроля горячего водоснабжения</t>
  </si>
  <si>
    <t>Дератизация</t>
  </si>
  <si>
    <t>12 раз в год</t>
  </si>
  <si>
    <t>Дезинсекция</t>
  </si>
  <si>
    <t>6 раз в год</t>
  </si>
  <si>
    <t xml:space="preserve">Управляющая организация   _____________________                                            Собственник __________________________                               </t>
  </si>
  <si>
    <t>М.П.</t>
  </si>
  <si>
    <t xml:space="preserve">Годовая стоимость                ( на весь дом), руб. </t>
  </si>
  <si>
    <t>Регламентные работы по системе отопления в т.числе:</t>
  </si>
  <si>
    <t>проверка бойлера на плотность и прочность</t>
  </si>
  <si>
    <t>проверка бойлера на предмет накипиобразования латунных трубок ( со снятием калачей )</t>
  </si>
  <si>
    <t>перевод реле времени</t>
  </si>
  <si>
    <t>прочистка канализационных выпусков до стены здания</t>
  </si>
  <si>
    <t>Регламентные работы по системе горячего водоснабжения в т.числе:</t>
  </si>
  <si>
    <t>Регламентные работы по системе холодного водоснабжения в т.числе:</t>
  </si>
  <si>
    <t>Регламентные работы по системе электроснабжени в т.числе:</t>
  </si>
  <si>
    <t>Регламентные работы по системе водоотведения в т.числе:</t>
  </si>
  <si>
    <t>1 ра в год</t>
  </si>
  <si>
    <t>замена трансформатора тока</t>
  </si>
  <si>
    <t>Регламентные работы по содержанию кровли в т.числе:</t>
  </si>
  <si>
    <t>Регламентные работы по системе вентиляции в т.числе:</t>
  </si>
  <si>
    <t>промывка фильтров в тепловом пункте</t>
  </si>
  <si>
    <t>регулировка элеваторного узла</t>
  </si>
  <si>
    <t>проверка работы регулятора температуры на бойлере</t>
  </si>
  <si>
    <t>ревизия элеваторного узла ( сопло )</t>
  </si>
  <si>
    <t>3 раза в год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</si>
  <si>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</si>
  <si>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</si>
  <si>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1 раз</t>
  </si>
  <si>
    <t>опрессовка бойлера</t>
  </si>
  <si>
    <t>очистка от снега и льда водостоков</t>
  </si>
  <si>
    <t>восстановление водостоков ( мелкий ремонт после очистки от снега и льда )</t>
  </si>
  <si>
    <t>восстановление общедомового уличного освещения</t>
  </si>
  <si>
    <t>(многоквартирный дом с газовыми плитами )</t>
  </si>
  <si>
    <t>сдвижка и подметание снега при отсутствии снегопадов</t>
  </si>
  <si>
    <t>сдвижка и подметание снега при снегопаде</t>
  </si>
  <si>
    <t>1 раз в сутки во время гололеда</t>
  </si>
  <si>
    <t>очистка от снега наледи подъездных козырьков</t>
  </si>
  <si>
    <t>Расчет размера платы за содержание и ремонт общего имущества в многоквартирном доме</t>
  </si>
  <si>
    <t>постоянно</t>
  </si>
  <si>
    <t>ведение технической документации</t>
  </si>
  <si>
    <t>очистка урн от мусора</t>
  </si>
  <si>
    <t>Итого:</t>
  </si>
  <si>
    <t>Всего:</t>
  </si>
  <si>
    <t>Дополнительные  по текущему ремонту, в т.ч.:</t>
  </si>
  <si>
    <t>замена насоса гвс / резерв /</t>
  </si>
  <si>
    <t>ремонт крылец - 6 шт.</t>
  </si>
  <si>
    <t>Сбор, вывоз и утилизация ТБО*, руб./м2</t>
  </si>
  <si>
    <t>учет работ по капремонту</t>
  </si>
  <si>
    <t>1 раз в 3 года</t>
  </si>
  <si>
    <t>Итого</t>
  </si>
  <si>
    <t>гидравлическое испытание элеваторных узлов и запорной арматуры</t>
  </si>
  <si>
    <t>очистка  водосточных воронок</t>
  </si>
  <si>
    <t>Управление многоквартирным домом, всего в т.ч.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</si>
  <si>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</si>
  <si>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</si>
  <si>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>ремонт панельных швов 50 п.м.</t>
  </si>
  <si>
    <t>по адресу: ул. Набережная, д.26 (S жилые + нежилые =2969,0 м2, S придом. тер.=3695,2м2)</t>
  </si>
  <si>
    <t xml:space="preserve">Проект  </t>
  </si>
  <si>
    <t>(стоимость услуг  увеличена на 10 % в соответствии с уровнем инфляции 2015 г.)</t>
  </si>
  <si>
    <t>договорная и претензионно-исковая работа, взыскание задолженности по ЖКУ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</si>
  <si>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</si>
  <si>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</si>
  <si>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</si>
  <si>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</si>
  <si>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</si>
  <si>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раскрытие информации, рассмотрение обращений граждан</t>
  </si>
  <si>
    <t>предоставление отчета по состоянию лицевого счета</t>
  </si>
  <si>
    <t>объем работ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</si>
  <si>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</si>
  <si>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</si>
  <si>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</si>
  <si>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</si>
  <si>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</si>
  <si>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</si>
  <si>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</si>
  <si>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</si>
  <si>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</si>
  <si>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</si>
  <si>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 и техническое обслуживание  приборов учета горячего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</si>
  <si>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</si>
  <si>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</si>
  <si>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</si>
  <si>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</si>
  <si>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</si>
  <si>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</si>
  <si>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</si>
  <si>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</si>
  <si>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</si>
  <si>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</si>
  <si>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</si>
  <si>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смена задвижек СТС</t>
  </si>
  <si>
    <t>проверка состояния системы внутридомового газового оборудования и ее отдельных элементов</t>
  </si>
  <si>
    <t>техническое обслуживание и ремонт внутридомового и вводного газопровода</t>
  </si>
  <si>
    <t>аварийно - диспетчерское обслуживание</t>
  </si>
  <si>
    <t>визуальная проверка целостности внутридомового газового оборудования</t>
  </si>
  <si>
    <t>визуальная проверка наличия свободного доступа к  внутридомовому  газовому  оборудованию</t>
  </si>
  <si>
    <t>осмотр  состояния окраски и креплений газопровода</t>
  </si>
  <si>
    <t>визуальная проверка наличия  и целостности футляров в местах прокладки через наружные и внутренние конструкции мкд</t>
  </si>
  <si>
    <t>проверка герметичности соединение и отключающих устройств</t>
  </si>
  <si>
    <t xml:space="preserve">проверка работоспообности и смазка отключающих устройств </t>
  </si>
  <si>
    <t>работа по очистке водяного подогревателя для удаления накипи-коррозийных отложений</t>
  </si>
  <si>
    <t xml:space="preserve">1 раз </t>
  </si>
  <si>
    <t>смена задвижек ГВС</t>
  </si>
  <si>
    <t>ревизия задвижек ГВС</t>
  </si>
  <si>
    <t xml:space="preserve">ревизия  задвижек  ХВС 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</si>
  <si>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</si>
  <si>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</si>
  <si>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</si>
  <si>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</si>
  <si>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</si>
  <si>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</si>
  <si>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</si>
  <si>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демонтаж приямка - 2 шт.</t>
  </si>
  <si>
    <t>ремонт балконных плит - 10 м2</t>
  </si>
  <si>
    <t>устройство мягкой  кровли  200 м2</t>
  </si>
  <si>
    <t>косметический ремонт подъездов - 6 шт.</t>
  </si>
  <si>
    <t>замена почтовых ящиков - 70 шт.</t>
  </si>
  <si>
    <t>замена окон в подъездах на пластиковые - 24 шт.</t>
  </si>
  <si>
    <t>ремонт подвальных входов  - 3 шт.</t>
  </si>
  <si>
    <t>демонтаж задвижки на вводе ХВС диам.100 мм - 1 шт.; прокладка трубопровода диам.89 мм - 0,4 м.п.</t>
  </si>
  <si>
    <t>смена задвижек на ХВС (общий ввод) диам. 80 мм - 1 шт.</t>
  </si>
  <si>
    <t>установка фильтра на ввод ГВС  на ВВП диам. 50 мм - 1 шт.</t>
  </si>
  <si>
    <t>установка обратного клапана на ввод ГВС  на ВВП диам. 50 мм - 1 шт.</t>
  </si>
  <si>
    <t>установка обратного клапана и фильтра на ввод ХВС  диам. 50 мм - 1 шт.</t>
  </si>
  <si>
    <t>2969 м2</t>
  </si>
  <si>
    <t>3695,2 м2</t>
  </si>
  <si>
    <t>1 шт</t>
  </si>
  <si>
    <t>установка регулятора температуры  на ВВП</t>
  </si>
  <si>
    <t>погодное регулирование системы отопления (ориентировочная стоимость)</t>
  </si>
  <si>
    <t>2 пробы</t>
  </si>
  <si>
    <t>2016 -2017  гг.</t>
  </si>
  <si>
    <t>Приложение № 3</t>
  </si>
  <si>
    <t xml:space="preserve">от _____________ 2016 г </t>
  </si>
  <si>
    <t>318 м</t>
  </si>
  <si>
    <t>778 м2</t>
  </si>
  <si>
    <t>1950 м</t>
  </si>
  <si>
    <t>535 м</t>
  </si>
  <si>
    <t>455 м</t>
  </si>
  <si>
    <t>408 м</t>
  </si>
  <si>
    <t>620 м</t>
  </si>
  <si>
    <t>140 каналов</t>
  </si>
  <si>
    <t>устранение неплотностей в вентиляционных каналах и шахтах, устранение засоров в каналах, пылеудаление и дезинфекция вентканалов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</si>
  <si>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устройств)</t>
    </r>
  </si>
  <si>
    <t>346,5 м2</t>
  </si>
  <si>
    <r>
      <t xml:space="preserve">Работы заявочного характера </t>
    </r>
    <r>
      <rPr>
        <sz val="11"/>
        <rFont val="Arial"/>
        <family val="2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 устройств, прочистка канализационных выпусков до стены здания, очистка водосточных воронок, очистка от снега и льда водостоков, очистка от снега и наледи подъездных козырьков, восстановление водостоков (мелкий ремонт после очистки от снега и льда))</t>
    </r>
  </si>
  <si>
    <t>Всего (без содержани лестничных клеток)</t>
  </si>
  <si>
    <t>Всего (с содержанием  лестничных  клеток)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</si>
</sst>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&quot;-&quot;??_р_._-;_-@_-"/>
    <numFmt numFmtId="165" formatCode="0.0"/>
    <numFmt numFmtId="166" formatCode="#,##0.0"/>
    <numFmt numFmtId="167" formatCode="0.000"/>
  </numFmts>
  <fonts count="26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name val="Arial Black"/>
      <family val="2"/>
    </font>
    <font>
      <sz val="11"/>
      <name val="Arial Black"/>
      <family val="2"/>
    </font>
    <font>
      <sz val="12"/>
      <name val="Arial Cyr"/>
      <family val="0"/>
    </font>
    <font>
      <sz val="11"/>
      <name val="Arial Cyr"/>
      <family val="2"/>
    </font>
    <font>
      <sz val="10"/>
      <color indexed="10"/>
      <name val="Arial Cyr"/>
      <family val="2"/>
    </font>
    <font>
      <sz val="12"/>
      <name val="Arial Black"/>
      <family val="2"/>
    </font>
    <font>
      <sz val="10"/>
      <name val="Arial"/>
      <family val="2"/>
    </font>
    <font>
      <sz val="11"/>
      <name val="Arial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>
        <color indexed="63"/>
      </right>
      <top style="medium"/>
      <bottom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/>
      <top style="medium"/>
      <bottom style="medium"/>
    </border>
    <border>
      <left style="thin"/>
      <right>
        <color indexed="63"/>
      </right>
      <top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117">
    <xf numFmtId="0" fontId="0" fillId="0" borderId="0" xfId="0" applyAlignment="1">
      <alignment/>
    </xf>
    <xf numFmtId="0" fontId="0" fillId="0" borderId="0" xfId="0" applyFill="1" applyAlignment="1">
      <alignment/>
    </xf>
    <xf numFmtId="0" fontId="18" fillId="24" borderId="10" xfId="0" applyFont="1" applyFill="1" applyBorder="1" applyAlignment="1">
      <alignment horizontal="center" vertical="center" wrapText="1"/>
    </xf>
    <xf numFmtId="0" fontId="23" fillId="0" borderId="0" xfId="0" applyFont="1" applyFill="1" applyAlignment="1">
      <alignment horizontal="center" vertical="center"/>
    </xf>
    <xf numFmtId="0" fontId="0" fillId="24" borderId="0" xfId="0" applyFill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18" fillId="0" borderId="11" xfId="0" applyFont="1" applyFill="1" applyBorder="1" applyAlignment="1">
      <alignment horizontal="center" vertical="center"/>
    </xf>
    <xf numFmtId="0" fontId="0" fillId="24" borderId="12" xfId="0" applyFont="1" applyFill="1" applyBorder="1" applyAlignment="1">
      <alignment horizontal="center" vertical="center" wrapText="1"/>
    </xf>
    <xf numFmtId="0" fontId="18" fillId="24" borderId="0" xfId="0" applyFont="1" applyFill="1" applyAlignment="1">
      <alignment horizontal="center" vertical="center" wrapText="1"/>
    </xf>
    <xf numFmtId="0" fontId="20" fillId="24" borderId="0" xfId="0" applyFont="1" applyFill="1" applyAlignment="1">
      <alignment/>
    </xf>
    <xf numFmtId="2" fontId="0" fillId="24" borderId="0" xfId="0" applyNumberForma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0" fontId="18" fillId="24" borderId="13" xfId="0" applyFont="1" applyFill="1" applyBorder="1" applyAlignment="1">
      <alignment horizontal="center" vertical="center" wrapText="1"/>
    </xf>
    <xf numFmtId="0" fontId="18" fillId="24" borderId="11" xfId="0" applyFont="1" applyFill="1" applyBorder="1" applyAlignment="1">
      <alignment horizontal="center" vertical="center" textRotation="90" wrapText="1"/>
    </xf>
    <xf numFmtId="0" fontId="18" fillId="24" borderId="11" xfId="0" applyFont="1" applyFill="1" applyBorder="1" applyAlignment="1">
      <alignment horizontal="center" vertical="center" wrapText="1"/>
    </xf>
    <xf numFmtId="0" fontId="0" fillId="24" borderId="14" xfId="0" applyFont="1" applyFill="1" applyBorder="1" applyAlignment="1">
      <alignment horizontal="center" vertical="center" wrapText="1"/>
    </xf>
    <xf numFmtId="0" fontId="0" fillId="24" borderId="15" xfId="0" applyFont="1" applyFill="1" applyBorder="1" applyAlignment="1">
      <alignment horizontal="center" vertical="center" wrapText="1"/>
    </xf>
    <xf numFmtId="0" fontId="0" fillId="24" borderId="16" xfId="0" applyFont="1" applyFill="1" applyBorder="1" applyAlignment="1">
      <alignment horizontal="center" vertical="center" wrapText="1"/>
    </xf>
    <xf numFmtId="0" fontId="0" fillId="24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 horizontal="center" vertical="center" wrapText="1"/>
    </xf>
    <xf numFmtId="0" fontId="0" fillId="24" borderId="0" xfId="0" applyFont="1" applyFill="1" applyAlignment="1">
      <alignment horizontal="center" vertical="center" wrapText="1"/>
    </xf>
    <xf numFmtId="0" fontId="18" fillId="24" borderId="12" xfId="0" applyFont="1" applyFill="1" applyBorder="1" applyAlignment="1">
      <alignment horizontal="center" vertical="center" wrapText="1"/>
    </xf>
    <xf numFmtId="0" fontId="18" fillId="24" borderId="19" xfId="0" applyFont="1" applyFill="1" applyBorder="1" applyAlignment="1">
      <alignment horizontal="center" vertical="center" wrapText="1"/>
    </xf>
    <xf numFmtId="0" fontId="18" fillId="24" borderId="20" xfId="0" applyFont="1" applyFill="1" applyBorder="1" applyAlignment="1">
      <alignment horizontal="left" vertical="center" wrapText="1"/>
    </xf>
    <xf numFmtId="0" fontId="22" fillId="24" borderId="0" xfId="0" applyFont="1" applyFill="1" applyAlignment="1">
      <alignment horizontal="center" vertical="center" wrapText="1"/>
    </xf>
    <xf numFmtId="0" fontId="18" fillId="24" borderId="21" xfId="0" applyFont="1" applyFill="1" applyBorder="1" applyAlignment="1">
      <alignment horizontal="center" vertical="center" wrapText="1"/>
    </xf>
    <xf numFmtId="0" fontId="0" fillId="24" borderId="0" xfId="0" applyFill="1" applyAlignment="1">
      <alignment horizontal="left" vertical="center"/>
    </xf>
    <xf numFmtId="0" fontId="0" fillId="24" borderId="0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/>
    </xf>
    <xf numFmtId="0" fontId="19" fillId="24" borderId="0" xfId="0" applyFont="1" applyFill="1" applyAlignment="1">
      <alignment/>
    </xf>
    <xf numFmtId="0" fontId="19" fillId="24" borderId="22" xfId="0" applyFont="1" applyFill="1" applyBorder="1" applyAlignment="1">
      <alignment horizontal="center" vertical="center" wrapText="1"/>
    </xf>
    <xf numFmtId="0" fontId="18" fillId="24" borderId="23" xfId="0" applyFont="1" applyFill="1" applyBorder="1" applyAlignment="1">
      <alignment horizontal="center" vertical="center" wrapText="1"/>
    </xf>
    <xf numFmtId="0" fontId="19" fillId="24" borderId="14" xfId="0" applyFont="1" applyFill="1" applyBorder="1" applyAlignment="1">
      <alignment horizontal="left" vertical="center" wrapText="1"/>
    </xf>
    <xf numFmtId="0" fontId="18" fillId="24" borderId="15" xfId="0" applyFont="1" applyFill="1" applyBorder="1" applyAlignment="1">
      <alignment horizontal="center" vertical="center" wrapText="1"/>
    </xf>
    <xf numFmtId="0" fontId="19" fillId="24" borderId="13" xfId="0" applyFont="1" applyFill="1" applyBorder="1" applyAlignment="1">
      <alignment horizontal="center" vertical="center" wrapText="1"/>
    </xf>
    <xf numFmtId="0" fontId="19" fillId="24" borderId="24" xfId="0" applyFont="1" applyFill="1" applyBorder="1" applyAlignment="1">
      <alignment horizontal="left" vertical="center" wrapText="1"/>
    </xf>
    <xf numFmtId="0" fontId="19" fillId="24" borderId="0" xfId="0" applyFont="1" applyFill="1" applyBorder="1" applyAlignment="1">
      <alignment horizontal="left" vertical="center" wrapText="1"/>
    </xf>
    <xf numFmtId="0" fontId="18" fillId="0" borderId="0" xfId="0" applyFont="1" applyFill="1" applyBorder="1" applyAlignment="1">
      <alignment horizontal="center" vertical="center"/>
    </xf>
    <xf numFmtId="0" fontId="18" fillId="24" borderId="0" xfId="0" applyFont="1" applyFill="1" applyBorder="1" applyAlignment="1">
      <alignment horizontal="center" vertical="center"/>
    </xf>
    <xf numFmtId="2" fontId="0" fillId="24" borderId="0" xfId="0" applyNumberFormat="1" applyFill="1" applyAlignment="1">
      <alignment/>
    </xf>
    <xf numFmtId="2" fontId="20" fillId="24" borderId="0" xfId="0" applyNumberFormat="1" applyFont="1" applyFill="1" applyAlignment="1">
      <alignment/>
    </xf>
    <xf numFmtId="2" fontId="18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ont="1" applyFill="1" applyAlignment="1">
      <alignment horizontal="center" vertical="center" wrapText="1"/>
    </xf>
    <xf numFmtId="2" fontId="0" fillId="24" borderId="0" xfId="0" applyNumberFormat="1" applyFill="1" applyAlignment="1">
      <alignment horizontal="center" vertical="center"/>
    </xf>
    <xf numFmtId="2" fontId="19" fillId="24" borderId="0" xfId="0" applyNumberFormat="1" applyFont="1" applyFill="1" applyAlignment="1">
      <alignment/>
    </xf>
    <xf numFmtId="2" fontId="23" fillId="0" borderId="0" xfId="0" applyNumberFormat="1" applyFont="1" applyFill="1" applyAlignment="1">
      <alignment horizontal="center" vertical="center"/>
    </xf>
    <xf numFmtId="0" fontId="19" fillId="24" borderId="0" xfId="0" applyFont="1" applyFill="1" applyBorder="1" applyAlignment="1">
      <alignment horizontal="center" vertical="center" wrapText="1"/>
    </xf>
    <xf numFmtId="0" fontId="18" fillId="24" borderId="0" xfId="0" applyFont="1" applyFill="1" applyBorder="1" applyAlignment="1">
      <alignment horizontal="center" vertical="center" wrapText="1"/>
    </xf>
    <xf numFmtId="2" fontId="18" fillId="25" borderId="19" xfId="0" applyNumberFormat="1" applyFont="1" applyFill="1" applyBorder="1" applyAlignment="1">
      <alignment horizontal="center" vertical="center" wrapText="1"/>
    </xf>
    <xf numFmtId="2" fontId="18" fillId="25" borderId="25" xfId="0" applyNumberFormat="1" applyFont="1" applyFill="1" applyBorder="1" applyAlignment="1">
      <alignment horizontal="center" vertical="center" wrapText="1"/>
    </xf>
    <xf numFmtId="2" fontId="18" fillId="25" borderId="12" xfId="0" applyNumberFormat="1" applyFont="1" applyFill="1" applyBorder="1" applyAlignment="1">
      <alignment horizontal="center" vertical="center" wrapText="1"/>
    </xf>
    <xf numFmtId="2" fontId="18" fillId="25" borderId="21" xfId="0" applyNumberFormat="1" applyFont="1" applyFill="1" applyBorder="1" applyAlignment="1">
      <alignment horizontal="center" vertical="center" wrapText="1"/>
    </xf>
    <xf numFmtId="2" fontId="0" fillId="25" borderId="12" xfId="0" applyNumberFormat="1" applyFont="1" applyFill="1" applyBorder="1" applyAlignment="1">
      <alignment horizontal="center" vertical="center" wrapText="1"/>
    </xf>
    <xf numFmtId="2" fontId="0" fillId="25" borderId="26" xfId="0" applyNumberFormat="1" applyFont="1" applyFill="1" applyBorder="1" applyAlignment="1">
      <alignment horizontal="center" vertical="center" wrapText="1"/>
    </xf>
    <xf numFmtId="2" fontId="0" fillId="25" borderId="19" xfId="0" applyNumberFormat="1" applyFont="1" applyFill="1" applyBorder="1" applyAlignment="1">
      <alignment horizontal="center" vertical="center" wrapText="1"/>
    </xf>
    <xf numFmtId="2" fontId="18" fillId="25" borderId="27" xfId="0" applyNumberFormat="1" applyFont="1" applyFill="1" applyBorder="1" applyAlignment="1">
      <alignment horizontal="center" vertical="center" wrapText="1"/>
    </xf>
    <xf numFmtId="2" fontId="18" fillId="25" borderId="28" xfId="0" applyNumberFormat="1" applyFont="1" applyFill="1" applyBorder="1" applyAlignment="1">
      <alignment horizontal="center" vertical="center" wrapText="1"/>
    </xf>
    <xf numFmtId="2" fontId="18" fillId="25" borderId="0" xfId="0" applyNumberFormat="1" applyFont="1" applyFill="1" applyBorder="1" applyAlignment="1">
      <alignment horizontal="center" vertical="center" wrapText="1"/>
    </xf>
    <xf numFmtId="0" fontId="0" fillId="25" borderId="0" xfId="0" applyFill="1" applyAlignment="1">
      <alignment horizontal="center" vertical="center"/>
    </xf>
    <xf numFmtId="2" fontId="18" fillId="25" borderId="15" xfId="0" applyNumberFormat="1" applyFont="1" applyFill="1" applyBorder="1" applyAlignment="1">
      <alignment horizontal="center" vertical="center" wrapText="1"/>
    </xf>
    <xf numFmtId="0" fontId="0" fillId="24" borderId="0" xfId="0" applyFill="1" applyBorder="1" applyAlignment="1">
      <alignment horizontal="left" vertical="center"/>
    </xf>
    <xf numFmtId="0" fontId="0" fillId="24" borderId="0" xfId="0" applyFill="1" applyBorder="1" applyAlignment="1">
      <alignment horizontal="center" vertical="center"/>
    </xf>
    <xf numFmtId="0" fontId="20" fillId="26" borderId="0" xfId="0" applyFont="1" applyFill="1" applyAlignment="1">
      <alignment horizontal="center"/>
    </xf>
    <xf numFmtId="0" fontId="0" fillId="25" borderId="0" xfId="0" applyFill="1" applyBorder="1" applyAlignment="1">
      <alignment horizontal="center" vertical="center"/>
    </xf>
    <xf numFmtId="2" fontId="19" fillId="25" borderId="0" xfId="0" applyNumberFormat="1" applyFont="1" applyFill="1" applyBorder="1" applyAlignment="1">
      <alignment horizontal="center"/>
    </xf>
    <xf numFmtId="2" fontId="18" fillId="25" borderId="10" xfId="0" applyNumberFormat="1" applyFont="1" applyFill="1" applyBorder="1" applyAlignment="1">
      <alignment horizontal="center" vertical="center" wrapText="1"/>
    </xf>
    <xf numFmtId="2" fontId="24" fillId="25" borderId="19" xfId="0" applyNumberFormat="1" applyFont="1" applyFill="1" applyBorder="1" applyAlignment="1">
      <alignment horizontal="center" vertical="center" wrapText="1"/>
    </xf>
    <xf numFmtId="0" fontId="0" fillId="25" borderId="20" xfId="0" applyFont="1" applyFill="1" applyBorder="1" applyAlignment="1">
      <alignment horizontal="left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center" vertical="center" wrapText="1"/>
    </xf>
    <xf numFmtId="0" fontId="18" fillId="25" borderId="20" xfId="0" applyFont="1" applyFill="1" applyBorder="1" applyAlignment="1">
      <alignment horizontal="left" vertical="center" wrapText="1"/>
    </xf>
    <xf numFmtId="0" fontId="18" fillId="25" borderId="12" xfId="0" applyFont="1" applyFill="1" applyBorder="1" applyAlignment="1">
      <alignment horizontal="center" vertical="center" wrapText="1"/>
    </xf>
    <xf numFmtId="0" fontId="19" fillId="25" borderId="20" xfId="0" applyFont="1" applyFill="1" applyBorder="1" applyAlignment="1">
      <alignment horizontal="left" vertical="center" wrapText="1"/>
    </xf>
    <xf numFmtId="0" fontId="18" fillId="25" borderId="0" xfId="0" applyFont="1" applyFill="1" applyAlignment="1">
      <alignment horizontal="center" vertical="center" wrapText="1"/>
    </xf>
    <xf numFmtId="2" fontId="18" fillId="25" borderId="0" xfId="0" applyNumberFormat="1" applyFont="1" applyFill="1" applyAlignment="1">
      <alignment horizontal="center" vertical="center" wrapText="1"/>
    </xf>
    <xf numFmtId="0" fontId="0" fillId="25" borderId="0" xfId="0" applyFont="1" applyFill="1" applyAlignment="1">
      <alignment horizontal="center" vertical="center" wrapText="1"/>
    </xf>
    <xf numFmtId="0" fontId="18" fillId="25" borderId="29" xfId="0" applyFont="1" applyFill="1" applyBorder="1" applyAlignment="1">
      <alignment horizontal="left" vertical="center" wrapText="1"/>
    </xf>
    <xf numFmtId="0" fontId="18" fillId="25" borderId="25" xfId="0" applyFont="1" applyFill="1" applyBorder="1" applyAlignment="1">
      <alignment horizontal="center" vertical="center" wrapText="1"/>
    </xf>
    <xf numFmtId="4" fontId="24" fillId="25" borderId="25" xfId="0" applyNumberFormat="1" applyFont="1" applyFill="1" applyBorder="1" applyAlignment="1">
      <alignment horizontal="center" vertical="center" wrapText="1"/>
    </xf>
    <xf numFmtId="0" fontId="24" fillId="25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4" borderId="25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0" fillId="25" borderId="26" xfId="0" applyFont="1" applyFill="1" applyBorder="1" applyAlignment="1">
      <alignment horizontal="center" vertical="center" wrapText="1"/>
    </xf>
    <xf numFmtId="0" fontId="18" fillId="25" borderId="19" xfId="0" applyFont="1" applyFill="1" applyBorder="1" applyAlignment="1">
      <alignment horizontal="center" vertical="center" wrapText="1"/>
    </xf>
    <xf numFmtId="0" fontId="18" fillId="24" borderId="30" xfId="0" applyFont="1" applyFill="1" applyBorder="1" applyAlignment="1">
      <alignment horizontal="center" vertical="center" wrapText="1"/>
    </xf>
    <xf numFmtId="0" fontId="18" fillId="0" borderId="12" xfId="0" applyFont="1" applyFill="1" applyBorder="1" applyAlignment="1">
      <alignment horizontal="center" vertical="center"/>
    </xf>
    <xf numFmtId="4" fontId="24" fillId="25" borderId="29" xfId="0" applyNumberFormat="1" applyFont="1" applyFill="1" applyBorder="1" applyAlignment="1">
      <alignment horizontal="left" vertical="center" wrapText="1"/>
    </xf>
    <xf numFmtId="4" fontId="24" fillId="25" borderId="19" xfId="0" applyNumberFormat="1" applyFont="1" applyFill="1" applyBorder="1" applyAlignment="1">
      <alignment horizontal="center" vertical="center" wrapText="1"/>
    </xf>
    <xf numFmtId="0" fontId="24" fillId="25" borderId="19" xfId="0" applyFont="1" applyFill="1" applyBorder="1" applyAlignment="1">
      <alignment horizontal="center" vertical="center" wrapText="1"/>
    </xf>
    <xf numFmtId="0" fontId="24" fillId="25" borderId="29" xfId="0" applyFont="1" applyFill="1" applyBorder="1" applyAlignment="1">
      <alignment horizontal="left" vertical="center" wrapText="1"/>
    </xf>
    <xf numFmtId="0" fontId="0" fillId="25" borderId="19" xfId="0" applyFont="1" applyFill="1" applyBorder="1" applyAlignment="1">
      <alignment horizontal="center" vertical="center" wrapText="1"/>
    </xf>
    <xf numFmtId="0" fontId="24" fillId="25" borderId="20" xfId="0" applyFont="1" applyFill="1" applyBorder="1" applyAlignment="1">
      <alignment horizontal="left" vertical="center" wrapText="1"/>
    </xf>
    <xf numFmtId="0" fontId="24" fillId="25" borderId="12" xfId="0" applyFont="1" applyFill="1" applyBorder="1" applyAlignment="1">
      <alignment horizontal="center" vertical="center" wrapText="1"/>
    </xf>
    <xf numFmtId="0" fontId="0" fillId="25" borderId="12" xfId="0" applyFont="1" applyFill="1" applyBorder="1" applyAlignment="1">
      <alignment horizontal="left" vertical="center" wrapText="1"/>
    </xf>
    <xf numFmtId="2" fontId="24" fillId="25" borderId="25" xfId="0" applyNumberFormat="1" applyFont="1" applyFill="1" applyBorder="1" applyAlignment="1">
      <alignment horizontal="center" vertical="center" wrapText="1"/>
    </xf>
    <xf numFmtId="0" fontId="18" fillId="25" borderId="26" xfId="0" applyFont="1" applyFill="1" applyBorder="1" applyAlignment="1">
      <alignment horizontal="center" vertical="center" wrapText="1"/>
    </xf>
    <xf numFmtId="0" fontId="18" fillId="25" borderId="0" xfId="0" applyFont="1" applyFill="1" applyBorder="1" applyAlignment="1">
      <alignment horizontal="left" vertical="center" wrapText="1"/>
    </xf>
    <xf numFmtId="0" fontId="18" fillId="25" borderId="0" xfId="0" applyFont="1" applyFill="1" applyBorder="1" applyAlignment="1">
      <alignment horizontal="center" vertical="center" wrapText="1"/>
    </xf>
    <xf numFmtId="0" fontId="19" fillId="25" borderId="0" xfId="0" applyFont="1" applyFill="1" applyAlignment="1">
      <alignment horizontal="center" wrapText="1"/>
    </xf>
    <xf numFmtId="0" fontId="0" fillId="25" borderId="0" xfId="0" applyFill="1" applyAlignment="1">
      <alignment/>
    </xf>
    <xf numFmtId="2" fontId="21" fillId="25" borderId="0" xfId="0" applyNumberFormat="1" applyFont="1" applyFill="1" applyAlignment="1">
      <alignment horizontal="center" vertical="center" wrapText="1"/>
    </xf>
    <xf numFmtId="0" fontId="0" fillId="25" borderId="0" xfId="0" applyFill="1" applyAlignment="1">
      <alignment horizontal="center" vertical="center" wrapText="1"/>
    </xf>
    <xf numFmtId="2" fontId="19" fillId="25" borderId="31" xfId="0" applyNumberFormat="1" applyFont="1" applyFill="1" applyBorder="1" applyAlignment="1">
      <alignment horizontal="center" vertical="center" wrapText="1"/>
    </xf>
    <xf numFmtId="0" fontId="0" fillId="25" borderId="31" xfId="0" applyFill="1" applyBorder="1" applyAlignment="1">
      <alignment horizontal="center" vertical="center" wrapText="1"/>
    </xf>
    <xf numFmtId="0" fontId="19" fillId="25" borderId="32" xfId="0" applyFont="1" applyFill="1" applyBorder="1" applyAlignment="1">
      <alignment horizontal="center" vertical="center" wrapText="1"/>
    </xf>
    <xf numFmtId="0" fontId="19" fillId="25" borderId="33" xfId="0" applyFont="1" applyFill="1" applyBorder="1" applyAlignment="1">
      <alignment horizontal="center" vertical="center" wrapText="1"/>
    </xf>
    <xf numFmtId="0" fontId="0" fillId="25" borderId="33" xfId="0" applyFill="1" applyBorder="1" applyAlignment="1">
      <alignment horizontal="center" vertical="center" wrapText="1"/>
    </xf>
    <xf numFmtId="0" fontId="0" fillId="25" borderId="34" xfId="0" applyFill="1" applyBorder="1" applyAlignment="1">
      <alignment horizontal="center" vertical="center" wrapText="1"/>
    </xf>
    <xf numFmtId="0" fontId="21" fillId="25" borderId="0" xfId="0" applyFont="1" applyFill="1" applyAlignment="1">
      <alignment horizontal="left" vertical="center"/>
    </xf>
    <xf numFmtId="0" fontId="18" fillId="25" borderId="0" xfId="0" applyFont="1" applyFill="1" applyAlignment="1">
      <alignment horizontal="right" vertical="center"/>
    </xf>
    <xf numFmtId="0" fontId="0" fillId="25" borderId="0" xfId="0" applyFill="1" applyAlignment="1">
      <alignment horizontal="right"/>
    </xf>
    <xf numFmtId="0" fontId="18" fillId="25" borderId="0" xfId="0" applyFont="1" applyFill="1" applyAlignment="1">
      <alignment horizontal="right"/>
    </xf>
    <xf numFmtId="0" fontId="20" fillId="0" borderId="0" xfId="0" applyFont="1" applyFill="1" applyAlignment="1">
      <alignment horizontal="center"/>
    </xf>
    <xf numFmtId="0" fontId="20" fillId="0" borderId="0" xfId="0" applyFont="1" applyAlignment="1">
      <alignment horizontal="center"/>
    </xf>
    <xf numFmtId="0" fontId="20" fillId="25" borderId="0" xfId="0" applyFont="1" applyFill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56"/>
  <sheetViews>
    <sheetView zoomScale="75" zoomScaleNormal="75" zoomScalePageLayoutView="0" workbookViewId="0" topLeftCell="A103">
      <selection activeCell="M109" sqref="M109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7.00390625" style="6" customWidth="1"/>
    <col min="4" max="4" width="14.875" style="6" customWidth="1"/>
    <col min="5" max="5" width="13.875" style="6" customWidth="1"/>
    <col min="6" max="6" width="20.875" style="6" customWidth="1"/>
    <col min="7" max="7" width="15.375" style="6" customWidth="1"/>
    <col min="8" max="8" width="15.375" style="6" hidden="1" customWidth="1"/>
    <col min="9" max="9" width="15.375" style="40" hidden="1" customWidth="1"/>
    <col min="10" max="12" width="15.375" style="6" customWidth="1"/>
    <col min="13" max="16384" width="9.125" style="6" customWidth="1"/>
  </cols>
  <sheetData>
    <row r="1" spans="1:6" ht="16.5" customHeight="1">
      <c r="A1" s="111" t="s">
        <v>154</v>
      </c>
      <c r="B1" s="112"/>
      <c r="C1" s="112"/>
      <c r="D1" s="112"/>
      <c r="E1" s="112"/>
      <c r="F1" s="112"/>
    </row>
    <row r="2" spans="2:6" ht="12.75" customHeight="1">
      <c r="B2" s="113"/>
      <c r="C2" s="113"/>
      <c r="D2" s="113"/>
      <c r="E2" s="112"/>
      <c r="F2" s="112"/>
    </row>
    <row r="3" spans="1:6" ht="23.25" customHeight="1">
      <c r="A3" s="63" t="s">
        <v>153</v>
      </c>
      <c r="B3" s="113" t="s">
        <v>0</v>
      </c>
      <c r="C3" s="113"/>
      <c r="D3" s="113"/>
      <c r="E3" s="112"/>
      <c r="F3" s="112"/>
    </row>
    <row r="4" spans="2:6" ht="14.25" customHeight="1">
      <c r="B4" s="113" t="s">
        <v>155</v>
      </c>
      <c r="C4" s="113"/>
      <c r="D4" s="113"/>
      <c r="E4" s="112"/>
      <c r="F4" s="112"/>
    </row>
    <row r="5" spans="1:6" s="1" customFormat="1" ht="33" customHeight="1">
      <c r="A5" s="114" t="s">
        <v>80</v>
      </c>
      <c r="B5" s="115"/>
      <c r="C5" s="115"/>
      <c r="D5" s="115"/>
      <c r="E5" s="115"/>
      <c r="F5" s="115"/>
    </row>
    <row r="6" spans="1:6" s="1" customFormat="1" ht="20.25" customHeight="1">
      <c r="A6" s="116" t="s">
        <v>81</v>
      </c>
      <c r="B6" s="116"/>
      <c r="C6" s="116"/>
      <c r="D6" s="116"/>
      <c r="E6" s="116"/>
      <c r="F6" s="116"/>
    </row>
    <row r="7" spans="1:9" s="10" customFormat="1" ht="22.5" customHeight="1">
      <c r="A7" s="100" t="s">
        <v>1</v>
      </c>
      <c r="B7" s="100"/>
      <c r="C7" s="100"/>
      <c r="D7" s="100"/>
      <c r="E7" s="101"/>
      <c r="F7" s="101"/>
      <c r="I7" s="41"/>
    </row>
    <row r="8" spans="1:6" s="11" customFormat="1" ht="18.75" customHeight="1">
      <c r="A8" s="100" t="s">
        <v>79</v>
      </c>
      <c r="B8" s="100"/>
      <c r="C8" s="100"/>
      <c r="D8" s="100"/>
      <c r="E8" s="101"/>
      <c r="F8" s="101"/>
    </row>
    <row r="9" spans="1:6" s="12" customFormat="1" ht="17.25" customHeight="1">
      <c r="A9" s="102" t="s">
        <v>55</v>
      </c>
      <c r="B9" s="102"/>
      <c r="C9" s="102"/>
      <c r="D9" s="102"/>
      <c r="E9" s="103"/>
      <c r="F9" s="103"/>
    </row>
    <row r="10" spans="1:6" s="11" customFormat="1" ht="30" customHeight="1" thickBot="1">
      <c r="A10" s="104" t="s">
        <v>60</v>
      </c>
      <c r="B10" s="104"/>
      <c r="C10" s="104"/>
      <c r="D10" s="104"/>
      <c r="E10" s="105"/>
      <c r="F10" s="105"/>
    </row>
    <row r="11" spans="1:9" s="9" customFormat="1" ht="139.5" customHeight="1" thickBot="1">
      <c r="A11" s="13" t="s">
        <v>2</v>
      </c>
      <c r="B11" s="14" t="s">
        <v>3</v>
      </c>
      <c r="C11" s="14" t="s">
        <v>90</v>
      </c>
      <c r="D11" s="15" t="s">
        <v>29</v>
      </c>
      <c r="E11" s="15" t="s">
        <v>4</v>
      </c>
      <c r="F11" s="2" t="s">
        <v>5</v>
      </c>
      <c r="I11" s="42"/>
    </row>
    <row r="12" spans="1:9" s="21" customFormat="1" ht="12.75">
      <c r="A12" s="16">
        <v>1</v>
      </c>
      <c r="B12" s="17">
        <v>2</v>
      </c>
      <c r="C12" s="18"/>
      <c r="D12" s="18"/>
      <c r="E12" s="19">
        <v>3</v>
      </c>
      <c r="F12" s="20">
        <v>4</v>
      </c>
      <c r="I12" s="43"/>
    </row>
    <row r="13" spans="1:9" s="21" customFormat="1" ht="49.5" customHeight="1">
      <c r="A13" s="106" t="s">
        <v>6</v>
      </c>
      <c r="B13" s="107"/>
      <c r="C13" s="107"/>
      <c r="D13" s="107"/>
      <c r="E13" s="108"/>
      <c r="F13" s="109"/>
      <c r="I13" s="43"/>
    </row>
    <row r="14" spans="1:9" s="9" customFormat="1" ht="15">
      <c r="A14" s="77" t="s">
        <v>75</v>
      </c>
      <c r="B14" s="72" t="s">
        <v>7</v>
      </c>
      <c r="C14" s="78" t="s">
        <v>147</v>
      </c>
      <c r="D14" s="50">
        <f>E14*G14</f>
        <v>119710.08</v>
      </c>
      <c r="E14" s="49">
        <f>F14*12</f>
        <v>40.32</v>
      </c>
      <c r="F14" s="49">
        <f>F24+F26</f>
        <v>3.36</v>
      </c>
      <c r="G14" s="9">
        <v>2969</v>
      </c>
      <c r="H14" s="9">
        <v>1.07</v>
      </c>
      <c r="I14" s="42">
        <v>2.24</v>
      </c>
    </row>
    <row r="15" spans="1:9" s="9" customFormat="1" ht="29.25" customHeight="1">
      <c r="A15" s="88" t="s">
        <v>82</v>
      </c>
      <c r="B15" s="89" t="s">
        <v>61</v>
      </c>
      <c r="C15" s="79"/>
      <c r="D15" s="50"/>
      <c r="E15" s="49"/>
      <c r="F15" s="49"/>
      <c r="G15" s="9">
        <v>2969</v>
      </c>
      <c r="I15" s="42"/>
    </row>
    <row r="16" spans="1:9" s="9" customFormat="1" ht="21.75" customHeight="1">
      <c r="A16" s="88" t="s">
        <v>62</v>
      </c>
      <c r="B16" s="89" t="s">
        <v>61</v>
      </c>
      <c r="C16" s="79"/>
      <c r="D16" s="50"/>
      <c r="E16" s="49"/>
      <c r="F16" s="49"/>
      <c r="G16" s="9">
        <v>2969</v>
      </c>
      <c r="I16" s="42"/>
    </row>
    <row r="17" spans="1:9" s="9" customFormat="1" ht="120" customHeight="1">
      <c r="A17" s="88" t="s">
        <v>83</v>
      </c>
      <c r="B17" s="89" t="s">
        <v>20</v>
      </c>
      <c r="C17" s="79"/>
      <c r="D17" s="50"/>
      <c r="E17" s="49"/>
      <c r="F17" s="49"/>
      <c r="G17" s="9">
        <v>2969</v>
      </c>
      <c r="I17" s="42"/>
    </row>
    <row r="18" spans="1:9" s="9" customFormat="1" ht="24.75" customHeight="1">
      <c r="A18" s="88" t="s">
        <v>84</v>
      </c>
      <c r="B18" s="89" t="s">
        <v>61</v>
      </c>
      <c r="C18" s="79"/>
      <c r="D18" s="50"/>
      <c r="E18" s="49"/>
      <c r="F18" s="49"/>
      <c r="G18" s="9">
        <v>2969</v>
      </c>
      <c r="I18" s="42"/>
    </row>
    <row r="19" spans="1:9" s="9" customFormat="1" ht="27" customHeight="1">
      <c r="A19" s="88" t="s">
        <v>85</v>
      </c>
      <c r="B19" s="89" t="s">
        <v>61</v>
      </c>
      <c r="C19" s="79"/>
      <c r="D19" s="50"/>
      <c r="E19" s="49"/>
      <c r="F19" s="49"/>
      <c r="G19" s="9">
        <v>2969</v>
      </c>
      <c r="I19" s="42"/>
    </row>
    <row r="20" spans="1:9" s="9" customFormat="1" ht="15.75" customHeight="1">
      <c r="A20" s="88" t="s">
        <v>86</v>
      </c>
      <c r="B20" s="89" t="s">
        <v>10</v>
      </c>
      <c r="C20" s="79"/>
      <c r="D20" s="50"/>
      <c r="E20" s="49"/>
      <c r="F20" s="49"/>
      <c r="G20" s="9">
        <v>2969</v>
      </c>
      <c r="I20" s="42"/>
    </row>
    <row r="21" spans="1:9" s="9" customFormat="1" ht="17.25" customHeight="1">
      <c r="A21" s="88" t="s">
        <v>87</v>
      </c>
      <c r="B21" s="89" t="s">
        <v>12</v>
      </c>
      <c r="C21" s="79"/>
      <c r="D21" s="50"/>
      <c r="E21" s="49"/>
      <c r="F21" s="49"/>
      <c r="G21" s="9">
        <v>2969</v>
      </c>
      <c r="I21" s="42"/>
    </row>
    <row r="22" spans="1:9" s="9" customFormat="1" ht="18" customHeight="1">
      <c r="A22" s="88" t="s">
        <v>88</v>
      </c>
      <c r="B22" s="89" t="s">
        <v>61</v>
      </c>
      <c r="C22" s="79"/>
      <c r="D22" s="50"/>
      <c r="E22" s="49"/>
      <c r="F22" s="49"/>
      <c r="G22" s="9">
        <v>2969</v>
      </c>
      <c r="I22" s="42"/>
    </row>
    <row r="23" spans="1:9" s="9" customFormat="1" ht="18" customHeight="1">
      <c r="A23" s="88" t="s">
        <v>89</v>
      </c>
      <c r="B23" s="89" t="s">
        <v>15</v>
      </c>
      <c r="C23" s="79"/>
      <c r="D23" s="50"/>
      <c r="E23" s="49"/>
      <c r="F23" s="49"/>
      <c r="G23" s="9">
        <v>2969</v>
      </c>
      <c r="I23" s="42"/>
    </row>
    <row r="24" spans="1:9" s="9" customFormat="1" ht="21" customHeight="1">
      <c r="A24" s="77" t="s">
        <v>64</v>
      </c>
      <c r="B24" s="90"/>
      <c r="C24" s="80"/>
      <c r="D24" s="50"/>
      <c r="E24" s="49"/>
      <c r="F24" s="49">
        <v>3.24</v>
      </c>
      <c r="G24" s="9">
        <v>2969</v>
      </c>
      <c r="I24" s="42"/>
    </row>
    <row r="25" spans="1:9" s="9" customFormat="1" ht="21" customHeight="1">
      <c r="A25" s="91" t="s">
        <v>70</v>
      </c>
      <c r="B25" s="90" t="s">
        <v>61</v>
      </c>
      <c r="C25" s="80"/>
      <c r="D25" s="50"/>
      <c r="E25" s="49"/>
      <c r="F25" s="67">
        <v>0.12</v>
      </c>
      <c r="G25" s="9">
        <v>2969</v>
      </c>
      <c r="I25" s="42"/>
    </row>
    <row r="26" spans="1:9" s="9" customFormat="1" ht="21" customHeight="1">
      <c r="A26" s="77" t="s">
        <v>72</v>
      </c>
      <c r="B26" s="92"/>
      <c r="C26" s="81"/>
      <c r="D26" s="50"/>
      <c r="E26" s="49"/>
      <c r="F26" s="49">
        <f>F25</f>
        <v>0.12</v>
      </c>
      <c r="G26" s="9">
        <v>2969</v>
      </c>
      <c r="I26" s="42"/>
    </row>
    <row r="27" spans="1:10" s="9" customFormat="1" ht="30">
      <c r="A27" s="77" t="s">
        <v>8</v>
      </c>
      <c r="B27" s="85" t="s">
        <v>9</v>
      </c>
      <c r="C27" s="78" t="s">
        <v>148</v>
      </c>
      <c r="D27" s="50">
        <f>E27*G27</f>
        <v>177427.44</v>
      </c>
      <c r="E27" s="49">
        <f>F27*12</f>
        <v>59.76</v>
      </c>
      <c r="F27" s="49">
        <v>4.98</v>
      </c>
      <c r="G27" s="9">
        <v>2969</v>
      </c>
      <c r="H27" s="9">
        <v>1.07</v>
      </c>
      <c r="I27" s="42">
        <v>3.6</v>
      </c>
      <c r="J27" s="9">
        <f>E27/12</f>
        <v>4.98</v>
      </c>
    </row>
    <row r="28" spans="1:10" s="9" customFormat="1" ht="15">
      <c r="A28" s="88" t="s">
        <v>91</v>
      </c>
      <c r="B28" s="89" t="s">
        <v>9</v>
      </c>
      <c r="C28" s="78"/>
      <c r="D28" s="50"/>
      <c r="E28" s="49"/>
      <c r="F28" s="49"/>
      <c r="G28" s="9">
        <v>2969</v>
      </c>
      <c r="I28" s="42"/>
      <c r="J28" s="9">
        <f aca="true" t="shared" si="0" ref="J28:J90">E28/12</f>
        <v>0</v>
      </c>
    </row>
    <row r="29" spans="1:10" s="9" customFormat="1" ht="15">
      <c r="A29" s="88" t="s">
        <v>92</v>
      </c>
      <c r="B29" s="89" t="s">
        <v>93</v>
      </c>
      <c r="C29" s="78"/>
      <c r="D29" s="50"/>
      <c r="E29" s="49"/>
      <c r="F29" s="49"/>
      <c r="G29" s="9">
        <v>2969</v>
      </c>
      <c r="I29" s="42"/>
      <c r="J29" s="9">
        <f t="shared" si="0"/>
        <v>0</v>
      </c>
    </row>
    <row r="30" spans="1:10" s="9" customFormat="1" ht="15">
      <c r="A30" s="88" t="s">
        <v>94</v>
      </c>
      <c r="B30" s="89" t="s">
        <v>95</v>
      </c>
      <c r="C30" s="82"/>
      <c r="D30" s="50"/>
      <c r="E30" s="49"/>
      <c r="F30" s="49"/>
      <c r="G30" s="9">
        <v>2969</v>
      </c>
      <c r="I30" s="42"/>
      <c r="J30" s="9">
        <f t="shared" si="0"/>
        <v>0</v>
      </c>
    </row>
    <row r="31" spans="1:10" s="9" customFormat="1" ht="15">
      <c r="A31" s="88" t="s">
        <v>56</v>
      </c>
      <c r="B31" s="89" t="s">
        <v>9</v>
      </c>
      <c r="C31" s="82"/>
      <c r="D31" s="50"/>
      <c r="E31" s="49"/>
      <c r="F31" s="49"/>
      <c r="G31" s="9">
        <v>2969</v>
      </c>
      <c r="I31" s="42"/>
      <c r="J31" s="9">
        <f t="shared" si="0"/>
        <v>0</v>
      </c>
    </row>
    <row r="32" spans="1:10" s="9" customFormat="1" ht="25.5">
      <c r="A32" s="88" t="s">
        <v>57</v>
      </c>
      <c r="B32" s="89" t="s">
        <v>10</v>
      </c>
      <c r="C32" s="81"/>
      <c r="D32" s="50"/>
      <c r="E32" s="49"/>
      <c r="F32" s="49"/>
      <c r="G32" s="9">
        <v>2969</v>
      </c>
      <c r="I32" s="42"/>
      <c r="J32" s="9">
        <f t="shared" si="0"/>
        <v>0</v>
      </c>
    </row>
    <row r="33" spans="1:10" s="9" customFormat="1" ht="15">
      <c r="A33" s="88" t="s">
        <v>96</v>
      </c>
      <c r="B33" s="89" t="s">
        <v>9</v>
      </c>
      <c r="C33" s="82"/>
      <c r="D33" s="50"/>
      <c r="E33" s="49"/>
      <c r="F33" s="49"/>
      <c r="G33" s="9">
        <v>2969</v>
      </c>
      <c r="I33" s="42"/>
      <c r="J33" s="9">
        <f t="shared" si="0"/>
        <v>0</v>
      </c>
    </row>
    <row r="34" spans="1:10" s="9" customFormat="1" ht="15">
      <c r="A34" s="88" t="s">
        <v>63</v>
      </c>
      <c r="B34" s="89" t="s">
        <v>9</v>
      </c>
      <c r="C34" s="82"/>
      <c r="D34" s="50"/>
      <c r="E34" s="49"/>
      <c r="F34" s="49"/>
      <c r="G34" s="9">
        <v>2969</v>
      </c>
      <c r="I34" s="42"/>
      <c r="J34" s="9">
        <f t="shared" si="0"/>
        <v>0</v>
      </c>
    </row>
    <row r="35" spans="1:10" s="9" customFormat="1" ht="25.5">
      <c r="A35" s="88" t="s">
        <v>97</v>
      </c>
      <c r="B35" s="89" t="s">
        <v>58</v>
      </c>
      <c r="C35" s="82"/>
      <c r="D35" s="50"/>
      <c r="E35" s="49"/>
      <c r="F35" s="49"/>
      <c r="G35" s="9">
        <v>2969</v>
      </c>
      <c r="I35" s="42"/>
      <c r="J35" s="9">
        <f t="shared" si="0"/>
        <v>0</v>
      </c>
    </row>
    <row r="36" spans="1:10" s="9" customFormat="1" ht="25.5">
      <c r="A36" s="88" t="s">
        <v>98</v>
      </c>
      <c r="B36" s="89" t="s">
        <v>10</v>
      </c>
      <c r="C36" s="8"/>
      <c r="D36" s="50"/>
      <c r="E36" s="49"/>
      <c r="F36" s="49"/>
      <c r="G36" s="9">
        <v>2969</v>
      </c>
      <c r="I36" s="42"/>
      <c r="J36" s="9">
        <f t="shared" si="0"/>
        <v>0</v>
      </c>
    </row>
    <row r="37" spans="1:10" s="9" customFormat="1" ht="25.5">
      <c r="A37" s="88" t="s">
        <v>99</v>
      </c>
      <c r="B37" s="89" t="s">
        <v>9</v>
      </c>
      <c r="C37" s="8"/>
      <c r="D37" s="50"/>
      <c r="E37" s="49"/>
      <c r="F37" s="49"/>
      <c r="G37" s="9">
        <v>2969</v>
      </c>
      <c r="I37" s="42"/>
      <c r="J37" s="9">
        <f t="shared" si="0"/>
        <v>0</v>
      </c>
    </row>
    <row r="38" spans="1:10" s="25" customFormat="1" ht="21" customHeight="1">
      <c r="A38" s="24" t="s">
        <v>11</v>
      </c>
      <c r="B38" s="22" t="s">
        <v>12</v>
      </c>
      <c r="C38" s="22" t="s">
        <v>147</v>
      </c>
      <c r="D38" s="50">
        <f>E38*G38</f>
        <v>29571.24</v>
      </c>
      <c r="E38" s="49">
        <f>F38*12</f>
        <v>9.96</v>
      </c>
      <c r="F38" s="49">
        <v>0.83</v>
      </c>
      <c r="G38" s="9">
        <v>2969</v>
      </c>
      <c r="H38" s="9">
        <v>1.07</v>
      </c>
      <c r="I38" s="42">
        <v>0.6</v>
      </c>
      <c r="J38" s="9">
        <f t="shared" si="0"/>
        <v>0.83</v>
      </c>
    </row>
    <row r="39" spans="1:10" s="9" customFormat="1" ht="21" customHeight="1">
      <c r="A39" s="24" t="s">
        <v>13</v>
      </c>
      <c r="B39" s="22" t="s">
        <v>14</v>
      </c>
      <c r="C39" s="78" t="s">
        <v>147</v>
      </c>
      <c r="D39" s="50">
        <f>E39*G39</f>
        <v>96195.6</v>
      </c>
      <c r="E39" s="49">
        <f>F39*12</f>
        <v>32.4</v>
      </c>
      <c r="F39" s="49">
        <v>2.7</v>
      </c>
      <c r="G39" s="9">
        <v>2969</v>
      </c>
      <c r="H39" s="9">
        <v>1.07</v>
      </c>
      <c r="I39" s="42">
        <v>1.94</v>
      </c>
      <c r="J39" s="9">
        <f t="shared" si="0"/>
        <v>2.7</v>
      </c>
    </row>
    <row r="40" spans="1:10" s="9" customFormat="1" ht="21" customHeight="1">
      <c r="A40" s="71" t="s">
        <v>103</v>
      </c>
      <c r="B40" s="72" t="s">
        <v>9</v>
      </c>
      <c r="C40" s="78"/>
      <c r="D40" s="50">
        <v>161295.08</v>
      </c>
      <c r="E40" s="49">
        <f>D40/G40</f>
        <v>54.33</v>
      </c>
      <c r="F40" s="49">
        <f>E40/12</f>
        <v>4.53</v>
      </c>
      <c r="G40" s="9">
        <v>2969</v>
      </c>
      <c r="I40" s="42"/>
      <c r="J40" s="9">
        <f t="shared" si="0"/>
        <v>4.5275</v>
      </c>
    </row>
    <row r="41" spans="1:10" s="9" customFormat="1" ht="21" customHeight="1">
      <c r="A41" s="88" t="s">
        <v>104</v>
      </c>
      <c r="B41" s="89" t="s">
        <v>20</v>
      </c>
      <c r="C41" s="78"/>
      <c r="D41" s="50"/>
      <c r="E41" s="49"/>
      <c r="F41" s="49"/>
      <c r="G41" s="9">
        <v>2969</v>
      </c>
      <c r="I41" s="42"/>
      <c r="J41" s="9">
        <f t="shared" si="0"/>
        <v>0</v>
      </c>
    </row>
    <row r="42" spans="1:10" s="9" customFormat="1" ht="21" customHeight="1">
      <c r="A42" s="88" t="s">
        <v>105</v>
      </c>
      <c r="B42" s="89" t="s">
        <v>15</v>
      </c>
      <c r="C42" s="78"/>
      <c r="D42" s="50"/>
      <c r="E42" s="49"/>
      <c r="F42" s="49"/>
      <c r="G42" s="9">
        <v>2969</v>
      </c>
      <c r="I42" s="42"/>
      <c r="J42" s="9">
        <f t="shared" si="0"/>
        <v>0</v>
      </c>
    </row>
    <row r="43" spans="1:10" s="9" customFormat="1" ht="21" customHeight="1">
      <c r="A43" s="88" t="s">
        <v>106</v>
      </c>
      <c r="B43" s="89" t="s">
        <v>107</v>
      </c>
      <c r="C43" s="78"/>
      <c r="D43" s="50"/>
      <c r="E43" s="49"/>
      <c r="F43" s="49"/>
      <c r="G43" s="9">
        <v>2969</v>
      </c>
      <c r="I43" s="42"/>
      <c r="J43" s="9">
        <f t="shared" si="0"/>
        <v>0</v>
      </c>
    </row>
    <row r="44" spans="1:10" s="9" customFormat="1" ht="21" customHeight="1">
      <c r="A44" s="88" t="s">
        <v>108</v>
      </c>
      <c r="B44" s="89" t="s">
        <v>109</v>
      </c>
      <c r="C44" s="78"/>
      <c r="D44" s="50"/>
      <c r="E44" s="49"/>
      <c r="F44" s="49"/>
      <c r="G44" s="9">
        <v>2969</v>
      </c>
      <c r="I44" s="42"/>
      <c r="J44" s="9">
        <f t="shared" si="0"/>
        <v>0</v>
      </c>
    </row>
    <row r="45" spans="1:10" s="9" customFormat="1" ht="21" customHeight="1">
      <c r="A45" s="88" t="s">
        <v>110</v>
      </c>
      <c r="B45" s="89" t="s">
        <v>107</v>
      </c>
      <c r="C45" s="78"/>
      <c r="D45" s="50"/>
      <c r="E45" s="49"/>
      <c r="F45" s="49"/>
      <c r="G45" s="9">
        <v>2969</v>
      </c>
      <c r="I45" s="42"/>
      <c r="J45" s="9">
        <f t="shared" si="0"/>
        <v>0</v>
      </c>
    </row>
    <row r="46" spans="1:10" s="21" customFormat="1" ht="30">
      <c r="A46" s="71" t="s">
        <v>100</v>
      </c>
      <c r="B46" s="72" t="s">
        <v>7</v>
      </c>
      <c r="C46" s="78" t="s">
        <v>149</v>
      </c>
      <c r="D46" s="50">
        <v>2246.78</v>
      </c>
      <c r="E46" s="49">
        <f>D46/G46</f>
        <v>0.76</v>
      </c>
      <c r="F46" s="49">
        <f>E46/12</f>
        <v>0.06</v>
      </c>
      <c r="G46" s="9">
        <v>2969</v>
      </c>
      <c r="H46" s="9">
        <v>1.07</v>
      </c>
      <c r="I46" s="42">
        <v>0.04</v>
      </c>
      <c r="J46" s="9">
        <f t="shared" si="0"/>
        <v>0.0633333333333333</v>
      </c>
    </row>
    <row r="47" spans="1:10" s="21" customFormat="1" ht="33.75" customHeight="1">
      <c r="A47" s="71" t="s">
        <v>101</v>
      </c>
      <c r="B47" s="72" t="s">
        <v>7</v>
      </c>
      <c r="C47" s="78" t="s">
        <v>149</v>
      </c>
      <c r="D47" s="50">
        <v>2246.78</v>
      </c>
      <c r="E47" s="49">
        <f>D47/G47</f>
        <v>0.76</v>
      </c>
      <c r="F47" s="49">
        <f>E47/12</f>
        <v>0.06</v>
      </c>
      <c r="G47" s="9">
        <v>2969</v>
      </c>
      <c r="H47" s="9">
        <v>1.07</v>
      </c>
      <c r="I47" s="42">
        <v>0.04</v>
      </c>
      <c r="J47" s="9">
        <f t="shared" si="0"/>
        <v>0.0633333333333333</v>
      </c>
    </row>
    <row r="48" spans="1:10" s="21" customFormat="1" ht="32.25" customHeight="1">
      <c r="A48" s="71" t="s">
        <v>102</v>
      </c>
      <c r="B48" s="72" t="s">
        <v>7</v>
      </c>
      <c r="C48" s="78" t="s">
        <v>149</v>
      </c>
      <c r="D48" s="50">
        <v>14185.73</v>
      </c>
      <c r="E48" s="49">
        <f>D48/G48</f>
        <v>4.78</v>
      </c>
      <c r="F48" s="49">
        <f>E48/12</f>
        <v>0.4</v>
      </c>
      <c r="G48" s="9">
        <v>2969</v>
      </c>
      <c r="H48" s="9">
        <v>1.07</v>
      </c>
      <c r="I48" s="42">
        <v>0.29</v>
      </c>
      <c r="J48" s="9">
        <f t="shared" si="0"/>
        <v>0.398333333333333</v>
      </c>
    </row>
    <row r="49" spans="1:10" s="21" customFormat="1" ht="30">
      <c r="A49" s="71" t="s">
        <v>21</v>
      </c>
      <c r="B49" s="72"/>
      <c r="C49" s="78" t="s">
        <v>156</v>
      </c>
      <c r="D49" s="50">
        <f>E49*G49</f>
        <v>7125.6</v>
      </c>
      <c r="E49" s="49">
        <f>F49*12</f>
        <v>2.4</v>
      </c>
      <c r="F49" s="49">
        <v>0.2</v>
      </c>
      <c r="G49" s="9">
        <v>2969</v>
      </c>
      <c r="H49" s="9">
        <v>1.07</v>
      </c>
      <c r="I49" s="42">
        <v>0.14</v>
      </c>
      <c r="J49" s="9">
        <f t="shared" si="0"/>
        <v>0.2</v>
      </c>
    </row>
    <row r="50" spans="1:10" s="21" customFormat="1" ht="25.5">
      <c r="A50" s="93" t="s">
        <v>114</v>
      </c>
      <c r="B50" s="94" t="s">
        <v>71</v>
      </c>
      <c r="C50" s="78"/>
      <c r="D50" s="50"/>
      <c r="E50" s="49"/>
      <c r="F50" s="49"/>
      <c r="G50" s="9">
        <v>2969</v>
      </c>
      <c r="H50" s="9"/>
      <c r="I50" s="42"/>
      <c r="J50" s="9">
        <f t="shared" si="0"/>
        <v>0</v>
      </c>
    </row>
    <row r="51" spans="1:10" s="21" customFormat="1" ht="30.75" customHeight="1">
      <c r="A51" s="93" t="s">
        <v>115</v>
      </c>
      <c r="B51" s="94" t="s">
        <v>71</v>
      </c>
      <c r="C51" s="78"/>
      <c r="D51" s="50"/>
      <c r="E51" s="49"/>
      <c r="F51" s="49"/>
      <c r="G51" s="9">
        <v>2969</v>
      </c>
      <c r="H51" s="9"/>
      <c r="I51" s="42"/>
      <c r="J51" s="9">
        <f t="shared" si="0"/>
        <v>0</v>
      </c>
    </row>
    <row r="52" spans="1:10" s="21" customFormat="1" ht="21" customHeight="1">
      <c r="A52" s="93" t="s">
        <v>116</v>
      </c>
      <c r="B52" s="94" t="s">
        <v>61</v>
      </c>
      <c r="C52" s="78"/>
      <c r="D52" s="50"/>
      <c r="E52" s="49"/>
      <c r="F52" s="49"/>
      <c r="G52" s="9">
        <v>2969</v>
      </c>
      <c r="H52" s="9"/>
      <c r="I52" s="42"/>
      <c r="J52" s="9">
        <f t="shared" si="0"/>
        <v>0</v>
      </c>
    </row>
    <row r="53" spans="1:10" s="21" customFormat="1" ht="24" customHeight="1">
      <c r="A53" s="93" t="s">
        <v>117</v>
      </c>
      <c r="B53" s="94" t="s">
        <v>71</v>
      </c>
      <c r="C53" s="78"/>
      <c r="D53" s="50"/>
      <c r="E53" s="49"/>
      <c r="F53" s="49"/>
      <c r="G53" s="9">
        <v>2969</v>
      </c>
      <c r="H53" s="9"/>
      <c r="I53" s="42"/>
      <c r="J53" s="9">
        <f t="shared" si="0"/>
        <v>0</v>
      </c>
    </row>
    <row r="54" spans="1:10" s="21" customFormat="1" ht="25.5">
      <c r="A54" s="93" t="s">
        <v>118</v>
      </c>
      <c r="B54" s="94" t="s">
        <v>71</v>
      </c>
      <c r="C54" s="78"/>
      <c r="D54" s="50"/>
      <c r="E54" s="49"/>
      <c r="F54" s="49"/>
      <c r="G54" s="9">
        <v>2969</v>
      </c>
      <c r="H54" s="9"/>
      <c r="I54" s="42"/>
      <c r="J54" s="9">
        <f t="shared" si="0"/>
        <v>0</v>
      </c>
    </row>
    <row r="55" spans="1:10" s="21" customFormat="1" ht="15">
      <c r="A55" s="93" t="s">
        <v>119</v>
      </c>
      <c r="B55" s="94" t="s">
        <v>71</v>
      </c>
      <c r="C55" s="78"/>
      <c r="D55" s="50"/>
      <c r="E55" s="49"/>
      <c r="F55" s="49"/>
      <c r="G55" s="9">
        <v>2969</v>
      </c>
      <c r="H55" s="9"/>
      <c r="I55" s="42"/>
      <c r="J55" s="9">
        <f t="shared" si="0"/>
        <v>0</v>
      </c>
    </row>
    <row r="56" spans="1:10" s="21" customFormat="1" ht="25.5">
      <c r="A56" s="93" t="s">
        <v>120</v>
      </c>
      <c r="B56" s="94" t="s">
        <v>71</v>
      </c>
      <c r="C56" s="78"/>
      <c r="D56" s="50"/>
      <c r="E56" s="49"/>
      <c r="F56" s="49"/>
      <c r="G56" s="9">
        <v>2969</v>
      </c>
      <c r="H56" s="9"/>
      <c r="I56" s="42"/>
      <c r="J56" s="9">
        <f t="shared" si="0"/>
        <v>0</v>
      </c>
    </row>
    <row r="57" spans="1:10" s="21" customFormat="1" ht="17.25" customHeight="1">
      <c r="A57" s="93" t="s">
        <v>121</v>
      </c>
      <c r="B57" s="94" t="s">
        <v>71</v>
      </c>
      <c r="C57" s="78"/>
      <c r="D57" s="50"/>
      <c r="E57" s="49"/>
      <c r="F57" s="49"/>
      <c r="G57" s="9">
        <v>2969</v>
      </c>
      <c r="H57" s="9"/>
      <c r="I57" s="42"/>
      <c r="J57" s="9">
        <f t="shared" si="0"/>
        <v>0</v>
      </c>
    </row>
    <row r="58" spans="1:10" s="21" customFormat="1" ht="20.25" customHeight="1">
      <c r="A58" s="93" t="s">
        <v>122</v>
      </c>
      <c r="B58" s="94" t="s">
        <v>71</v>
      </c>
      <c r="C58" s="78"/>
      <c r="D58" s="50"/>
      <c r="E58" s="49"/>
      <c r="F58" s="49"/>
      <c r="G58" s="9">
        <v>2969</v>
      </c>
      <c r="H58" s="9"/>
      <c r="I58" s="42"/>
      <c r="J58" s="9">
        <f t="shared" si="0"/>
        <v>0</v>
      </c>
    </row>
    <row r="59" spans="1:10" s="9" customFormat="1" ht="20.25" customHeight="1">
      <c r="A59" s="24" t="s">
        <v>23</v>
      </c>
      <c r="B59" s="22" t="s">
        <v>24</v>
      </c>
      <c r="C59" s="78" t="s">
        <v>157</v>
      </c>
      <c r="D59" s="50">
        <f>E59*G59</f>
        <v>2493.96</v>
      </c>
      <c r="E59" s="49">
        <f>F59*12</f>
        <v>0.84</v>
      </c>
      <c r="F59" s="49">
        <v>0.07</v>
      </c>
      <c r="G59" s="9">
        <v>2969</v>
      </c>
      <c r="H59" s="9">
        <v>1.07</v>
      </c>
      <c r="I59" s="42">
        <v>0.03</v>
      </c>
      <c r="J59" s="9">
        <f t="shared" si="0"/>
        <v>0.07</v>
      </c>
    </row>
    <row r="60" spans="1:10" s="9" customFormat="1" ht="18" customHeight="1">
      <c r="A60" s="24" t="s">
        <v>25</v>
      </c>
      <c r="B60" s="26" t="s">
        <v>26</v>
      </c>
      <c r="C60" s="22" t="s">
        <v>157</v>
      </c>
      <c r="D60" s="50">
        <v>1567.63</v>
      </c>
      <c r="E60" s="49">
        <f>D60/G60</f>
        <v>0.53</v>
      </c>
      <c r="F60" s="49">
        <f>E60/12</f>
        <v>0.04</v>
      </c>
      <c r="G60" s="9">
        <v>2969</v>
      </c>
      <c r="H60" s="9">
        <v>1.07</v>
      </c>
      <c r="I60" s="42">
        <v>0.02</v>
      </c>
      <c r="J60" s="9">
        <f t="shared" si="0"/>
        <v>0.0441666666666667</v>
      </c>
    </row>
    <row r="61" spans="1:10" s="25" customFormat="1" ht="30">
      <c r="A61" s="24" t="s">
        <v>22</v>
      </c>
      <c r="B61" s="22"/>
      <c r="C61" s="22" t="s">
        <v>152</v>
      </c>
      <c r="D61" s="50">
        <v>2849.1</v>
      </c>
      <c r="E61" s="49">
        <f>D61/G61</f>
        <v>0.96</v>
      </c>
      <c r="F61" s="49">
        <f>E61/12</f>
        <v>0.08</v>
      </c>
      <c r="G61" s="9">
        <v>2969</v>
      </c>
      <c r="H61" s="9">
        <v>1.07</v>
      </c>
      <c r="I61" s="42">
        <v>0.03</v>
      </c>
      <c r="J61" s="9">
        <f t="shared" si="0"/>
        <v>0.08</v>
      </c>
    </row>
    <row r="62" spans="1:10" s="25" customFormat="1" ht="23.25" customHeight="1">
      <c r="A62" s="24" t="s">
        <v>30</v>
      </c>
      <c r="B62" s="22"/>
      <c r="C62" s="23" t="s">
        <v>158</v>
      </c>
      <c r="D62" s="49">
        <f>D63+D64+D65+D66+D67+D68+D69+D70+D71+D72+D73+D74+D75</f>
        <v>18996.59</v>
      </c>
      <c r="E62" s="49">
        <f>D62/G62</f>
        <v>6.4</v>
      </c>
      <c r="F62" s="49">
        <f>E62/12</f>
        <v>0.53</v>
      </c>
      <c r="G62" s="9">
        <v>2969</v>
      </c>
      <c r="H62" s="9">
        <v>1.07</v>
      </c>
      <c r="I62" s="42">
        <v>0.64</v>
      </c>
      <c r="J62" s="9">
        <f t="shared" si="0"/>
        <v>0.533333333333333</v>
      </c>
    </row>
    <row r="63" spans="1:10" s="21" customFormat="1" ht="26.25" customHeight="1">
      <c r="A63" s="68" t="s">
        <v>76</v>
      </c>
      <c r="B63" s="69" t="s">
        <v>15</v>
      </c>
      <c r="C63" s="83"/>
      <c r="D63" s="54">
        <v>685.01</v>
      </c>
      <c r="E63" s="53"/>
      <c r="F63" s="53"/>
      <c r="G63" s="9">
        <v>2969</v>
      </c>
      <c r="H63" s="9">
        <v>1.07</v>
      </c>
      <c r="I63" s="42">
        <v>0.01</v>
      </c>
      <c r="J63" s="9">
        <f t="shared" si="0"/>
        <v>0</v>
      </c>
    </row>
    <row r="64" spans="1:10" s="21" customFormat="1" ht="15">
      <c r="A64" s="68" t="s">
        <v>16</v>
      </c>
      <c r="B64" s="69" t="s">
        <v>20</v>
      </c>
      <c r="C64" s="83"/>
      <c r="D64" s="54">
        <v>505.42</v>
      </c>
      <c r="E64" s="53"/>
      <c r="F64" s="53"/>
      <c r="G64" s="9">
        <v>2969</v>
      </c>
      <c r="H64" s="9">
        <v>1.07</v>
      </c>
      <c r="I64" s="42">
        <v>0.01</v>
      </c>
      <c r="J64" s="9">
        <f t="shared" si="0"/>
        <v>0</v>
      </c>
    </row>
    <row r="65" spans="1:10" s="21" customFormat="1" ht="15">
      <c r="A65" s="68" t="s">
        <v>73</v>
      </c>
      <c r="B65" s="70" t="s">
        <v>15</v>
      </c>
      <c r="C65" s="84"/>
      <c r="D65" s="54">
        <v>900.62</v>
      </c>
      <c r="E65" s="53"/>
      <c r="F65" s="53"/>
      <c r="G65" s="9">
        <v>2969</v>
      </c>
      <c r="H65" s="9"/>
      <c r="I65" s="42"/>
      <c r="J65" s="9">
        <f t="shared" si="0"/>
        <v>0</v>
      </c>
    </row>
    <row r="66" spans="1:10" s="21" customFormat="1" ht="15">
      <c r="A66" s="68" t="s">
        <v>46</v>
      </c>
      <c r="B66" s="69" t="s">
        <v>15</v>
      </c>
      <c r="C66" s="83"/>
      <c r="D66" s="54">
        <v>963.17</v>
      </c>
      <c r="E66" s="53"/>
      <c r="F66" s="53"/>
      <c r="G66" s="9">
        <v>2969</v>
      </c>
      <c r="H66" s="9">
        <v>1.07</v>
      </c>
      <c r="I66" s="42">
        <v>0.02</v>
      </c>
      <c r="J66" s="9">
        <f t="shared" si="0"/>
        <v>0</v>
      </c>
    </row>
    <row r="67" spans="1:10" s="21" customFormat="1" ht="15">
      <c r="A67" s="68" t="s">
        <v>17</v>
      </c>
      <c r="B67" s="69" t="s">
        <v>15</v>
      </c>
      <c r="C67" s="83"/>
      <c r="D67" s="54">
        <v>4294.09</v>
      </c>
      <c r="E67" s="53"/>
      <c r="F67" s="53"/>
      <c r="G67" s="9">
        <v>2969</v>
      </c>
      <c r="H67" s="9">
        <v>1.07</v>
      </c>
      <c r="I67" s="42">
        <v>0.09</v>
      </c>
      <c r="J67" s="9">
        <f t="shared" si="0"/>
        <v>0</v>
      </c>
    </row>
    <row r="68" spans="1:10" s="21" customFormat="1" ht="15">
      <c r="A68" s="68" t="s">
        <v>18</v>
      </c>
      <c r="B68" s="69" t="s">
        <v>15</v>
      </c>
      <c r="C68" s="83"/>
      <c r="D68" s="54">
        <v>1010.85</v>
      </c>
      <c r="E68" s="53"/>
      <c r="F68" s="53"/>
      <c r="G68" s="9">
        <v>2969</v>
      </c>
      <c r="H68" s="9">
        <v>1.07</v>
      </c>
      <c r="I68" s="42">
        <v>0.02</v>
      </c>
      <c r="J68" s="9">
        <f t="shared" si="0"/>
        <v>0</v>
      </c>
    </row>
    <row r="69" spans="1:10" s="21" customFormat="1" ht="15">
      <c r="A69" s="68" t="s">
        <v>43</v>
      </c>
      <c r="B69" s="69" t="s">
        <v>15</v>
      </c>
      <c r="C69" s="83"/>
      <c r="D69" s="54">
        <v>481.57</v>
      </c>
      <c r="E69" s="53"/>
      <c r="F69" s="53"/>
      <c r="G69" s="9">
        <v>2969</v>
      </c>
      <c r="H69" s="9">
        <v>1.07</v>
      </c>
      <c r="I69" s="42">
        <v>0.01</v>
      </c>
      <c r="J69" s="9">
        <f t="shared" si="0"/>
        <v>0</v>
      </c>
    </row>
    <row r="70" spans="1:10" s="21" customFormat="1" ht="15">
      <c r="A70" s="68" t="s">
        <v>44</v>
      </c>
      <c r="B70" s="69" t="s">
        <v>20</v>
      </c>
      <c r="C70" s="83"/>
      <c r="D70" s="54">
        <v>1926.35</v>
      </c>
      <c r="E70" s="53"/>
      <c r="F70" s="53"/>
      <c r="G70" s="9">
        <v>2969</v>
      </c>
      <c r="H70" s="9">
        <v>1.07</v>
      </c>
      <c r="I70" s="42">
        <v>0.04</v>
      </c>
      <c r="J70" s="9">
        <f t="shared" si="0"/>
        <v>0</v>
      </c>
    </row>
    <row r="71" spans="1:10" s="21" customFormat="1" ht="25.5">
      <c r="A71" s="68" t="s">
        <v>19</v>
      </c>
      <c r="B71" s="69" t="s">
        <v>15</v>
      </c>
      <c r="C71" s="83"/>
      <c r="D71" s="54">
        <v>2728.1</v>
      </c>
      <c r="E71" s="53"/>
      <c r="F71" s="53"/>
      <c r="G71" s="9">
        <v>2969</v>
      </c>
      <c r="H71" s="9">
        <v>1.07</v>
      </c>
      <c r="I71" s="42">
        <v>0.05</v>
      </c>
      <c r="J71" s="9">
        <f t="shared" si="0"/>
        <v>0</v>
      </c>
    </row>
    <row r="72" spans="1:10" s="21" customFormat="1" ht="25.5">
      <c r="A72" s="68" t="s">
        <v>77</v>
      </c>
      <c r="B72" s="69" t="s">
        <v>15</v>
      </c>
      <c r="C72" s="83"/>
      <c r="D72" s="54">
        <v>3837.45</v>
      </c>
      <c r="E72" s="53"/>
      <c r="F72" s="53"/>
      <c r="G72" s="9">
        <v>2969</v>
      </c>
      <c r="H72" s="9">
        <v>1.07</v>
      </c>
      <c r="I72" s="42">
        <v>0.01</v>
      </c>
      <c r="J72" s="9">
        <f t="shared" si="0"/>
        <v>0</v>
      </c>
    </row>
    <row r="73" spans="1:10" s="21" customFormat="1" ht="25.5">
      <c r="A73" s="68" t="s">
        <v>111</v>
      </c>
      <c r="B73" s="70" t="s">
        <v>50</v>
      </c>
      <c r="C73" s="83"/>
      <c r="D73" s="54">
        <v>1663.96</v>
      </c>
      <c r="E73" s="53"/>
      <c r="F73" s="53"/>
      <c r="G73" s="9">
        <v>2969</v>
      </c>
      <c r="H73" s="9"/>
      <c r="I73" s="42"/>
      <c r="J73" s="9">
        <f t="shared" si="0"/>
        <v>0</v>
      </c>
    </row>
    <row r="74" spans="1:10" s="21" customFormat="1" ht="15">
      <c r="A74" s="68" t="s">
        <v>112</v>
      </c>
      <c r="B74" s="94" t="s">
        <v>15</v>
      </c>
      <c r="C74" s="83"/>
      <c r="D74" s="54">
        <v>0</v>
      </c>
      <c r="E74" s="53"/>
      <c r="F74" s="53"/>
      <c r="G74" s="9">
        <v>2969</v>
      </c>
      <c r="H74" s="9"/>
      <c r="I74" s="42"/>
      <c r="J74" s="9">
        <f t="shared" si="0"/>
        <v>0</v>
      </c>
    </row>
    <row r="75" spans="1:10" s="21" customFormat="1" ht="15">
      <c r="A75" s="68" t="s">
        <v>113</v>
      </c>
      <c r="B75" s="70" t="s">
        <v>50</v>
      </c>
      <c r="C75" s="83"/>
      <c r="D75" s="54">
        <v>0</v>
      </c>
      <c r="E75" s="53"/>
      <c r="F75" s="53"/>
      <c r="G75" s="9">
        <v>2969</v>
      </c>
      <c r="H75" s="9"/>
      <c r="I75" s="42"/>
      <c r="J75" s="9">
        <f t="shared" si="0"/>
        <v>0</v>
      </c>
    </row>
    <row r="76" spans="1:10" s="25" customFormat="1" ht="30">
      <c r="A76" s="71" t="s">
        <v>35</v>
      </c>
      <c r="B76" s="72"/>
      <c r="C76" s="85" t="s">
        <v>159</v>
      </c>
      <c r="D76" s="49">
        <f>D77+D78+D79+D80+D81+D86+D82++D83+D84+D85</f>
        <v>34811.85</v>
      </c>
      <c r="E76" s="49">
        <f>D76/G76</f>
        <v>11.73</v>
      </c>
      <c r="F76" s="49">
        <f>E76/12</f>
        <v>0.98</v>
      </c>
      <c r="G76" s="9">
        <v>2969</v>
      </c>
      <c r="H76" s="9">
        <v>1.07</v>
      </c>
      <c r="I76" s="42">
        <v>0.99</v>
      </c>
      <c r="J76" s="9">
        <f t="shared" si="0"/>
        <v>0.9775</v>
      </c>
    </row>
    <row r="77" spans="1:10" s="21" customFormat="1" ht="15">
      <c r="A77" s="68" t="s">
        <v>31</v>
      </c>
      <c r="B77" s="69" t="s">
        <v>47</v>
      </c>
      <c r="C77" s="83"/>
      <c r="D77" s="54">
        <v>2889.52</v>
      </c>
      <c r="E77" s="53"/>
      <c r="F77" s="53"/>
      <c r="G77" s="9">
        <v>2969</v>
      </c>
      <c r="H77" s="9">
        <v>1.07</v>
      </c>
      <c r="I77" s="42">
        <v>0.05</v>
      </c>
      <c r="J77" s="9">
        <f t="shared" si="0"/>
        <v>0</v>
      </c>
    </row>
    <row r="78" spans="1:10" s="21" customFormat="1" ht="25.5">
      <c r="A78" s="68" t="s">
        <v>32</v>
      </c>
      <c r="B78" s="69" t="s">
        <v>39</v>
      </c>
      <c r="C78" s="83"/>
      <c r="D78" s="54">
        <v>1926.35</v>
      </c>
      <c r="E78" s="53"/>
      <c r="F78" s="53"/>
      <c r="G78" s="9">
        <v>2969</v>
      </c>
      <c r="H78" s="9">
        <v>1.07</v>
      </c>
      <c r="I78" s="42">
        <v>0.04</v>
      </c>
      <c r="J78" s="9">
        <f t="shared" si="0"/>
        <v>0</v>
      </c>
    </row>
    <row r="79" spans="1:10" s="21" customFormat="1" ht="15">
      <c r="A79" s="68" t="s">
        <v>51</v>
      </c>
      <c r="B79" s="69" t="s">
        <v>50</v>
      </c>
      <c r="C79" s="83"/>
      <c r="D79" s="54">
        <v>2021.63</v>
      </c>
      <c r="E79" s="53"/>
      <c r="F79" s="53"/>
      <c r="G79" s="9">
        <v>2969</v>
      </c>
      <c r="H79" s="9">
        <v>1.07</v>
      </c>
      <c r="I79" s="42">
        <v>0.04</v>
      </c>
      <c r="J79" s="9">
        <f t="shared" si="0"/>
        <v>0</v>
      </c>
    </row>
    <row r="80" spans="1:10" s="21" customFormat="1" ht="25.5">
      <c r="A80" s="68" t="s">
        <v>48</v>
      </c>
      <c r="B80" s="69" t="s">
        <v>49</v>
      </c>
      <c r="C80" s="83"/>
      <c r="D80" s="54">
        <v>1926.35</v>
      </c>
      <c r="E80" s="53"/>
      <c r="F80" s="53"/>
      <c r="G80" s="9">
        <v>2969</v>
      </c>
      <c r="H80" s="9">
        <v>1.07</v>
      </c>
      <c r="I80" s="42">
        <v>0.04</v>
      </c>
      <c r="J80" s="9">
        <f t="shared" si="0"/>
        <v>0</v>
      </c>
    </row>
    <row r="81" spans="1:10" s="21" customFormat="1" ht="21.75" customHeight="1">
      <c r="A81" s="68" t="s">
        <v>67</v>
      </c>
      <c r="B81" s="70" t="s">
        <v>50</v>
      </c>
      <c r="C81" s="83"/>
      <c r="D81" s="54">
        <v>13424.22</v>
      </c>
      <c r="E81" s="53"/>
      <c r="F81" s="53"/>
      <c r="G81" s="9">
        <v>2969</v>
      </c>
      <c r="H81" s="9">
        <v>1.07</v>
      </c>
      <c r="I81" s="42">
        <v>0.27</v>
      </c>
      <c r="J81" s="9">
        <f t="shared" si="0"/>
        <v>0</v>
      </c>
    </row>
    <row r="82" spans="1:10" s="21" customFormat="1" ht="18.75" customHeight="1">
      <c r="A82" s="68" t="s">
        <v>45</v>
      </c>
      <c r="B82" s="69" t="s">
        <v>7</v>
      </c>
      <c r="C82" s="83"/>
      <c r="D82" s="54">
        <v>6851.28</v>
      </c>
      <c r="E82" s="53"/>
      <c r="F82" s="53"/>
      <c r="G82" s="9">
        <v>2969</v>
      </c>
      <c r="H82" s="9">
        <v>1.07</v>
      </c>
      <c r="I82" s="42">
        <v>0.14</v>
      </c>
      <c r="J82" s="9">
        <f t="shared" si="0"/>
        <v>0</v>
      </c>
    </row>
    <row r="83" spans="1:10" s="21" customFormat="1" ht="25.5">
      <c r="A83" s="68" t="s">
        <v>123</v>
      </c>
      <c r="B83" s="70" t="s">
        <v>15</v>
      </c>
      <c r="C83" s="83"/>
      <c r="D83" s="54">
        <v>5772.5</v>
      </c>
      <c r="E83" s="53"/>
      <c r="F83" s="53"/>
      <c r="G83" s="9">
        <v>2969</v>
      </c>
      <c r="H83" s="9"/>
      <c r="I83" s="42"/>
      <c r="J83" s="9">
        <f t="shared" si="0"/>
        <v>0</v>
      </c>
    </row>
    <row r="84" spans="1:10" s="21" customFormat="1" ht="25.5">
      <c r="A84" s="68" t="s">
        <v>111</v>
      </c>
      <c r="B84" s="70" t="s">
        <v>124</v>
      </c>
      <c r="C84" s="83"/>
      <c r="D84" s="54">
        <v>0</v>
      </c>
      <c r="E84" s="53"/>
      <c r="F84" s="53"/>
      <c r="G84" s="9">
        <v>2969</v>
      </c>
      <c r="H84" s="9"/>
      <c r="I84" s="42"/>
      <c r="J84" s="9">
        <f t="shared" si="0"/>
        <v>0</v>
      </c>
    </row>
    <row r="85" spans="1:10" s="21" customFormat="1" ht="15">
      <c r="A85" s="93" t="s">
        <v>125</v>
      </c>
      <c r="B85" s="70" t="s">
        <v>50</v>
      </c>
      <c r="C85" s="83"/>
      <c r="D85" s="54">
        <f>E85*G85</f>
        <v>0</v>
      </c>
      <c r="E85" s="53"/>
      <c r="F85" s="53"/>
      <c r="G85" s="9">
        <v>2969</v>
      </c>
      <c r="H85" s="9">
        <v>1.07</v>
      </c>
      <c r="I85" s="42">
        <v>0</v>
      </c>
      <c r="J85" s="9">
        <f t="shared" si="0"/>
        <v>0</v>
      </c>
    </row>
    <row r="86" spans="1:10" s="21" customFormat="1" ht="15">
      <c r="A86" s="68" t="s">
        <v>126</v>
      </c>
      <c r="B86" s="70" t="s">
        <v>15</v>
      </c>
      <c r="C86" s="84"/>
      <c r="D86" s="54">
        <v>0</v>
      </c>
      <c r="E86" s="55"/>
      <c r="F86" s="55"/>
      <c r="G86" s="9">
        <v>2969</v>
      </c>
      <c r="H86" s="9"/>
      <c r="I86" s="42"/>
      <c r="J86" s="9">
        <f t="shared" si="0"/>
        <v>0</v>
      </c>
    </row>
    <row r="87" spans="1:10" s="21" customFormat="1" ht="30">
      <c r="A87" s="71" t="s">
        <v>36</v>
      </c>
      <c r="B87" s="69"/>
      <c r="C87" s="85" t="s">
        <v>160</v>
      </c>
      <c r="D87" s="49">
        <f>D88+D89+D90+D91</f>
        <v>8222.24</v>
      </c>
      <c r="E87" s="49">
        <f>D87/G87</f>
        <v>2.77</v>
      </c>
      <c r="F87" s="49">
        <f>E87/12</f>
        <v>0.23</v>
      </c>
      <c r="G87" s="9">
        <v>2969</v>
      </c>
      <c r="H87" s="9">
        <v>1.07</v>
      </c>
      <c r="I87" s="42">
        <v>0.11</v>
      </c>
      <c r="J87" s="9">
        <f t="shared" si="0"/>
        <v>0.230833333333333</v>
      </c>
    </row>
    <row r="88" spans="1:10" s="21" customFormat="1" ht="17.25" customHeight="1">
      <c r="A88" s="68" t="s">
        <v>127</v>
      </c>
      <c r="B88" s="69" t="s">
        <v>15</v>
      </c>
      <c r="C88" s="78"/>
      <c r="D88" s="96">
        <v>0</v>
      </c>
      <c r="E88" s="49"/>
      <c r="F88" s="49"/>
      <c r="G88" s="9">
        <v>2969</v>
      </c>
      <c r="H88" s="9"/>
      <c r="I88" s="42"/>
      <c r="J88" s="9">
        <f t="shared" si="0"/>
        <v>0</v>
      </c>
    </row>
    <row r="89" spans="1:10" s="21" customFormat="1" ht="20.25" customHeight="1">
      <c r="A89" s="68" t="s">
        <v>143</v>
      </c>
      <c r="B89" s="70" t="s">
        <v>50</v>
      </c>
      <c r="C89" s="97"/>
      <c r="D89" s="54">
        <v>8222.24</v>
      </c>
      <c r="E89" s="49"/>
      <c r="F89" s="49"/>
      <c r="G89" s="9">
        <v>2969</v>
      </c>
      <c r="H89" s="9"/>
      <c r="I89" s="42"/>
      <c r="J89" s="9">
        <f t="shared" si="0"/>
        <v>0</v>
      </c>
    </row>
    <row r="90" spans="1:10" s="21" customFormat="1" ht="15">
      <c r="A90" s="68" t="s">
        <v>128</v>
      </c>
      <c r="B90" s="70" t="s">
        <v>124</v>
      </c>
      <c r="C90" s="97"/>
      <c r="D90" s="54">
        <v>0</v>
      </c>
      <c r="E90" s="53"/>
      <c r="F90" s="53"/>
      <c r="G90" s="9">
        <v>2969</v>
      </c>
      <c r="H90" s="9">
        <v>1.07</v>
      </c>
      <c r="I90" s="42">
        <v>0.07</v>
      </c>
      <c r="J90" s="9">
        <f t="shared" si="0"/>
        <v>0</v>
      </c>
    </row>
    <row r="91" spans="1:10" s="21" customFormat="1" ht="25.5">
      <c r="A91" s="68" t="s">
        <v>129</v>
      </c>
      <c r="B91" s="70" t="s">
        <v>50</v>
      </c>
      <c r="C91" s="97"/>
      <c r="D91" s="54">
        <f>E91*G91</f>
        <v>0</v>
      </c>
      <c r="E91" s="53"/>
      <c r="F91" s="53"/>
      <c r="G91" s="9">
        <v>2969</v>
      </c>
      <c r="H91" s="9">
        <v>1.07</v>
      </c>
      <c r="I91" s="42">
        <v>0</v>
      </c>
      <c r="J91" s="9">
        <f aca="true" t="shared" si="1" ref="J91:J110">E91/12</f>
        <v>0</v>
      </c>
    </row>
    <row r="92" spans="1:10" s="21" customFormat="1" ht="15">
      <c r="A92" s="71" t="s">
        <v>37</v>
      </c>
      <c r="B92" s="69"/>
      <c r="C92" s="85" t="s">
        <v>162</v>
      </c>
      <c r="D92" s="49">
        <f>D94+D95+D93+D96+D98</f>
        <v>31466.91</v>
      </c>
      <c r="E92" s="49">
        <f>D92/G92</f>
        <v>10.6</v>
      </c>
      <c r="F92" s="49">
        <f>E92/12+0.01</f>
        <v>0.89</v>
      </c>
      <c r="G92" s="9">
        <v>2969</v>
      </c>
      <c r="H92" s="9">
        <v>1.07</v>
      </c>
      <c r="I92" s="42">
        <v>0.21</v>
      </c>
      <c r="J92" s="9">
        <f t="shared" si="1"/>
        <v>0.883333333333333</v>
      </c>
    </row>
    <row r="93" spans="1:10" s="21" customFormat="1" ht="18" customHeight="1">
      <c r="A93" s="68" t="s">
        <v>33</v>
      </c>
      <c r="B93" s="69" t="s">
        <v>7</v>
      </c>
      <c r="C93" s="97"/>
      <c r="D93" s="54">
        <f>E93*G93</f>
        <v>0</v>
      </c>
      <c r="E93" s="53"/>
      <c r="F93" s="53"/>
      <c r="G93" s="9">
        <v>2969</v>
      </c>
      <c r="H93" s="9">
        <v>1.07</v>
      </c>
      <c r="I93" s="42">
        <v>0</v>
      </c>
      <c r="J93" s="9">
        <f t="shared" si="1"/>
        <v>0</v>
      </c>
    </row>
    <row r="94" spans="1:10" s="21" customFormat="1" ht="40.5" customHeight="1">
      <c r="A94" s="68" t="s">
        <v>130</v>
      </c>
      <c r="B94" s="69" t="s">
        <v>15</v>
      </c>
      <c r="C94" s="97"/>
      <c r="D94" s="54">
        <v>9397.14</v>
      </c>
      <c r="E94" s="53"/>
      <c r="F94" s="53"/>
      <c r="G94" s="9">
        <v>2969</v>
      </c>
      <c r="H94" s="9">
        <v>1.07</v>
      </c>
      <c r="I94" s="42">
        <v>0.19</v>
      </c>
      <c r="J94" s="9">
        <f t="shared" si="1"/>
        <v>0</v>
      </c>
    </row>
    <row r="95" spans="1:10" s="21" customFormat="1" ht="47.25" customHeight="1">
      <c r="A95" s="68" t="s">
        <v>131</v>
      </c>
      <c r="B95" s="69" t="s">
        <v>15</v>
      </c>
      <c r="C95" s="97"/>
      <c r="D95" s="54">
        <v>1006.81</v>
      </c>
      <c r="E95" s="53"/>
      <c r="F95" s="53"/>
      <c r="G95" s="9">
        <v>2969</v>
      </c>
      <c r="H95" s="9">
        <v>1.07</v>
      </c>
      <c r="I95" s="42">
        <v>0.02</v>
      </c>
      <c r="J95" s="9">
        <f t="shared" si="1"/>
        <v>0</v>
      </c>
    </row>
    <row r="96" spans="1:10" s="21" customFormat="1" ht="27.75" customHeight="1">
      <c r="A96" s="68" t="s">
        <v>54</v>
      </c>
      <c r="B96" s="69" t="s">
        <v>10</v>
      </c>
      <c r="C96" s="97"/>
      <c r="D96" s="54">
        <f>E96*G96</f>
        <v>0</v>
      </c>
      <c r="E96" s="53"/>
      <c r="F96" s="53"/>
      <c r="G96" s="9">
        <v>2969</v>
      </c>
      <c r="H96" s="9">
        <v>1.07</v>
      </c>
      <c r="I96" s="42">
        <v>0</v>
      </c>
      <c r="J96" s="9">
        <f t="shared" si="1"/>
        <v>0</v>
      </c>
    </row>
    <row r="97" spans="1:10" s="21" customFormat="1" ht="18" customHeight="1">
      <c r="A97" s="68" t="s">
        <v>40</v>
      </c>
      <c r="B97" s="70" t="s">
        <v>132</v>
      </c>
      <c r="C97" s="97"/>
      <c r="D97" s="54">
        <f>E97*G97</f>
        <v>0</v>
      </c>
      <c r="E97" s="53"/>
      <c r="F97" s="53"/>
      <c r="G97" s="9">
        <v>2969</v>
      </c>
      <c r="H97" s="9">
        <v>1.07</v>
      </c>
      <c r="I97" s="42">
        <v>0</v>
      </c>
      <c r="J97" s="9">
        <f t="shared" si="1"/>
        <v>0</v>
      </c>
    </row>
    <row r="98" spans="1:10" s="21" customFormat="1" ht="56.25" customHeight="1">
      <c r="A98" s="68" t="s">
        <v>133</v>
      </c>
      <c r="B98" s="70" t="s">
        <v>71</v>
      </c>
      <c r="C98" s="97"/>
      <c r="D98" s="54">
        <v>21062.96</v>
      </c>
      <c r="E98" s="53"/>
      <c r="F98" s="53"/>
      <c r="G98" s="9">
        <v>2969</v>
      </c>
      <c r="H98" s="9">
        <v>1.07</v>
      </c>
      <c r="I98" s="42">
        <v>0</v>
      </c>
      <c r="J98" s="9">
        <f t="shared" si="1"/>
        <v>0</v>
      </c>
    </row>
    <row r="99" spans="1:10" s="21" customFormat="1" ht="15">
      <c r="A99" s="71" t="s">
        <v>38</v>
      </c>
      <c r="B99" s="69"/>
      <c r="C99" s="85" t="s">
        <v>161</v>
      </c>
      <c r="D99" s="49">
        <f>D100</f>
        <v>1208.01</v>
      </c>
      <c r="E99" s="49">
        <f>D99/G99</f>
        <v>0.41</v>
      </c>
      <c r="F99" s="49">
        <f>E99/12</f>
        <v>0.03</v>
      </c>
      <c r="G99" s="9">
        <v>2969</v>
      </c>
      <c r="H99" s="9">
        <v>1.07</v>
      </c>
      <c r="I99" s="42">
        <v>0.14</v>
      </c>
      <c r="J99" s="9">
        <f t="shared" si="1"/>
        <v>0.0341666666666667</v>
      </c>
    </row>
    <row r="100" spans="1:10" s="21" customFormat="1" ht="15">
      <c r="A100" s="68" t="s">
        <v>34</v>
      </c>
      <c r="B100" s="69" t="s">
        <v>15</v>
      </c>
      <c r="C100" s="83"/>
      <c r="D100" s="54">
        <v>1208.01</v>
      </c>
      <c r="E100" s="53"/>
      <c r="F100" s="53"/>
      <c r="G100" s="9">
        <v>2969</v>
      </c>
      <c r="H100" s="9">
        <v>1.07</v>
      </c>
      <c r="I100" s="42">
        <v>0.02</v>
      </c>
      <c r="J100" s="9">
        <f t="shared" si="1"/>
        <v>0</v>
      </c>
    </row>
    <row r="101" spans="1:10" s="9" customFormat="1" ht="15">
      <c r="A101" s="71" t="s">
        <v>42</v>
      </c>
      <c r="B101" s="72"/>
      <c r="C101" s="85" t="s">
        <v>163</v>
      </c>
      <c r="D101" s="49">
        <f>D102+D103</f>
        <v>30801.87</v>
      </c>
      <c r="E101" s="49">
        <f>D101/G101</f>
        <v>10.37</v>
      </c>
      <c r="F101" s="49">
        <f>E101/12+0.01</f>
        <v>0.87</v>
      </c>
      <c r="G101" s="9">
        <v>2969</v>
      </c>
      <c r="H101" s="9">
        <v>1.07</v>
      </c>
      <c r="I101" s="42">
        <v>0.39</v>
      </c>
      <c r="J101" s="9">
        <f t="shared" si="1"/>
        <v>0.864166666666667</v>
      </c>
    </row>
    <row r="102" spans="1:10" s="21" customFormat="1" ht="49.5" customHeight="1">
      <c r="A102" s="93" t="s">
        <v>134</v>
      </c>
      <c r="B102" s="70" t="s">
        <v>20</v>
      </c>
      <c r="C102" s="84"/>
      <c r="D102" s="54">
        <v>17455.68</v>
      </c>
      <c r="E102" s="53"/>
      <c r="F102" s="53"/>
      <c r="G102" s="9">
        <v>2969</v>
      </c>
      <c r="H102" s="9">
        <v>1.07</v>
      </c>
      <c r="I102" s="42">
        <v>0.03</v>
      </c>
      <c r="J102" s="9">
        <f t="shared" si="1"/>
        <v>0</v>
      </c>
    </row>
    <row r="103" spans="1:10" s="21" customFormat="1" ht="31.5" customHeight="1">
      <c r="A103" s="93" t="s">
        <v>164</v>
      </c>
      <c r="B103" s="70" t="s">
        <v>71</v>
      </c>
      <c r="C103" s="84"/>
      <c r="D103" s="54">
        <v>13346.19</v>
      </c>
      <c r="E103" s="53"/>
      <c r="F103" s="53"/>
      <c r="G103" s="9">
        <v>2969</v>
      </c>
      <c r="H103" s="9">
        <v>1.07</v>
      </c>
      <c r="I103" s="42">
        <v>0.35</v>
      </c>
      <c r="J103" s="9">
        <f t="shared" si="1"/>
        <v>0</v>
      </c>
    </row>
    <row r="104" spans="1:10" s="9" customFormat="1" ht="15">
      <c r="A104" s="71" t="s">
        <v>41</v>
      </c>
      <c r="B104" s="72"/>
      <c r="C104" s="85" t="s">
        <v>157</v>
      </c>
      <c r="D104" s="49">
        <f>D105+D106+D107+D108</f>
        <v>24229.83</v>
      </c>
      <c r="E104" s="49">
        <f>D104/G104</f>
        <v>8.16</v>
      </c>
      <c r="F104" s="49">
        <f>E104/12</f>
        <v>0.68</v>
      </c>
      <c r="G104" s="9">
        <v>2969</v>
      </c>
      <c r="H104" s="9">
        <v>1.07</v>
      </c>
      <c r="I104" s="42">
        <v>0.49</v>
      </c>
      <c r="J104" s="9">
        <f t="shared" si="1"/>
        <v>0.68</v>
      </c>
    </row>
    <row r="105" spans="1:10" s="21" customFormat="1" ht="15">
      <c r="A105" s="68" t="s">
        <v>74</v>
      </c>
      <c r="B105" s="69" t="s">
        <v>47</v>
      </c>
      <c r="C105" s="83"/>
      <c r="D105" s="54">
        <v>4027.14</v>
      </c>
      <c r="E105" s="53"/>
      <c r="F105" s="53"/>
      <c r="G105" s="9">
        <v>2969</v>
      </c>
      <c r="H105" s="9">
        <v>1.07</v>
      </c>
      <c r="I105" s="42">
        <v>0.09</v>
      </c>
      <c r="J105" s="9">
        <f t="shared" si="1"/>
        <v>0</v>
      </c>
    </row>
    <row r="106" spans="1:10" s="21" customFormat="1" ht="15">
      <c r="A106" s="68" t="s">
        <v>52</v>
      </c>
      <c r="B106" s="69" t="s">
        <v>47</v>
      </c>
      <c r="C106" s="83"/>
      <c r="D106" s="54">
        <v>2684.88</v>
      </c>
      <c r="E106" s="53"/>
      <c r="F106" s="53"/>
      <c r="G106" s="9">
        <v>2969</v>
      </c>
      <c r="H106" s="9">
        <v>1.07</v>
      </c>
      <c r="I106" s="42">
        <v>0.05</v>
      </c>
      <c r="J106" s="9">
        <f t="shared" si="1"/>
        <v>0</v>
      </c>
    </row>
    <row r="107" spans="1:10" s="21" customFormat="1" ht="15">
      <c r="A107" s="68" t="s">
        <v>59</v>
      </c>
      <c r="B107" s="69" t="s">
        <v>47</v>
      </c>
      <c r="C107" s="83"/>
      <c r="D107" s="54">
        <v>14498.35</v>
      </c>
      <c r="E107" s="53"/>
      <c r="F107" s="53"/>
      <c r="G107" s="9">
        <v>2969</v>
      </c>
      <c r="H107" s="9">
        <v>1.07</v>
      </c>
      <c r="I107" s="42">
        <v>0.29</v>
      </c>
      <c r="J107" s="9">
        <f t="shared" si="1"/>
        <v>0</v>
      </c>
    </row>
    <row r="108" spans="1:10" s="21" customFormat="1" ht="25.5" customHeight="1">
      <c r="A108" s="68" t="s">
        <v>53</v>
      </c>
      <c r="B108" s="69" t="s">
        <v>15</v>
      </c>
      <c r="C108" s="83"/>
      <c r="D108" s="54">
        <v>3019.46</v>
      </c>
      <c r="E108" s="53"/>
      <c r="F108" s="53"/>
      <c r="G108" s="9">
        <v>2969</v>
      </c>
      <c r="H108" s="9">
        <v>1.07</v>
      </c>
      <c r="I108" s="42">
        <v>0.06</v>
      </c>
      <c r="J108" s="9">
        <f t="shared" si="1"/>
        <v>0</v>
      </c>
    </row>
    <row r="109" spans="1:10" s="9" customFormat="1" ht="119.25" thickBot="1">
      <c r="A109" s="73" t="s">
        <v>165</v>
      </c>
      <c r="B109" s="72" t="s">
        <v>10</v>
      </c>
      <c r="C109" s="72"/>
      <c r="D109" s="52">
        <v>50000</v>
      </c>
      <c r="E109" s="52">
        <f>D109/G109</f>
        <v>16.84</v>
      </c>
      <c r="F109" s="52">
        <f>E109/12</f>
        <v>1.4</v>
      </c>
      <c r="G109" s="9">
        <v>2969</v>
      </c>
      <c r="H109" s="9">
        <v>1.07</v>
      </c>
      <c r="I109" s="42">
        <v>0.3</v>
      </c>
      <c r="J109" s="9">
        <f t="shared" si="1"/>
        <v>1.40333333333333</v>
      </c>
    </row>
    <row r="110" spans="1:10" s="9" customFormat="1" ht="19.5" thickBot="1">
      <c r="A110" s="36" t="s">
        <v>69</v>
      </c>
      <c r="B110" s="7" t="s">
        <v>9</v>
      </c>
      <c r="C110" s="87"/>
      <c r="D110" s="56">
        <f>E110*G110</f>
        <v>67693.2</v>
      </c>
      <c r="E110" s="51">
        <f>12*F110</f>
        <v>22.8</v>
      </c>
      <c r="F110" s="51">
        <v>1.9</v>
      </c>
      <c r="G110" s="9">
        <v>2969</v>
      </c>
      <c r="I110" s="42"/>
      <c r="J110" s="9">
        <f t="shared" si="1"/>
        <v>1.9</v>
      </c>
    </row>
    <row r="111" spans="1:9" s="9" customFormat="1" ht="19.5" thickBot="1">
      <c r="A111" s="31" t="s">
        <v>64</v>
      </c>
      <c r="B111" s="32"/>
      <c r="C111" s="22"/>
      <c r="D111" s="57">
        <f>D110+D109+D104+D101+D99+D92+D87+D76+D62+D61+D60+D59+D49+D48+D47+D46+D40+D39+D38+D27+D14</f>
        <v>884345.52</v>
      </c>
      <c r="E111" s="57">
        <f>E110+E109+E104+E101+E99+E92+E87+E76+E62+E61+E60+E59+E49+E48+E47+E46+E40+E39+E38+E27+E14</f>
        <v>297.88</v>
      </c>
      <c r="F111" s="57">
        <f>F110+F109+F104+F101+F99+F92+F87+F76+F62+F61+F60+F59+F49+F48+F47+F46+F40+F39+F38+F27+F14</f>
        <v>24.82</v>
      </c>
      <c r="G111" s="9">
        <v>2969</v>
      </c>
      <c r="I111" s="42"/>
    </row>
    <row r="112" spans="1:9" s="9" customFormat="1" ht="18.75">
      <c r="A112" s="47"/>
      <c r="B112" s="48"/>
      <c r="C112" s="48"/>
      <c r="D112" s="58"/>
      <c r="E112" s="58"/>
      <c r="F112" s="58"/>
      <c r="G112" s="9">
        <v>2969</v>
      </c>
      <c r="I112" s="42"/>
    </row>
    <row r="113" spans="4:9" s="4" customFormat="1" ht="15">
      <c r="D113" s="59"/>
      <c r="E113" s="59"/>
      <c r="F113" s="59"/>
      <c r="G113" s="9">
        <v>2969</v>
      </c>
      <c r="I113" s="44"/>
    </row>
    <row r="114" spans="4:9" s="4" customFormat="1" ht="15.75" thickBot="1">
      <c r="D114" s="59"/>
      <c r="E114" s="59"/>
      <c r="F114" s="59"/>
      <c r="G114" s="9">
        <v>2969</v>
      </c>
      <c r="I114" s="44"/>
    </row>
    <row r="115" spans="1:9" s="9" customFormat="1" ht="18.75">
      <c r="A115" s="33" t="s">
        <v>66</v>
      </c>
      <c r="B115" s="34"/>
      <c r="C115" s="34"/>
      <c r="D115" s="60">
        <f>D116+D117+D118+D119+D120+D121+D122+D123+D124+D125+D126+D127+D128+D129+D130</f>
        <v>1700312.05</v>
      </c>
      <c r="E115" s="60">
        <f>E116+E117+E118+E119+E120+E121+E122+E123+E124+E125+E126+E127+E128+E129+E130</f>
        <v>572.7</v>
      </c>
      <c r="F115" s="60">
        <f>F116+F117+F118+F119+F120+F121+F122+F123+F124+F125+F126+F127+F128+F129+F130</f>
        <v>47.73</v>
      </c>
      <c r="G115" s="9">
        <v>2969</v>
      </c>
      <c r="I115" s="42"/>
    </row>
    <row r="116" spans="1:9" s="76" customFormat="1" ht="15">
      <c r="A116" s="68" t="s">
        <v>137</v>
      </c>
      <c r="B116" s="69"/>
      <c r="C116" s="83"/>
      <c r="D116" s="54">
        <v>99592.03</v>
      </c>
      <c r="E116" s="53">
        <f aca="true" t="shared" si="2" ref="E116:E130">D116/G116</f>
        <v>33.54</v>
      </c>
      <c r="F116" s="53">
        <f>E116/12</f>
        <v>2.8</v>
      </c>
      <c r="G116" s="9">
        <v>2969</v>
      </c>
      <c r="H116" s="74"/>
      <c r="I116" s="75"/>
    </row>
    <row r="117" spans="1:9" s="76" customFormat="1" ht="15">
      <c r="A117" s="68" t="s">
        <v>78</v>
      </c>
      <c r="B117" s="69"/>
      <c r="C117" s="83"/>
      <c r="D117" s="54">
        <v>37130.17</v>
      </c>
      <c r="E117" s="53">
        <f t="shared" si="2"/>
        <v>12.51</v>
      </c>
      <c r="F117" s="53">
        <f aca="true" t="shared" si="3" ref="F117:F130">E117/12</f>
        <v>1.04</v>
      </c>
      <c r="G117" s="9">
        <v>2969</v>
      </c>
      <c r="H117" s="74"/>
      <c r="I117" s="75"/>
    </row>
    <row r="118" spans="1:9" s="76" customFormat="1" ht="15">
      <c r="A118" s="68" t="s">
        <v>141</v>
      </c>
      <c r="B118" s="69"/>
      <c r="C118" s="83"/>
      <c r="D118" s="54">
        <v>38635.92</v>
      </c>
      <c r="E118" s="53">
        <f t="shared" si="2"/>
        <v>13.01</v>
      </c>
      <c r="F118" s="53">
        <f t="shared" si="3"/>
        <v>1.08</v>
      </c>
      <c r="G118" s="9">
        <v>2969</v>
      </c>
      <c r="H118" s="74"/>
      <c r="I118" s="75"/>
    </row>
    <row r="119" spans="1:9" s="76" customFormat="1" ht="15">
      <c r="A119" s="68" t="s">
        <v>68</v>
      </c>
      <c r="B119" s="69"/>
      <c r="C119" s="83"/>
      <c r="D119" s="54">
        <v>112242.16</v>
      </c>
      <c r="E119" s="53">
        <f t="shared" si="2"/>
        <v>37.8</v>
      </c>
      <c r="F119" s="53">
        <f t="shared" si="3"/>
        <v>3.15</v>
      </c>
      <c r="G119" s="9">
        <v>2969</v>
      </c>
      <c r="H119" s="74"/>
      <c r="I119" s="75"/>
    </row>
    <row r="120" spans="1:9" s="76" customFormat="1" ht="15">
      <c r="A120" s="68" t="s">
        <v>135</v>
      </c>
      <c r="B120" s="69"/>
      <c r="C120" s="83"/>
      <c r="D120" s="54">
        <v>7258.28</v>
      </c>
      <c r="E120" s="53">
        <f t="shared" si="2"/>
        <v>2.44</v>
      </c>
      <c r="F120" s="53">
        <f t="shared" si="3"/>
        <v>0.2</v>
      </c>
      <c r="G120" s="9">
        <v>2969</v>
      </c>
      <c r="H120" s="74"/>
      <c r="I120" s="75"/>
    </row>
    <row r="121" spans="1:9" s="76" customFormat="1" ht="15">
      <c r="A121" s="68" t="s">
        <v>136</v>
      </c>
      <c r="B121" s="69"/>
      <c r="C121" s="83"/>
      <c r="D121" s="54">
        <v>11273.28</v>
      </c>
      <c r="E121" s="53">
        <f t="shared" si="2"/>
        <v>3.8</v>
      </c>
      <c r="F121" s="53">
        <f t="shared" si="3"/>
        <v>0.32</v>
      </c>
      <c r="G121" s="9">
        <v>2969</v>
      </c>
      <c r="H121" s="74"/>
      <c r="I121" s="75"/>
    </row>
    <row r="122" spans="1:9" s="76" customFormat="1" ht="15">
      <c r="A122" s="68" t="s">
        <v>138</v>
      </c>
      <c r="B122" s="69"/>
      <c r="C122" s="83"/>
      <c r="D122" s="54">
        <v>303391.24</v>
      </c>
      <c r="E122" s="53">
        <f t="shared" si="2"/>
        <v>102.19</v>
      </c>
      <c r="F122" s="53">
        <f t="shared" si="3"/>
        <v>8.52</v>
      </c>
      <c r="G122" s="9">
        <v>2969</v>
      </c>
      <c r="H122" s="74"/>
      <c r="I122" s="75"/>
    </row>
    <row r="123" spans="1:9" s="76" customFormat="1" ht="15">
      <c r="A123" s="68" t="s">
        <v>139</v>
      </c>
      <c r="B123" s="69"/>
      <c r="C123" s="83"/>
      <c r="D123" s="54">
        <v>37536.68</v>
      </c>
      <c r="E123" s="53">
        <f t="shared" si="2"/>
        <v>12.64</v>
      </c>
      <c r="F123" s="53">
        <f t="shared" si="3"/>
        <v>1.05</v>
      </c>
      <c r="G123" s="9">
        <v>2969</v>
      </c>
      <c r="H123" s="74"/>
      <c r="I123" s="75"/>
    </row>
    <row r="124" spans="1:9" s="76" customFormat="1" ht="15">
      <c r="A124" s="68" t="s">
        <v>140</v>
      </c>
      <c r="B124" s="69"/>
      <c r="C124" s="83"/>
      <c r="D124" s="54">
        <v>268889.87</v>
      </c>
      <c r="E124" s="53">
        <f t="shared" si="2"/>
        <v>90.57</v>
      </c>
      <c r="F124" s="53">
        <f t="shared" si="3"/>
        <v>7.55</v>
      </c>
      <c r="G124" s="9">
        <v>2969</v>
      </c>
      <c r="H124" s="74"/>
      <c r="I124" s="75"/>
    </row>
    <row r="125" spans="1:9" s="76" customFormat="1" ht="25.5">
      <c r="A125" s="68" t="s">
        <v>142</v>
      </c>
      <c r="B125" s="69"/>
      <c r="C125" s="83"/>
      <c r="D125" s="54">
        <v>621.96</v>
      </c>
      <c r="E125" s="53">
        <f t="shared" si="2"/>
        <v>0.21</v>
      </c>
      <c r="F125" s="53">
        <f t="shared" si="3"/>
        <v>0.02</v>
      </c>
      <c r="G125" s="9">
        <v>2969</v>
      </c>
      <c r="H125" s="74"/>
      <c r="I125" s="75"/>
    </row>
    <row r="126" spans="1:9" s="76" customFormat="1" ht="15">
      <c r="A126" s="68" t="s">
        <v>144</v>
      </c>
      <c r="B126" s="69"/>
      <c r="C126" s="83"/>
      <c r="D126" s="54">
        <v>5302.32</v>
      </c>
      <c r="E126" s="53">
        <f t="shared" si="2"/>
        <v>1.79</v>
      </c>
      <c r="F126" s="53">
        <f t="shared" si="3"/>
        <v>0.15</v>
      </c>
      <c r="G126" s="9">
        <v>2969</v>
      </c>
      <c r="H126" s="74"/>
      <c r="I126" s="75"/>
    </row>
    <row r="127" spans="1:9" s="76" customFormat="1" ht="15">
      <c r="A127" s="68" t="s">
        <v>145</v>
      </c>
      <c r="B127" s="69"/>
      <c r="C127" s="83"/>
      <c r="D127" s="54">
        <v>6256.69</v>
      </c>
      <c r="E127" s="53">
        <f t="shared" si="2"/>
        <v>2.11</v>
      </c>
      <c r="F127" s="53">
        <f t="shared" si="3"/>
        <v>0.18</v>
      </c>
      <c r="G127" s="9">
        <v>2969</v>
      </c>
      <c r="H127" s="74"/>
      <c r="I127" s="75"/>
    </row>
    <row r="128" spans="1:9" s="76" customFormat="1" ht="15">
      <c r="A128" s="68" t="s">
        <v>146</v>
      </c>
      <c r="B128" s="69"/>
      <c r="C128" s="83"/>
      <c r="D128" s="54">
        <v>11396.45</v>
      </c>
      <c r="E128" s="53">
        <f t="shared" si="2"/>
        <v>3.84</v>
      </c>
      <c r="F128" s="53">
        <f t="shared" si="3"/>
        <v>0.32</v>
      </c>
      <c r="G128" s="9">
        <v>2969</v>
      </c>
      <c r="H128" s="74"/>
      <c r="I128" s="75"/>
    </row>
    <row r="129" spans="1:9" s="76" customFormat="1" ht="15">
      <c r="A129" s="68" t="s">
        <v>150</v>
      </c>
      <c r="B129" s="69"/>
      <c r="C129" s="83"/>
      <c r="D129" s="54">
        <v>85885</v>
      </c>
      <c r="E129" s="53">
        <f t="shared" si="2"/>
        <v>28.93</v>
      </c>
      <c r="F129" s="53">
        <f t="shared" si="3"/>
        <v>2.41</v>
      </c>
      <c r="G129" s="9">
        <v>2969</v>
      </c>
      <c r="H129" s="74"/>
      <c r="I129" s="75"/>
    </row>
    <row r="130" spans="1:9" s="76" customFormat="1" ht="15">
      <c r="A130" s="95" t="s">
        <v>151</v>
      </c>
      <c r="B130" s="69"/>
      <c r="C130" s="69"/>
      <c r="D130" s="53">
        <v>674900</v>
      </c>
      <c r="E130" s="53">
        <f t="shared" si="2"/>
        <v>227.32</v>
      </c>
      <c r="F130" s="53">
        <f t="shared" si="3"/>
        <v>18.94</v>
      </c>
      <c r="G130" s="9">
        <v>2969</v>
      </c>
      <c r="H130" s="74"/>
      <c r="I130" s="75"/>
    </row>
    <row r="131" spans="1:9" s="4" customFormat="1" ht="12.75">
      <c r="A131" s="61"/>
      <c r="B131" s="62"/>
      <c r="C131" s="62"/>
      <c r="D131" s="64"/>
      <c r="E131" s="64"/>
      <c r="F131" s="64"/>
      <c r="I131" s="44"/>
    </row>
    <row r="132" spans="1:9" s="30" customFormat="1" ht="19.5" thickBot="1">
      <c r="A132" s="28"/>
      <c r="B132" s="29"/>
      <c r="C132" s="29"/>
      <c r="D132" s="65"/>
      <c r="E132" s="65"/>
      <c r="F132" s="65"/>
      <c r="I132" s="45"/>
    </row>
    <row r="133" spans="1:9" s="9" customFormat="1" ht="19.5" thickBot="1">
      <c r="A133" s="35" t="s">
        <v>65</v>
      </c>
      <c r="B133" s="15"/>
      <c r="C133" s="86"/>
      <c r="D133" s="66">
        <f>D111+D115</f>
        <v>2584657.57</v>
      </c>
      <c r="E133" s="66">
        <f>E111+E115</f>
        <v>870.58</v>
      </c>
      <c r="F133" s="66">
        <f>F111+F115</f>
        <v>72.55</v>
      </c>
      <c r="I133" s="42"/>
    </row>
    <row r="134" spans="1:9" s="3" customFormat="1" ht="19.5">
      <c r="A134" s="37"/>
      <c r="B134" s="38"/>
      <c r="C134" s="38"/>
      <c r="D134" s="38"/>
      <c r="E134" s="5"/>
      <c r="F134" s="39"/>
      <c r="I134" s="46"/>
    </row>
    <row r="135" spans="1:9" s="3" customFormat="1" ht="19.5">
      <c r="A135" s="37"/>
      <c r="B135" s="38"/>
      <c r="C135" s="38"/>
      <c r="D135" s="38"/>
      <c r="E135" s="5"/>
      <c r="F135" s="39"/>
      <c r="I135" s="46"/>
    </row>
    <row r="136" spans="1:9" s="4" customFormat="1" ht="14.25">
      <c r="A136" s="110" t="s">
        <v>27</v>
      </c>
      <c r="B136" s="110"/>
      <c r="C136" s="110"/>
      <c r="D136" s="110"/>
      <c r="I136" s="44"/>
    </row>
    <row r="137" s="4" customFormat="1" ht="12.75">
      <c r="I137" s="44"/>
    </row>
    <row r="138" spans="1:9" s="4" customFormat="1" ht="12.75">
      <c r="A138" s="27" t="s">
        <v>28</v>
      </c>
      <c r="I138" s="44"/>
    </row>
    <row r="139" s="4" customFormat="1" ht="12.75">
      <c r="I139" s="44"/>
    </row>
    <row r="140" s="4" customFormat="1" ht="12.75">
      <c r="I140" s="44"/>
    </row>
    <row r="141" s="4" customFormat="1" ht="12.75">
      <c r="I141" s="44"/>
    </row>
    <row r="142" s="4" customFormat="1" ht="12.75">
      <c r="I142" s="44"/>
    </row>
    <row r="143" s="4" customFormat="1" ht="12.75">
      <c r="I143" s="44"/>
    </row>
    <row r="144" s="4" customFormat="1" ht="12.75">
      <c r="I144" s="44"/>
    </row>
    <row r="145" s="4" customFormat="1" ht="12.75">
      <c r="I145" s="44"/>
    </row>
    <row r="146" s="4" customFormat="1" ht="12.75">
      <c r="I146" s="44"/>
    </row>
    <row r="147" s="4" customFormat="1" ht="12.75">
      <c r="I147" s="44"/>
    </row>
    <row r="148" s="4" customFormat="1" ht="12.75">
      <c r="I148" s="44"/>
    </row>
    <row r="149" s="4" customFormat="1" ht="12.75">
      <c r="I149" s="44"/>
    </row>
    <row r="150" s="4" customFormat="1" ht="12.75">
      <c r="I150" s="44"/>
    </row>
    <row r="151" s="4" customFormat="1" ht="12.75">
      <c r="I151" s="44"/>
    </row>
    <row r="152" s="4" customFormat="1" ht="12.75">
      <c r="I152" s="44"/>
    </row>
    <row r="153" s="4" customFormat="1" ht="12.75">
      <c r="I153" s="44"/>
    </row>
    <row r="154" s="4" customFormat="1" ht="12.75">
      <c r="I154" s="44"/>
    </row>
    <row r="155" s="4" customFormat="1" ht="12.75">
      <c r="I155" s="44"/>
    </row>
    <row r="156" s="4" customFormat="1" ht="12.75">
      <c r="I156" s="44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36:D136"/>
  </mergeCells>
  <printOptions horizontalCentered="1"/>
  <pageMargins left="0.2" right="0.2" top="0.1968503937007874" bottom="0.2" header="0.2" footer="0.2"/>
  <pageSetup horizontalDpi="600" verticalDpi="600" orientation="portrait" paperSize="9" scale="64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J147"/>
  <sheetViews>
    <sheetView zoomScale="75" zoomScaleNormal="75" zoomScalePageLayoutView="0" workbookViewId="0" topLeftCell="A105">
      <selection activeCell="A1" sqref="A1:F129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7.00390625" style="6" customWidth="1"/>
    <col min="4" max="4" width="14.875" style="6" customWidth="1"/>
    <col min="5" max="5" width="13.875" style="6" customWidth="1"/>
    <col min="6" max="6" width="20.875" style="6" customWidth="1"/>
    <col min="7" max="7" width="15.375" style="6" customWidth="1"/>
    <col min="8" max="8" width="15.375" style="6" hidden="1" customWidth="1"/>
    <col min="9" max="9" width="15.375" style="40" hidden="1" customWidth="1"/>
    <col min="10" max="12" width="15.375" style="6" customWidth="1"/>
    <col min="13" max="16384" width="9.125" style="6" customWidth="1"/>
  </cols>
  <sheetData>
    <row r="1" spans="1:6" ht="16.5" customHeight="1">
      <c r="A1" s="111" t="s">
        <v>154</v>
      </c>
      <c r="B1" s="112"/>
      <c r="C1" s="112"/>
      <c r="D1" s="112"/>
      <c r="E1" s="112"/>
      <c r="F1" s="112"/>
    </row>
    <row r="2" spans="2:6" ht="12.75" customHeight="1">
      <c r="B2" s="113"/>
      <c r="C2" s="113"/>
      <c r="D2" s="113"/>
      <c r="E2" s="112"/>
      <c r="F2" s="112"/>
    </row>
    <row r="3" spans="1:6" ht="23.25" customHeight="1">
      <c r="A3" s="63" t="s">
        <v>153</v>
      </c>
      <c r="B3" s="113" t="s">
        <v>0</v>
      </c>
      <c r="C3" s="113"/>
      <c r="D3" s="113"/>
      <c r="E3" s="112"/>
      <c r="F3" s="112"/>
    </row>
    <row r="4" spans="2:6" ht="14.25" customHeight="1">
      <c r="B4" s="113" t="s">
        <v>155</v>
      </c>
      <c r="C4" s="113"/>
      <c r="D4" s="113"/>
      <c r="E4" s="112"/>
      <c r="F4" s="112"/>
    </row>
    <row r="5" spans="1:6" s="1" customFormat="1" ht="33" customHeight="1">
      <c r="A5" s="114"/>
      <c r="B5" s="115"/>
      <c r="C5" s="115"/>
      <c r="D5" s="115"/>
      <c r="E5" s="115"/>
      <c r="F5" s="115"/>
    </row>
    <row r="6" spans="1:6" s="1" customFormat="1" ht="20.25" customHeight="1">
      <c r="A6" s="116" t="s">
        <v>81</v>
      </c>
      <c r="B6" s="116"/>
      <c r="C6" s="116"/>
      <c r="D6" s="116"/>
      <c r="E6" s="116"/>
      <c r="F6" s="116"/>
    </row>
    <row r="7" spans="1:9" s="10" customFormat="1" ht="22.5" customHeight="1">
      <c r="A7" s="100" t="s">
        <v>1</v>
      </c>
      <c r="B7" s="100"/>
      <c r="C7" s="100"/>
      <c r="D7" s="100"/>
      <c r="E7" s="101"/>
      <c r="F7" s="101"/>
      <c r="I7" s="41"/>
    </row>
    <row r="8" spans="1:6" s="11" customFormat="1" ht="18.75" customHeight="1">
      <c r="A8" s="100" t="s">
        <v>79</v>
      </c>
      <c r="B8" s="100"/>
      <c r="C8" s="100"/>
      <c r="D8" s="100"/>
      <c r="E8" s="101"/>
      <c r="F8" s="101"/>
    </row>
    <row r="9" spans="1:6" s="12" customFormat="1" ht="17.25" customHeight="1">
      <c r="A9" s="102" t="s">
        <v>55</v>
      </c>
      <c r="B9" s="102"/>
      <c r="C9" s="102"/>
      <c r="D9" s="102"/>
      <c r="E9" s="103"/>
      <c r="F9" s="103"/>
    </row>
    <row r="10" spans="1:6" s="11" customFormat="1" ht="30" customHeight="1" thickBot="1">
      <c r="A10" s="104" t="s">
        <v>60</v>
      </c>
      <c r="B10" s="104"/>
      <c r="C10" s="104"/>
      <c r="D10" s="104"/>
      <c r="E10" s="105"/>
      <c r="F10" s="105"/>
    </row>
    <row r="11" spans="1:9" s="9" customFormat="1" ht="139.5" customHeight="1" thickBot="1">
      <c r="A11" s="13" t="s">
        <v>2</v>
      </c>
      <c r="B11" s="14" t="s">
        <v>3</v>
      </c>
      <c r="C11" s="14" t="s">
        <v>90</v>
      </c>
      <c r="D11" s="15" t="s">
        <v>29</v>
      </c>
      <c r="E11" s="15" t="s">
        <v>4</v>
      </c>
      <c r="F11" s="2" t="s">
        <v>5</v>
      </c>
      <c r="I11" s="42"/>
    </row>
    <row r="12" spans="1:9" s="21" customFormat="1" ht="12.75">
      <c r="A12" s="16">
        <v>1</v>
      </c>
      <c r="B12" s="17">
        <v>2</v>
      </c>
      <c r="C12" s="18"/>
      <c r="D12" s="18"/>
      <c r="E12" s="19">
        <v>3</v>
      </c>
      <c r="F12" s="20">
        <v>4</v>
      </c>
      <c r="I12" s="43"/>
    </row>
    <row r="13" spans="1:9" s="21" customFormat="1" ht="49.5" customHeight="1">
      <c r="A13" s="106" t="s">
        <v>6</v>
      </c>
      <c r="B13" s="107"/>
      <c r="C13" s="107"/>
      <c r="D13" s="107"/>
      <c r="E13" s="108"/>
      <c r="F13" s="109"/>
      <c r="I13" s="43"/>
    </row>
    <row r="14" spans="1:9" s="9" customFormat="1" ht="15">
      <c r="A14" s="77" t="s">
        <v>75</v>
      </c>
      <c r="B14" s="72" t="s">
        <v>7</v>
      </c>
      <c r="C14" s="78" t="s">
        <v>147</v>
      </c>
      <c r="D14" s="50">
        <f>E14*G14</f>
        <v>115434.72</v>
      </c>
      <c r="E14" s="49">
        <f>F14*12</f>
        <v>38.88</v>
      </c>
      <c r="F14" s="49">
        <f>F24+F26</f>
        <v>3.24</v>
      </c>
      <c r="G14" s="9">
        <v>2969</v>
      </c>
      <c r="H14" s="9">
        <v>1.07</v>
      </c>
      <c r="I14" s="42">
        <v>2.24</v>
      </c>
    </row>
    <row r="15" spans="1:9" s="9" customFormat="1" ht="29.25" customHeight="1">
      <c r="A15" s="88" t="s">
        <v>82</v>
      </c>
      <c r="B15" s="89" t="s">
        <v>61</v>
      </c>
      <c r="C15" s="79"/>
      <c r="D15" s="50"/>
      <c r="E15" s="49"/>
      <c r="F15" s="49"/>
      <c r="G15" s="9">
        <v>2969</v>
      </c>
      <c r="I15" s="42"/>
    </row>
    <row r="16" spans="1:9" s="9" customFormat="1" ht="21.75" customHeight="1">
      <c r="A16" s="88" t="s">
        <v>62</v>
      </c>
      <c r="B16" s="89" t="s">
        <v>61</v>
      </c>
      <c r="C16" s="79"/>
      <c r="D16" s="50"/>
      <c r="E16" s="49"/>
      <c r="F16" s="49"/>
      <c r="G16" s="9">
        <v>2969</v>
      </c>
      <c r="I16" s="42"/>
    </row>
    <row r="17" spans="1:9" s="9" customFormat="1" ht="120" customHeight="1">
      <c r="A17" s="88" t="s">
        <v>83</v>
      </c>
      <c r="B17" s="89" t="s">
        <v>20</v>
      </c>
      <c r="C17" s="79"/>
      <c r="D17" s="50"/>
      <c r="E17" s="49"/>
      <c r="F17" s="49"/>
      <c r="G17" s="9">
        <v>2969</v>
      </c>
      <c r="I17" s="42"/>
    </row>
    <row r="18" spans="1:9" s="9" customFormat="1" ht="24.75" customHeight="1">
      <c r="A18" s="88" t="s">
        <v>84</v>
      </c>
      <c r="B18" s="89" t="s">
        <v>61</v>
      </c>
      <c r="C18" s="79"/>
      <c r="D18" s="50"/>
      <c r="E18" s="49"/>
      <c r="F18" s="49"/>
      <c r="G18" s="9">
        <v>2969</v>
      </c>
      <c r="I18" s="42"/>
    </row>
    <row r="19" spans="1:9" s="9" customFormat="1" ht="27" customHeight="1">
      <c r="A19" s="88" t="s">
        <v>85</v>
      </c>
      <c r="B19" s="89" t="s">
        <v>61</v>
      </c>
      <c r="C19" s="79"/>
      <c r="D19" s="50"/>
      <c r="E19" s="49"/>
      <c r="F19" s="49"/>
      <c r="G19" s="9">
        <v>2969</v>
      </c>
      <c r="I19" s="42"/>
    </row>
    <row r="20" spans="1:9" s="9" customFormat="1" ht="15.75" customHeight="1">
      <c r="A20" s="88" t="s">
        <v>86</v>
      </c>
      <c r="B20" s="89" t="s">
        <v>10</v>
      </c>
      <c r="C20" s="79"/>
      <c r="D20" s="50"/>
      <c r="E20" s="49"/>
      <c r="F20" s="49"/>
      <c r="G20" s="9">
        <v>2969</v>
      </c>
      <c r="I20" s="42"/>
    </row>
    <row r="21" spans="1:9" s="9" customFormat="1" ht="17.25" customHeight="1">
      <c r="A21" s="88" t="s">
        <v>87</v>
      </c>
      <c r="B21" s="89" t="s">
        <v>12</v>
      </c>
      <c r="C21" s="79"/>
      <c r="D21" s="50"/>
      <c r="E21" s="49"/>
      <c r="F21" s="49"/>
      <c r="G21" s="9">
        <v>2969</v>
      </c>
      <c r="I21" s="42"/>
    </row>
    <row r="22" spans="1:9" s="9" customFormat="1" ht="18" customHeight="1">
      <c r="A22" s="88" t="s">
        <v>88</v>
      </c>
      <c r="B22" s="89" t="s">
        <v>61</v>
      </c>
      <c r="C22" s="79"/>
      <c r="D22" s="50"/>
      <c r="E22" s="49"/>
      <c r="F22" s="49"/>
      <c r="G22" s="9">
        <v>2969</v>
      </c>
      <c r="I22" s="42"/>
    </row>
    <row r="23" spans="1:9" s="9" customFormat="1" ht="18" customHeight="1">
      <c r="A23" s="88" t="s">
        <v>89</v>
      </c>
      <c r="B23" s="89" t="s">
        <v>15</v>
      </c>
      <c r="C23" s="79"/>
      <c r="D23" s="50"/>
      <c r="E23" s="49"/>
      <c r="F23" s="49"/>
      <c r="G23" s="9">
        <v>2969</v>
      </c>
      <c r="I23" s="42"/>
    </row>
    <row r="24" spans="1:9" s="9" customFormat="1" ht="21" customHeight="1">
      <c r="A24" s="77" t="s">
        <v>64</v>
      </c>
      <c r="B24" s="90"/>
      <c r="C24" s="80"/>
      <c r="D24" s="50"/>
      <c r="E24" s="49"/>
      <c r="F24" s="49">
        <v>3.24</v>
      </c>
      <c r="G24" s="9">
        <v>2969</v>
      </c>
      <c r="I24" s="42"/>
    </row>
    <row r="25" spans="1:9" s="9" customFormat="1" ht="21" customHeight="1">
      <c r="A25" s="91" t="s">
        <v>70</v>
      </c>
      <c r="B25" s="90" t="s">
        <v>61</v>
      </c>
      <c r="C25" s="80"/>
      <c r="D25" s="50"/>
      <c r="E25" s="49"/>
      <c r="F25" s="67">
        <v>0</v>
      </c>
      <c r="G25" s="9">
        <v>2969</v>
      </c>
      <c r="I25" s="42"/>
    </row>
    <row r="26" spans="1:9" s="9" customFormat="1" ht="21" customHeight="1">
      <c r="A26" s="77" t="s">
        <v>72</v>
      </c>
      <c r="B26" s="92"/>
      <c r="C26" s="81"/>
      <c r="D26" s="50"/>
      <c r="E26" s="49"/>
      <c r="F26" s="49">
        <f>F25</f>
        <v>0</v>
      </c>
      <c r="G26" s="9">
        <v>2969</v>
      </c>
      <c r="I26" s="42"/>
    </row>
    <row r="27" spans="1:10" s="9" customFormat="1" ht="30">
      <c r="A27" s="77" t="s">
        <v>8</v>
      </c>
      <c r="B27" s="85" t="s">
        <v>9</v>
      </c>
      <c r="C27" s="78" t="s">
        <v>148</v>
      </c>
      <c r="D27" s="50">
        <f>E27*G27</f>
        <v>177427.44</v>
      </c>
      <c r="E27" s="49">
        <f>F27*12</f>
        <v>59.76</v>
      </c>
      <c r="F27" s="49">
        <v>4.98</v>
      </c>
      <c r="G27" s="9">
        <v>2969</v>
      </c>
      <c r="H27" s="9">
        <v>1.07</v>
      </c>
      <c r="I27" s="42">
        <v>3.6</v>
      </c>
      <c r="J27" s="9">
        <f>E27/12</f>
        <v>4.98</v>
      </c>
    </row>
    <row r="28" spans="1:10" s="9" customFormat="1" ht="15">
      <c r="A28" s="88" t="s">
        <v>91</v>
      </c>
      <c r="B28" s="89" t="s">
        <v>9</v>
      </c>
      <c r="C28" s="78"/>
      <c r="D28" s="50"/>
      <c r="E28" s="49"/>
      <c r="F28" s="49"/>
      <c r="G28" s="9">
        <v>2969</v>
      </c>
      <c r="I28" s="42"/>
      <c r="J28" s="9">
        <f aca="true" t="shared" si="0" ref="J28:J91">E28/12</f>
        <v>0</v>
      </c>
    </row>
    <row r="29" spans="1:10" s="9" customFormat="1" ht="15">
      <c r="A29" s="88" t="s">
        <v>92</v>
      </c>
      <c r="B29" s="89" t="s">
        <v>93</v>
      </c>
      <c r="C29" s="78"/>
      <c r="D29" s="50"/>
      <c r="E29" s="49"/>
      <c r="F29" s="49"/>
      <c r="G29" s="9">
        <v>2969</v>
      </c>
      <c r="I29" s="42"/>
      <c r="J29" s="9">
        <f t="shared" si="0"/>
        <v>0</v>
      </c>
    </row>
    <row r="30" spans="1:10" s="9" customFormat="1" ht="15">
      <c r="A30" s="88" t="s">
        <v>94</v>
      </c>
      <c r="B30" s="89" t="s">
        <v>95</v>
      </c>
      <c r="C30" s="82"/>
      <c r="D30" s="50"/>
      <c r="E30" s="49"/>
      <c r="F30" s="49"/>
      <c r="G30" s="9">
        <v>2969</v>
      </c>
      <c r="I30" s="42"/>
      <c r="J30" s="9">
        <f t="shared" si="0"/>
        <v>0</v>
      </c>
    </row>
    <row r="31" spans="1:10" s="9" customFormat="1" ht="15">
      <c r="A31" s="88" t="s">
        <v>56</v>
      </c>
      <c r="B31" s="89" t="s">
        <v>9</v>
      </c>
      <c r="C31" s="82"/>
      <c r="D31" s="50"/>
      <c r="E31" s="49"/>
      <c r="F31" s="49"/>
      <c r="G31" s="9">
        <v>2969</v>
      </c>
      <c r="I31" s="42"/>
      <c r="J31" s="9">
        <f t="shared" si="0"/>
        <v>0</v>
      </c>
    </row>
    <row r="32" spans="1:10" s="9" customFormat="1" ht="25.5">
      <c r="A32" s="88" t="s">
        <v>57</v>
      </c>
      <c r="B32" s="89" t="s">
        <v>10</v>
      </c>
      <c r="C32" s="81"/>
      <c r="D32" s="50"/>
      <c r="E32" s="49"/>
      <c r="F32" s="49"/>
      <c r="G32" s="9">
        <v>2969</v>
      </c>
      <c r="I32" s="42"/>
      <c r="J32" s="9">
        <f t="shared" si="0"/>
        <v>0</v>
      </c>
    </row>
    <row r="33" spans="1:10" s="9" customFormat="1" ht="15">
      <c r="A33" s="88" t="s">
        <v>96</v>
      </c>
      <c r="B33" s="89" t="s">
        <v>9</v>
      </c>
      <c r="C33" s="82"/>
      <c r="D33" s="50"/>
      <c r="E33" s="49"/>
      <c r="F33" s="49"/>
      <c r="G33" s="9">
        <v>2969</v>
      </c>
      <c r="I33" s="42"/>
      <c r="J33" s="9">
        <f t="shared" si="0"/>
        <v>0</v>
      </c>
    </row>
    <row r="34" spans="1:10" s="9" customFormat="1" ht="15">
      <c r="A34" s="88" t="s">
        <v>63</v>
      </c>
      <c r="B34" s="89" t="s">
        <v>9</v>
      </c>
      <c r="C34" s="82"/>
      <c r="D34" s="50"/>
      <c r="E34" s="49"/>
      <c r="F34" s="49"/>
      <c r="G34" s="9">
        <v>2969</v>
      </c>
      <c r="I34" s="42"/>
      <c r="J34" s="9">
        <f t="shared" si="0"/>
        <v>0</v>
      </c>
    </row>
    <row r="35" spans="1:10" s="9" customFormat="1" ht="25.5">
      <c r="A35" s="88" t="s">
        <v>97</v>
      </c>
      <c r="B35" s="89" t="s">
        <v>58</v>
      </c>
      <c r="C35" s="82"/>
      <c r="D35" s="50"/>
      <c r="E35" s="49"/>
      <c r="F35" s="49"/>
      <c r="G35" s="9">
        <v>2969</v>
      </c>
      <c r="I35" s="42"/>
      <c r="J35" s="9">
        <f t="shared" si="0"/>
        <v>0</v>
      </c>
    </row>
    <row r="36" spans="1:10" s="9" customFormat="1" ht="25.5">
      <c r="A36" s="88" t="s">
        <v>98</v>
      </c>
      <c r="B36" s="89" t="s">
        <v>10</v>
      </c>
      <c r="C36" s="8"/>
      <c r="D36" s="50"/>
      <c r="E36" s="49"/>
      <c r="F36" s="49"/>
      <c r="G36" s="9">
        <v>2969</v>
      </c>
      <c r="I36" s="42"/>
      <c r="J36" s="9">
        <f t="shared" si="0"/>
        <v>0</v>
      </c>
    </row>
    <row r="37" spans="1:10" s="9" customFormat="1" ht="25.5">
      <c r="A37" s="88" t="s">
        <v>99</v>
      </c>
      <c r="B37" s="89" t="s">
        <v>9</v>
      </c>
      <c r="C37" s="8"/>
      <c r="D37" s="50"/>
      <c r="E37" s="49"/>
      <c r="F37" s="49"/>
      <c r="G37" s="9">
        <v>2969</v>
      </c>
      <c r="I37" s="42"/>
      <c r="J37" s="9">
        <f t="shared" si="0"/>
        <v>0</v>
      </c>
    </row>
    <row r="38" spans="1:10" s="25" customFormat="1" ht="21" customHeight="1">
      <c r="A38" s="24" t="s">
        <v>11</v>
      </c>
      <c r="B38" s="22" t="s">
        <v>12</v>
      </c>
      <c r="C38" s="22" t="s">
        <v>147</v>
      </c>
      <c r="D38" s="50">
        <f>E38*G38</f>
        <v>29571.24</v>
      </c>
      <c r="E38" s="49">
        <f>F38*12</f>
        <v>9.96</v>
      </c>
      <c r="F38" s="49">
        <v>0.83</v>
      </c>
      <c r="G38" s="9">
        <v>2969</v>
      </c>
      <c r="H38" s="9">
        <v>1.07</v>
      </c>
      <c r="I38" s="42">
        <v>0.6</v>
      </c>
      <c r="J38" s="9">
        <f t="shared" si="0"/>
        <v>0.83</v>
      </c>
    </row>
    <row r="39" spans="1:10" s="9" customFormat="1" ht="21" customHeight="1">
      <c r="A39" s="24" t="s">
        <v>13</v>
      </c>
      <c r="B39" s="22" t="s">
        <v>14</v>
      </c>
      <c r="C39" s="78" t="s">
        <v>147</v>
      </c>
      <c r="D39" s="50">
        <f>E39*G39</f>
        <v>96195.6</v>
      </c>
      <c r="E39" s="49">
        <f>F39*12</f>
        <v>32.4</v>
      </c>
      <c r="F39" s="49">
        <v>2.7</v>
      </c>
      <c r="G39" s="9">
        <v>2969</v>
      </c>
      <c r="H39" s="9">
        <v>1.07</v>
      </c>
      <c r="I39" s="42">
        <v>1.94</v>
      </c>
      <c r="J39" s="9">
        <f t="shared" si="0"/>
        <v>2.7</v>
      </c>
    </row>
    <row r="40" spans="1:10" s="9" customFormat="1" ht="21" customHeight="1">
      <c r="A40" s="71" t="s">
        <v>103</v>
      </c>
      <c r="B40" s="72" t="s">
        <v>9</v>
      </c>
      <c r="C40" s="78" t="s">
        <v>166</v>
      </c>
      <c r="D40" s="50">
        <v>0</v>
      </c>
      <c r="E40" s="49">
        <f>D40/G40</f>
        <v>0</v>
      </c>
      <c r="F40" s="49">
        <f>E40/12</f>
        <v>0</v>
      </c>
      <c r="G40" s="9">
        <v>2969</v>
      </c>
      <c r="I40" s="42"/>
      <c r="J40" s="9">
        <f t="shared" si="0"/>
        <v>0</v>
      </c>
    </row>
    <row r="41" spans="1:10" s="9" customFormat="1" ht="21" customHeight="1">
      <c r="A41" s="88" t="s">
        <v>104</v>
      </c>
      <c r="B41" s="89" t="s">
        <v>20</v>
      </c>
      <c r="C41" s="78"/>
      <c r="D41" s="50"/>
      <c r="E41" s="49"/>
      <c r="F41" s="49"/>
      <c r="G41" s="9">
        <v>2969</v>
      </c>
      <c r="I41" s="42"/>
      <c r="J41" s="9">
        <f t="shared" si="0"/>
        <v>0</v>
      </c>
    </row>
    <row r="42" spans="1:10" s="9" customFormat="1" ht="21" customHeight="1">
      <c r="A42" s="88" t="s">
        <v>105</v>
      </c>
      <c r="B42" s="89" t="s">
        <v>15</v>
      </c>
      <c r="C42" s="78"/>
      <c r="D42" s="50"/>
      <c r="E42" s="49"/>
      <c r="F42" s="49"/>
      <c r="G42" s="9">
        <v>2969</v>
      </c>
      <c r="I42" s="42"/>
      <c r="J42" s="9">
        <f t="shared" si="0"/>
        <v>0</v>
      </c>
    </row>
    <row r="43" spans="1:10" s="9" customFormat="1" ht="21" customHeight="1">
      <c r="A43" s="88" t="s">
        <v>106</v>
      </c>
      <c r="B43" s="89" t="s">
        <v>107</v>
      </c>
      <c r="C43" s="78"/>
      <c r="D43" s="50"/>
      <c r="E43" s="49"/>
      <c r="F43" s="49"/>
      <c r="G43" s="9">
        <v>2969</v>
      </c>
      <c r="I43" s="42"/>
      <c r="J43" s="9">
        <f t="shared" si="0"/>
        <v>0</v>
      </c>
    </row>
    <row r="44" spans="1:10" s="9" customFormat="1" ht="21" customHeight="1">
      <c r="A44" s="88" t="s">
        <v>108</v>
      </c>
      <c r="B44" s="89" t="s">
        <v>109</v>
      </c>
      <c r="C44" s="78"/>
      <c r="D44" s="50"/>
      <c r="E44" s="49"/>
      <c r="F44" s="49"/>
      <c r="G44" s="9">
        <v>2969</v>
      </c>
      <c r="I44" s="42"/>
      <c r="J44" s="9">
        <f t="shared" si="0"/>
        <v>0</v>
      </c>
    </row>
    <row r="45" spans="1:10" s="9" customFormat="1" ht="21" customHeight="1">
      <c r="A45" s="88" t="s">
        <v>110</v>
      </c>
      <c r="B45" s="89" t="s">
        <v>107</v>
      </c>
      <c r="C45" s="78"/>
      <c r="D45" s="50"/>
      <c r="E45" s="49"/>
      <c r="F45" s="49"/>
      <c r="G45" s="9">
        <v>2969</v>
      </c>
      <c r="I45" s="42"/>
      <c r="J45" s="9">
        <f t="shared" si="0"/>
        <v>0</v>
      </c>
    </row>
    <row r="46" spans="1:10" s="21" customFormat="1" ht="30">
      <c r="A46" s="71" t="s">
        <v>100</v>
      </c>
      <c r="B46" s="72" t="s">
        <v>7</v>
      </c>
      <c r="C46" s="78" t="s">
        <v>149</v>
      </c>
      <c r="D46" s="50">
        <v>2246.78</v>
      </c>
      <c r="E46" s="49">
        <f>D46/G46</f>
        <v>0.76</v>
      </c>
      <c r="F46" s="49">
        <f>E46/12</f>
        <v>0.06</v>
      </c>
      <c r="G46" s="9">
        <v>2969</v>
      </c>
      <c r="H46" s="9">
        <v>1.07</v>
      </c>
      <c r="I46" s="42">
        <v>0.04</v>
      </c>
      <c r="J46" s="9">
        <f t="shared" si="0"/>
        <v>0.0633333333333333</v>
      </c>
    </row>
    <row r="47" spans="1:10" s="21" customFormat="1" ht="33.75" customHeight="1">
      <c r="A47" s="71" t="s">
        <v>101</v>
      </c>
      <c r="B47" s="72" t="s">
        <v>7</v>
      </c>
      <c r="C47" s="78" t="s">
        <v>149</v>
      </c>
      <c r="D47" s="50">
        <v>2246.78</v>
      </c>
      <c r="E47" s="49">
        <f>D47/G47</f>
        <v>0.76</v>
      </c>
      <c r="F47" s="49">
        <f>E47/12</f>
        <v>0.06</v>
      </c>
      <c r="G47" s="9">
        <v>2969</v>
      </c>
      <c r="H47" s="9">
        <v>1.07</v>
      </c>
      <c r="I47" s="42">
        <v>0.04</v>
      </c>
      <c r="J47" s="9">
        <f t="shared" si="0"/>
        <v>0.0633333333333333</v>
      </c>
    </row>
    <row r="48" spans="1:10" s="21" customFormat="1" ht="32.25" customHeight="1">
      <c r="A48" s="71" t="s">
        <v>102</v>
      </c>
      <c r="B48" s="72" t="s">
        <v>7</v>
      </c>
      <c r="C48" s="78" t="s">
        <v>149</v>
      </c>
      <c r="D48" s="50">
        <v>14185.73</v>
      </c>
      <c r="E48" s="49">
        <f>D48/G48</f>
        <v>4.78</v>
      </c>
      <c r="F48" s="49">
        <f>E48/12</f>
        <v>0.4</v>
      </c>
      <c r="G48" s="9">
        <v>2969</v>
      </c>
      <c r="H48" s="9">
        <v>1.07</v>
      </c>
      <c r="I48" s="42">
        <v>0.29</v>
      </c>
      <c r="J48" s="9">
        <f t="shared" si="0"/>
        <v>0.398333333333333</v>
      </c>
    </row>
    <row r="49" spans="1:10" s="21" customFormat="1" ht="30">
      <c r="A49" s="71" t="s">
        <v>21</v>
      </c>
      <c r="B49" s="72"/>
      <c r="C49" s="78" t="s">
        <v>156</v>
      </c>
      <c r="D49" s="50">
        <f>E49*G49</f>
        <v>7125.6</v>
      </c>
      <c r="E49" s="49">
        <f>F49*12</f>
        <v>2.4</v>
      </c>
      <c r="F49" s="49">
        <v>0.2</v>
      </c>
      <c r="G49" s="9">
        <v>2969</v>
      </c>
      <c r="H49" s="9">
        <v>1.07</v>
      </c>
      <c r="I49" s="42">
        <v>0.14</v>
      </c>
      <c r="J49" s="9">
        <f t="shared" si="0"/>
        <v>0.2</v>
      </c>
    </row>
    <row r="50" spans="1:10" s="21" customFormat="1" ht="25.5">
      <c r="A50" s="93" t="s">
        <v>114</v>
      </c>
      <c r="B50" s="94" t="s">
        <v>71</v>
      </c>
      <c r="C50" s="78"/>
      <c r="D50" s="50"/>
      <c r="E50" s="49"/>
      <c r="F50" s="49"/>
      <c r="G50" s="9">
        <v>2969</v>
      </c>
      <c r="H50" s="9"/>
      <c r="I50" s="42"/>
      <c r="J50" s="9">
        <f t="shared" si="0"/>
        <v>0</v>
      </c>
    </row>
    <row r="51" spans="1:10" s="21" customFormat="1" ht="30.75" customHeight="1">
      <c r="A51" s="93" t="s">
        <v>115</v>
      </c>
      <c r="B51" s="94" t="s">
        <v>71</v>
      </c>
      <c r="C51" s="78"/>
      <c r="D51" s="50"/>
      <c r="E51" s="49"/>
      <c r="F51" s="49"/>
      <c r="G51" s="9">
        <v>2969</v>
      </c>
      <c r="H51" s="9"/>
      <c r="I51" s="42"/>
      <c r="J51" s="9">
        <f t="shared" si="0"/>
        <v>0</v>
      </c>
    </row>
    <row r="52" spans="1:10" s="21" customFormat="1" ht="21" customHeight="1">
      <c r="A52" s="93" t="s">
        <v>116</v>
      </c>
      <c r="B52" s="94" t="s">
        <v>61</v>
      </c>
      <c r="C52" s="78"/>
      <c r="D52" s="50"/>
      <c r="E52" s="49"/>
      <c r="F52" s="49"/>
      <c r="G52" s="9">
        <v>2969</v>
      </c>
      <c r="H52" s="9"/>
      <c r="I52" s="42"/>
      <c r="J52" s="9">
        <f t="shared" si="0"/>
        <v>0</v>
      </c>
    </row>
    <row r="53" spans="1:10" s="21" customFormat="1" ht="24" customHeight="1">
      <c r="A53" s="93" t="s">
        <v>117</v>
      </c>
      <c r="B53" s="94" t="s">
        <v>71</v>
      </c>
      <c r="C53" s="78"/>
      <c r="D53" s="50"/>
      <c r="E53" s="49"/>
      <c r="F53" s="49"/>
      <c r="G53" s="9">
        <v>2969</v>
      </c>
      <c r="H53" s="9"/>
      <c r="I53" s="42"/>
      <c r="J53" s="9">
        <f t="shared" si="0"/>
        <v>0</v>
      </c>
    </row>
    <row r="54" spans="1:10" s="21" customFormat="1" ht="25.5">
      <c r="A54" s="93" t="s">
        <v>118</v>
      </c>
      <c r="B54" s="94" t="s">
        <v>71</v>
      </c>
      <c r="C54" s="78"/>
      <c r="D54" s="50"/>
      <c r="E54" s="49"/>
      <c r="F54" s="49"/>
      <c r="G54" s="9">
        <v>2969</v>
      </c>
      <c r="H54" s="9"/>
      <c r="I54" s="42"/>
      <c r="J54" s="9">
        <f t="shared" si="0"/>
        <v>0</v>
      </c>
    </row>
    <row r="55" spans="1:10" s="21" customFormat="1" ht="15">
      <c r="A55" s="93" t="s">
        <v>119</v>
      </c>
      <c r="B55" s="94" t="s">
        <v>71</v>
      </c>
      <c r="C55" s="78"/>
      <c r="D55" s="50"/>
      <c r="E55" s="49"/>
      <c r="F55" s="49"/>
      <c r="G55" s="9">
        <v>2969</v>
      </c>
      <c r="H55" s="9"/>
      <c r="I55" s="42"/>
      <c r="J55" s="9">
        <f t="shared" si="0"/>
        <v>0</v>
      </c>
    </row>
    <row r="56" spans="1:10" s="21" customFormat="1" ht="25.5">
      <c r="A56" s="93" t="s">
        <v>120</v>
      </c>
      <c r="B56" s="94" t="s">
        <v>71</v>
      </c>
      <c r="C56" s="78"/>
      <c r="D56" s="50"/>
      <c r="E56" s="49"/>
      <c r="F56" s="49"/>
      <c r="G56" s="9">
        <v>2969</v>
      </c>
      <c r="H56" s="9"/>
      <c r="I56" s="42"/>
      <c r="J56" s="9">
        <f t="shared" si="0"/>
        <v>0</v>
      </c>
    </row>
    <row r="57" spans="1:10" s="21" customFormat="1" ht="17.25" customHeight="1">
      <c r="A57" s="93" t="s">
        <v>121</v>
      </c>
      <c r="B57" s="94" t="s">
        <v>71</v>
      </c>
      <c r="C57" s="78"/>
      <c r="D57" s="50"/>
      <c r="E57" s="49"/>
      <c r="F57" s="49"/>
      <c r="G57" s="9">
        <v>2969</v>
      </c>
      <c r="H57" s="9"/>
      <c r="I57" s="42"/>
      <c r="J57" s="9">
        <f t="shared" si="0"/>
        <v>0</v>
      </c>
    </row>
    <row r="58" spans="1:10" s="21" customFormat="1" ht="20.25" customHeight="1">
      <c r="A58" s="93" t="s">
        <v>122</v>
      </c>
      <c r="B58" s="94" t="s">
        <v>71</v>
      </c>
      <c r="C58" s="78"/>
      <c r="D58" s="50"/>
      <c r="E58" s="49"/>
      <c r="F58" s="49"/>
      <c r="G58" s="9">
        <v>2969</v>
      </c>
      <c r="H58" s="9"/>
      <c r="I58" s="42"/>
      <c r="J58" s="9">
        <f t="shared" si="0"/>
        <v>0</v>
      </c>
    </row>
    <row r="59" spans="1:10" s="9" customFormat="1" ht="20.25" customHeight="1">
      <c r="A59" s="24" t="s">
        <v>23</v>
      </c>
      <c r="B59" s="22" t="s">
        <v>24</v>
      </c>
      <c r="C59" s="78" t="s">
        <v>157</v>
      </c>
      <c r="D59" s="50">
        <f>E59*G59</f>
        <v>2493.96</v>
      </c>
      <c r="E59" s="49">
        <f>F59*12</f>
        <v>0.84</v>
      </c>
      <c r="F59" s="49">
        <v>0.07</v>
      </c>
      <c r="G59" s="9">
        <v>2969</v>
      </c>
      <c r="H59" s="9">
        <v>1.07</v>
      </c>
      <c r="I59" s="42">
        <v>0.03</v>
      </c>
      <c r="J59" s="9">
        <f t="shared" si="0"/>
        <v>0.07</v>
      </c>
    </row>
    <row r="60" spans="1:10" s="9" customFormat="1" ht="18" customHeight="1">
      <c r="A60" s="24" t="s">
        <v>25</v>
      </c>
      <c r="B60" s="26" t="s">
        <v>26</v>
      </c>
      <c r="C60" s="22" t="s">
        <v>157</v>
      </c>
      <c r="D60" s="50">
        <v>1567.63</v>
      </c>
      <c r="E60" s="49">
        <f>D60/G60</f>
        <v>0.53</v>
      </c>
      <c r="F60" s="49">
        <f>E60/12</f>
        <v>0.04</v>
      </c>
      <c r="G60" s="9">
        <v>2969</v>
      </c>
      <c r="H60" s="9">
        <v>1.07</v>
      </c>
      <c r="I60" s="42">
        <v>0.02</v>
      </c>
      <c r="J60" s="9">
        <f t="shared" si="0"/>
        <v>0.0441666666666667</v>
      </c>
    </row>
    <row r="61" spans="1:10" s="25" customFormat="1" ht="30">
      <c r="A61" s="24" t="s">
        <v>22</v>
      </c>
      <c r="B61" s="22"/>
      <c r="C61" s="22" t="s">
        <v>152</v>
      </c>
      <c r="D61" s="50">
        <v>2849.1</v>
      </c>
      <c r="E61" s="49">
        <f>D61/G61</f>
        <v>0.96</v>
      </c>
      <c r="F61" s="49">
        <f>E61/12</f>
        <v>0.08</v>
      </c>
      <c r="G61" s="9">
        <v>2969</v>
      </c>
      <c r="H61" s="9">
        <v>1.07</v>
      </c>
      <c r="I61" s="42">
        <v>0.03</v>
      </c>
      <c r="J61" s="9">
        <f t="shared" si="0"/>
        <v>0.08</v>
      </c>
    </row>
    <row r="62" spans="1:10" s="25" customFormat="1" ht="23.25" customHeight="1">
      <c r="A62" s="24" t="s">
        <v>30</v>
      </c>
      <c r="B62" s="22"/>
      <c r="C62" s="23" t="s">
        <v>158</v>
      </c>
      <c r="D62" s="49">
        <f>D63+D64+D65+D66+D67+D68+D69+D70+D71+D72+D73+D74+D75</f>
        <v>18996.59</v>
      </c>
      <c r="E62" s="49">
        <f>D62/G62</f>
        <v>6.4</v>
      </c>
      <c r="F62" s="49">
        <f>E62/12</f>
        <v>0.53</v>
      </c>
      <c r="G62" s="9">
        <v>2969</v>
      </c>
      <c r="H62" s="9">
        <v>1.07</v>
      </c>
      <c r="I62" s="42">
        <v>0.64</v>
      </c>
      <c r="J62" s="9">
        <f t="shared" si="0"/>
        <v>0.533333333333333</v>
      </c>
    </row>
    <row r="63" spans="1:10" s="21" customFormat="1" ht="26.25" customHeight="1">
      <c r="A63" s="68" t="s">
        <v>76</v>
      </c>
      <c r="B63" s="69" t="s">
        <v>15</v>
      </c>
      <c r="C63" s="83"/>
      <c r="D63" s="54">
        <v>685.01</v>
      </c>
      <c r="E63" s="53"/>
      <c r="F63" s="53"/>
      <c r="G63" s="9">
        <v>2969</v>
      </c>
      <c r="H63" s="9">
        <v>1.07</v>
      </c>
      <c r="I63" s="42">
        <v>0.01</v>
      </c>
      <c r="J63" s="9">
        <f t="shared" si="0"/>
        <v>0</v>
      </c>
    </row>
    <row r="64" spans="1:10" s="21" customFormat="1" ht="15">
      <c r="A64" s="68" t="s">
        <v>16</v>
      </c>
      <c r="B64" s="69" t="s">
        <v>20</v>
      </c>
      <c r="C64" s="83"/>
      <c r="D64" s="54">
        <v>505.42</v>
      </c>
      <c r="E64" s="53"/>
      <c r="F64" s="53"/>
      <c r="G64" s="9">
        <v>2969</v>
      </c>
      <c r="H64" s="9">
        <v>1.07</v>
      </c>
      <c r="I64" s="42">
        <v>0.01</v>
      </c>
      <c r="J64" s="9">
        <f t="shared" si="0"/>
        <v>0</v>
      </c>
    </row>
    <row r="65" spans="1:10" s="21" customFormat="1" ht="15">
      <c r="A65" s="68" t="s">
        <v>73</v>
      </c>
      <c r="B65" s="70" t="s">
        <v>15</v>
      </c>
      <c r="C65" s="84"/>
      <c r="D65" s="54">
        <v>900.62</v>
      </c>
      <c r="E65" s="53"/>
      <c r="F65" s="53"/>
      <c r="G65" s="9">
        <v>2969</v>
      </c>
      <c r="H65" s="9"/>
      <c r="I65" s="42"/>
      <c r="J65" s="9">
        <f t="shared" si="0"/>
        <v>0</v>
      </c>
    </row>
    <row r="66" spans="1:10" s="21" customFormat="1" ht="15">
      <c r="A66" s="68" t="s">
        <v>46</v>
      </c>
      <c r="B66" s="69" t="s">
        <v>15</v>
      </c>
      <c r="C66" s="83"/>
      <c r="D66" s="54">
        <v>963.17</v>
      </c>
      <c r="E66" s="53"/>
      <c r="F66" s="53"/>
      <c r="G66" s="9">
        <v>2969</v>
      </c>
      <c r="H66" s="9">
        <v>1.07</v>
      </c>
      <c r="I66" s="42">
        <v>0.02</v>
      </c>
      <c r="J66" s="9">
        <f t="shared" si="0"/>
        <v>0</v>
      </c>
    </row>
    <row r="67" spans="1:10" s="21" customFormat="1" ht="15">
      <c r="A67" s="68" t="s">
        <v>17</v>
      </c>
      <c r="B67" s="69" t="s">
        <v>15</v>
      </c>
      <c r="C67" s="83"/>
      <c r="D67" s="54">
        <v>4294.09</v>
      </c>
      <c r="E67" s="53"/>
      <c r="F67" s="53"/>
      <c r="G67" s="9">
        <v>2969</v>
      </c>
      <c r="H67" s="9">
        <v>1.07</v>
      </c>
      <c r="I67" s="42">
        <v>0.09</v>
      </c>
      <c r="J67" s="9">
        <f t="shared" si="0"/>
        <v>0</v>
      </c>
    </row>
    <row r="68" spans="1:10" s="21" customFormat="1" ht="15">
      <c r="A68" s="68" t="s">
        <v>18</v>
      </c>
      <c r="B68" s="69" t="s">
        <v>15</v>
      </c>
      <c r="C68" s="83"/>
      <c r="D68" s="54">
        <v>1010.85</v>
      </c>
      <c r="E68" s="53"/>
      <c r="F68" s="53"/>
      <c r="G68" s="9">
        <v>2969</v>
      </c>
      <c r="H68" s="9">
        <v>1.07</v>
      </c>
      <c r="I68" s="42">
        <v>0.02</v>
      </c>
      <c r="J68" s="9">
        <f t="shared" si="0"/>
        <v>0</v>
      </c>
    </row>
    <row r="69" spans="1:10" s="21" customFormat="1" ht="15">
      <c r="A69" s="68" t="s">
        <v>43</v>
      </c>
      <c r="B69" s="69" t="s">
        <v>15</v>
      </c>
      <c r="C69" s="83"/>
      <c r="D69" s="54">
        <v>481.57</v>
      </c>
      <c r="E69" s="53"/>
      <c r="F69" s="53"/>
      <c r="G69" s="9">
        <v>2969</v>
      </c>
      <c r="H69" s="9">
        <v>1.07</v>
      </c>
      <c r="I69" s="42">
        <v>0.01</v>
      </c>
      <c r="J69" s="9">
        <f t="shared" si="0"/>
        <v>0</v>
      </c>
    </row>
    <row r="70" spans="1:10" s="21" customFormat="1" ht="15">
      <c r="A70" s="68" t="s">
        <v>44</v>
      </c>
      <c r="B70" s="69" t="s">
        <v>20</v>
      </c>
      <c r="C70" s="83"/>
      <c r="D70" s="54">
        <v>1926.35</v>
      </c>
      <c r="E70" s="53"/>
      <c r="F70" s="53"/>
      <c r="G70" s="9">
        <v>2969</v>
      </c>
      <c r="H70" s="9">
        <v>1.07</v>
      </c>
      <c r="I70" s="42">
        <v>0.04</v>
      </c>
      <c r="J70" s="9">
        <f t="shared" si="0"/>
        <v>0</v>
      </c>
    </row>
    <row r="71" spans="1:10" s="21" customFormat="1" ht="25.5">
      <c r="A71" s="68" t="s">
        <v>19</v>
      </c>
      <c r="B71" s="69" t="s">
        <v>15</v>
      </c>
      <c r="C71" s="83"/>
      <c r="D71" s="54">
        <v>2728.1</v>
      </c>
      <c r="E71" s="53"/>
      <c r="F71" s="53"/>
      <c r="G71" s="9">
        <v>2969</v>
      </c>
      <c r="H71" s="9">
        <v>1.07</v>
      </c>
      <c r="I71" s="42">
        <v>0.05</v>
      </c>
      <c r="J71" s="9">
        <f t="shared" si="0"/>
        <v>0</v>
      </c>
    </row>
    <row r="72" spans="1:10" s="21" customFormat="1" ht="25.5">
      <c r="A72" s="68" t="s">
        <v>77</v>
      </c>
      <c r="B72" s="69" t="s">
        <v>15</v>
      </c>
      <c r="C72" s="83"/>
      <c r="D72" s="54">
        <v>3837.45</v>
      </c>
      <c r="E72" s="53"/>
      <c r="F72" s="53"/>
      <c r="G72" s="9">
        <v>2969</v>
      </c>
      <c r="H72" s="9">
        <v>1.07</v>
      </c>
      <c r="I72" s="42">
        <v>0.01</v>
      </c>
      <c r="J72" s="9">
        <f t="shared" si="0"/>
        <v>0</v>
      </c>
    </row>
    <row r="73" spans="1:10" s="21" customFormat="1" ht="25.5">
      <c r="A73" s="68" t="s">
        <v>111</v>
      </c>
      <c r="B73" s="70" t="s">
        <v>50</v>
      </c>
      <c r="C73" s="83"/>
      <c r="D73" s="54">
        <v>1663.96</v>
      </c>
      <c r="E73" s="53"/>
      <c r="F73" s="53"/>
      <c r="G73" s="9">
        <v>2969</v>
      </c>
      <c r="H73" s="9"/>
      <c r="I73" s="42"/>
      <c r="J73" s="9">
        <f t="shared" si="0"/>
        <v>0</v>
      </c>
    </row>
    <row r="74" spans="1:10" s="21" customFormat="1" ht="15">
      <c r="A74" s="68" t="s">
        <v>112</v>
      </c>
      <c r="B74" s="94" t="s">
        <v>15</v>
      </c>
      <c r="C74" s="83"/>
      <c r="D74" s="54">
        <v>0</v>
      </c>
      <c r="E74" s="53"/>
      <c r="F74" s="53"/>
      <c r="G74" s="9">
        <v>2969</v>
      </c>
      <c r="H74" s="9"/>
      <c r="I74" s="42"/>
      <c r="J74" s="9">
        <f t="shared" si="0"/>
        <v>0</v>
      </c>
    </row>
    <row r="75" spans="1:10" s="21" customFormat="1" ht="15">
      <c r="A75" s="68" t="s">
        <v>113</v>
      </c>
      <c r="B75" s="70" t="s">
        <v>50</v>
      </c>
      <c r="C75" s="83"/>
      <c r="D75" s="54">
        <v>0</v>
      </c>
      <c r="E75" s="53"/>
      <c r="F75" s="53"/>
      <c r="G75" s="9">
        <v>2969</v>
      </c>
      <c r="H75" s="9"/>
      <c r="I75" s="42"/>
      <c r="J75" s="9">
        <f t="shared" si="0"/>
        <v>0</v>
      </c>
    </row>
    <row r="76" spans="1:10" s="25" customFormat="1" ht="30">
      <c r="A76" s="71" t="s">
        <v>35</v>
      </c>
      <c r="B76" s="72"/>
      <c r="C76" s="85" t="s">
        <v>159</v>
      </c>
      <c r="D76" s="49">
        <f>D77+D78+D79+D80+D81+D86+D82++D83+D84+D85</f>
        <v>34811.85</v>
      </c>
      <c r="E76" s="49">
        <f>D76/G76</f>
        <v>11.73</v>
      </c>
      <c r="F76" s="49">
        <f>E76/12</f>
        <v>0.98</v>
      </c>
      <c r="G76" s="9">
        <v>2969</v>
      </c>
      <c r="H76" s="9">
        <v>1.07</v>
      </c>
      <c r="I76" s="42">
        <v>0.99</v>
      </c>
      <c r="J76" s="9">
        <f t="shared" si="0"/>
        <v>0.9775</v>
      </c>
    </row>
    <row r="77" spans="1:10" s="21" customFormat="1" ht="15">
      <c r="A77" s="68" t="s">
        <v>31</v>
      </c>
      <c r="B77" s="69" t="s">
        <v>47</v>
      </c>
      <c r="C77" s="83"/>
      <c r="D77" s="54">
        <v>2889.52</v>
      </c>
      <c r="E77" s="53"/>
      <c r="F77" s="53"/>
      <c r="G77" s="9">
        <v>2969</v>
      </c>
      <c r="H77" s="9">
        <v>1.07</v>
      </c>
      <c r="I77" s="42">
        <v>0.05</v>
      </c>
      <c r="J77" s="9">
        <f t="shared" si="0"/>
        <v>0</v>
      </c>
    </row>
    <row r="78" spans="1:10" s="21" customFormat="1" ht="25.5">
      <c r="A78" s="68" t="s">
        <v>32</v>
      </c>
      <c r="B78" s="69" t="s">
        <v>39</v>
      </c>
      <c r="C78" s="83"/>
      <c r="D78" s="54">
        <v>1926.35</v>
      </c>
      <c r="E78" s="53"/>
      <c r="F78" s="53"/>
      <c r="G78" s="9">
        <v>2969</v>
      </c>
      <c r="H78" s="9">
        <v>1.07</v>
      </c>
      <c r="I78" s="42">
        <v>0.04</v>
      </c>
      <c r="J78" s="9">
        <f t="shared" si="0"/>
        <v>0</v>
      </c>
    </row>
    <row r="79" spans="1:10" s="21" customFormat="1" ht="15">
      <c r="A79" s="68" t="s">
        <v>51</v>
      </c>
      <c r="B79" s="69" t="s">
        <v>50</v>
      </c>
      <c r="C79" s="83"/>
      <c r="D79" s="54">
        <v>2021.63</v>
      </c>
      <c r="E79" s="53"/>
      <c r="F79" s="53"/>
      <c r="G79" s="9">
        <v>2969</v>
      </c>
      <c r="H79" s="9">
        <v>1.07</v>
      </c>
      <c r="I79" s="42">
        <v>0.04</v>
      </c>
      <c r="J79" s="9">
        <f t="shared" si="0"/>
        <v>0</v>
      </c>
    </row>
    <row r="80" spans="1:10" s="21" customFormat="1" ht="25.5">
      <c r="A80" s="68" t="s">
        <v>48</v>
      </c>
      <c r="B80" s="69" t="s">
        <v>49</v>
      </c>
      <c r="C80" s="83"/>
      <c r="D80" s="54">
        <v>1926.35</v>
      </c>
      <c r="E80" s="53"/>
      <c r="F80" s="53"/>
      <c r="G80" s="9">
        <v>2969</v>
      </c>
      <c r="H80" s="9">
        <v>1.07</v>
      </c>
      <c r="I80" s="42">
        <v>0.04</v>
      </c>
      <c r="J80" s="9">
        <f t="shared" si="0"/>
        <v>0</v>
      </c>
    </row>
    <row r="81" spans="1:10" s="21" customFormat="1" ht="21.75" customHeight="1">
      <c r="A81" s="68" t="s">
        <v>67</v>
      </c>
      <c r="B81" s="70" t="s">
        <v>50</v>
      </c>
      <c r="C81" s="83"/>
      <c r="D81" s="54">
        <v>13424.22</v>
      </c>
      <c r="E81" s="53"/>
      <c r="F81" s="53"/>
      <c r="G81" s="9">
        <v>2969</v>
      </c>
      <c r="H81" s="9">
        <v>1.07</v>
      </c>
      <c r="I81" s="42">
        <v>0.27</v>
      </c>
      <c r="J81" s="9">
        <f t="shared" si="0"/>
        <v>0</v>
      </c>
    </row>
    <row r="82" spans="1:10" s="21" customFormat="1" ht="18.75" customHeight="1">
      <c r="A82" s="68" t="s">
        <v>45</v>
      </c>
      <c r="B82" s="69" t="s">
        <v>7</v>
      </c>
      <c r="C82" s="83"/>
      <c r="D82" s="54">
        <v>6851.28</v>
      </c>
      <c r="E82" s="53"/>
      <c r="F82" s="53"/>
      <c r="G82" s="9">
        <v>2969</v>
      </c>
      <c r="H82" s="9">
        <v>1.07</v>
      </c>
      <c r="I82" s="42">
        <v>0.14</v>
      </c>
      <c r="J82" s="9">
        <f t="shared" si="0"/>
        <v>0</v>
      </c>
    </row>
    <row r="83" spans="1:10" s="21" customFormat="1" ht="25.5">
      <c r="A83" s="68" t="s">
        <v>123</v>
      </c>
      <c r="B83" s="70" t="s">
        <v>15</v>
      </c>
      <c r="C83" s="83"/>
      <c r="D83" s="54">
        <v>5772.5</v>
      </c>
      <c r="E83" s="53"/>
      <c r="F83" s="53"/>
      <c r="G83" s="9">
        <v>2969</v>
      </c>
      <c r="H83" s="9"/>
      <c r="I83" s="42"/>
      <c r="J83" s="9">
        <f t="shared" si="0"/>
        <v>0</v>
      </c>
    </row>
    <row r="84" spans="1:10" s="21" customFormat="1" ht="25.5">
      <c r="A84" s="68" t="s">
        <v>111</v>
      </c>
      <c r="B84" s="70" t="s">
        <v>124</v>
      </c>
      <c r="C84" s="83"/>
      <c r="D84" s="54">
        <v>0</v>
      </c>
      <c r="E84" s="53"/>
      <c r="F84" s="53"/>
      <c r="G84" s="9">
        <v>2969</v>
      </c>
      <c r="H84" s="9"/>
      <c r="I84" s="42"/>
      <c r="J84" s="9">
        <f t="shared" si="0"/>
        <v>0</v>
      </c>
    </row>
    <row r="85" spans="1:10" s="21" customFormat="1" ht="15">
      <c r="A85" s="93" t="s">
        <v>125</v>
      </c>
      <c r="B85" s="70" t="s">
        <v>50</v>
      </c>
      <c r="C85" s="83"/>
      <c r="D85" s="54">
        <f>E85*G85</f>
        <v>0</v>
      </c>
      <c r="E85" s="53"/>
      <c r="F85" s="53"/>
      <c r="G85" s="9">
        <v>2969</v>
      </c>
      <c r="H85" s="9">
        <v>1.07</v>
      </c>
      <c r="I85" s="42">
        <v>0</v>
      </c>
      <c r="J85" s="9">
        <f t="shared" si="0"/>
        <v>0</v>
      </c>
    </row>
    <row r="86" spans="1:10" s="21" customFormat="1" ht="15">
      <c r="A86" s="68" t="s">
        <v>126</v>
      </c>
      <c r="B86" s="70" t="s">
        <v>15</v>
      </c>
      <c r="C86" s="84"/>
      <c r="D86" s="54">
        <v>0</v>
      </c>
      <c r="E86" s="55"/>
      <c r="F86" s="55"/>
      <c r="G86" s="9">
        <v>2969</v>
      </c>
      <c r="H86" s="9"/>
      <c r="I86" s="42"/>
      <c r="J86" s="9">
        <f t="shared" si="0"/>
        <v>0</v>
      </c>
    </row>
    <row r="87" spans="1:10" s="21" customFormat="1" ht="30">
      <c r="A87" s="71" t="s">
        <v>36</v>
      </c>
      <c r="B87" s="69"/>
      <c r="C87" s="85" t="s">
        <v>160</v>
      </c>
      <c r="D87" s="49">
        <f>D88+D89+D90+D91</f>
        <v>8222.24</v>
      </c>
      <c r="E87" s="49">
        <f>D87/G87</f>
        <v>2.77</v>
      </c>
      <c r="F87" s="49">
        <f>E87/12</f>
        <v>0.23</v>
      </c>
      <c r="G87" s="9">
        <v>2969</v>
      </c>
      <c r="H87" s="9">
        <v>1.07</v>
      </c>
      <c r="I87" s="42">
        <v>0.11</v>
      </c>
      <c r="J87" s="9">
        <f t="shared" si="0"/>
        <v>0.230833333333333</v>
      </c>
    </row>
    <row r="88" spans="1:10" s="21" customFormat="1" ht="17.25" customHeight="1">
      <c r="A88" s="68" t="s">
        <v>127</v>
      </c>
      <c r="B88" s="69" t="s">
        <v>15</v>
      </c>
      <c r="C88" s="78"/>
      <c r="D88" s="96">
        <v>0</v>
      </c>
      <c r="E88" s="49"/>
      <c r="F88" s="49"/>
      <c r="G88" s="9">
        <v>2969</v>
      </c>
      <c r="H88" s="9"/>
      <c r="I88" s="42"/>
      <c r="J88" s="9">
        <f t="shared" si="0"/>
        <v>0</v>
      </c>
    </row>
    <row r="89" spans="1:10" s="21" customFormat="1" ht="20.25" customHeight="1">
      <c r="A89" s="68" t="s">
        <v>143</v>
      </c>
      <c r="B89" s="70" t="s">
        <v>50</v>
      </c>
      <c r="C89" s="97"/>
      <c r="D89" s="54">
        <v>8222.24</v>
      </c>
      <c r="E89" s="49"/>
      <c r="F89" s="49"/>
      <c r="G89" s="9">
        <v>2969</v>
      </c>
      <c r="H89" s="9"/>
      <c r="I89" s="42"/>
      <c r="J89" s="9">
        <f t="shared" si="0"/>
        <v>0</v>
      </c>
    </row>
    <row r="90" spans="1:10" s="21" customFormat="1" ht="15">
      <c r="A90" s="68" t="s">
        <v>128</v>
      </c>
      <c r="B90" s="70" t="s">
        <v>124</v>
      </c>
      <c r="C90" s="97"/>
      <c r="D90" s="54">
        <v>0</v>
      </c>
      <c r="E90" s="53"/>
      <c r="F90" s="53"/>
      <c r="G90" s="9">
        <v>2969</v>
      </c>
      <c r="H90" s="9">
        <v>1.07</v>
      </c>
      <c r="I90" s="42">
        <v>0.07</v>
      </c>
      <c r="J90" s="9">
        <f t="shared" si="0"/>
        <v>0</v>
      </c>
    </row>
    <row r="91" spans="1:10" s="21" customFormat="1" ht="25.5">
      <c r="A91" s="68" t="s">
        <v>129</v>
      </c>
      <c r="B91" s="70" t="s">
        <v>50</v>
      </c>
      <c r="C91" s="97"/>
      <c r="D91" s="54">
        <f>E91*G91</f>
        <v>0</v>
      </c>
      <c r="E91" s="53"/>
      <c r="F91" s="53"/>
      <c r="G91" s="9">
        <v>2969</v>
      </c>
      <c r="H91" s="9">
        <v>1.07</v>
      </c>
      <c r="I91" s="42">
        <v>0</v>
      </c>
      <c r="J91" s="9">
        <f t="shared" si="0"/>
        <v>0</v>
      </c>
    </row>
    <row r="92" spans="1:10" s="21" customFormat="1" ht="15">
      <c r="A92" s="71" t="s">
        <v>37</v>
      </c>
      <c r="B92" s="69"/>
      <c r="C92" s="85" t="s">
        <v>162</v>
      </c>
      <c r="D92" s="49">
        <f>D94+D95+D93+D96+D98</f>
        <v>31466.91</v>
      </c>
      <c r="E92" s="49">
        <f>D92/G92</f>
        <v>10.6</v>
      </c>
      <c r="F92" s="49">
        <f>E92/12+0.01</f>
        <v>0.89</v>
      </c>
      <c r="G92" s="9">
        <v>2969</v>
      </c>
      <c r="H92" s="9">
        <v>1.07</v>
      </c>
      <c r="I92" s="42">
        <v>0.21</v>
      </c>
      <c r="J92" s="9">
        <f aca="true" t="shared" si="1" ref="J92:J110">E92/12</f>
        <v>0.883333333333333</v>
      </c>
    </row>
    <row r="93" spans="1:10" s="21" customFormat="1" ht="18" customHeight="1">
      <c r="A93" s="68" t="s">
        <v>33</v>
      </c>
      <c r="B93" s="69" t="s">
        <v>7</v>
      </c>
      <c r="C93" s="97"/>
      <c r="D93" s="54">
        <f>E93*G93</f>
        <v>0</v>
      </c>
      <c r="E93" s="53"/>
      <c r="F93" s="53"/>
      <c r="G93" s="9">
        <v>2969</v>
      </c>
      <c r="H93" s="9">
        <v>1.07</v>
      </c>
      <c r="I93" s="42">
        <v>0</v>
      </c>
      <c r="J93" s="9">
        <f t="shared" si="1"/>
        <v>0</v>
      </c>
    </row>
    <row r="94" spans="1:10" s="21" customFormat="1" ht="40.5" customHeight="1">
      <c r="A94" s="68" t="s">
        <v>130</v>
      </c>
      <c r="B94" s="69" t="s">
        <v>15</v>
      </c>
      <c r="C94" s="97"/>
      <c r="D94" s="54">
        <v>9397.14</v>
      </c>
      <c r="E94" s="53"/>
      <c r="F94" s="53"/>
      <c r="G94" s="9">
        <v>2969</v>
      </c>
      <c r="H94" s="9">
        <v>1.07</v>
      </c>
      <c r="I94" s="42">
        <v>0.19</v>
      </c>
      <c r="J94" s="9">
        <f t="shared" si="1"/>
        <v>0</v>
      </c>
    </row>
    <row r="95" spans="1:10" s="21" customFormat="1" ht="47.25" customHeight="1">
      <c r="A95" s="68" t="s">
        <v>131</v>
      </c>
      <c r="B95" s="69" t="s">
        <v>15</v>
      </c>
      <c r="C95" s="97"/>
      <c r="D95" s="54">
        <v>1006.81</v>
      </c>
      <c r="E95" s="53"/>
      <c r="F95" s="53"/>
      <c r="G95" s="9">
        <v>2969</v>
      </c>
      <c r="H95" s="9">
        <v>1.07</v>
      </c>
      <c r="I95" s="42">
        <v>0.02</v>
      </c>
      <c r="J95" s="9">
        <f t="shared" si="1"/>
        <v>0</v>
      </c>
    </row>
    <row r="96" spans="1:10" s="21" customFormat="1" ht="27.75" customHeight="1">
      <c r="A96" s="68" t="s">
        <v>54</v>
      </c>
      <c r="B96" s="69" t="s">
        <v>10</v>
      </c>
      <c r="C96" s="97"/>
      <c r="D96" s="54">
        <f>E96*G96</f>
        <v>0</v>
      </c>
      <c r="E96" s="53"/>
      <c r="F96" s="53"/>
      <c r="G96" s="9">
        <v>2969</v>
      </c>
      <c r="H96" s="9">
        <v>1.07</v>
      </c>
      <c r="I96" s="42">
        <v>0</v>
      </c>
      <c r="J96" s="9">
        <f t="shared" si="1"/>
        <v>0</v>
      </c>
    </row>
    <row r="97" spans="1:10" s="21" customFormat="1" ht="18" customHeight="1">
      <c r="A97" s="68" t="s">
        <v>40</v>
      </c>
      <c r="B97" s="70" t="s">
        <v>132</v>
      </c>
      <c r="C97" s="97"/>
      <c r="D97" s="54">
        <f>E97*G97</f>
        <v>0</v>
      </c>
      <c r="E97" s="53"/>
      <c r="F97" s="53"/>
      <c r="G97" s="9">
        <v>2969</v>
      </c>
      <c r="H97" s="9">
        <v>1.07</v>
      </c>
      <c r="I97" s="42">
        <v>0</v>
      </c>
      <c r="J97" s="9">
        <f t="shared" si="1"/>
        <v>0</v>
      </c>
    </row>
    <row r="98" spans="1:10" s="21" customFormat="1" ht="56.25" customHeight="1">
      <c r="A98" s="68" t="s">
        <v>133</v>
      </c>
      <c r="B98" s="70" t="s">
        <v>71</v>
      </c>
      <c r="C98" s="97"/>
      <c r="D98" s="54">
        <v>21062.96</v>
      </c>
      <c r="E98" s="53"/>
      <c r="F98" s="53"/>
      <c r="G98" s="9">
        <v>2969</v>
      </c>
      <c r="H98" s="9">
        <v>1.07</v>
      </c>
      <c r="I98" s="42">
        <v>0</v>
      </c>
      <c r="J98" s="9">
        <f t="shared" si="1"/>
        <v>0</v>
      </c>
    </row>
    <row r="99" spans="1:10" s="21" customFormat="1" ht="15">
      <c r="A99" s="71" t="s">
        <v>38</v>
      </c>
      <c r="B99" s="69"/>
      <c r="C99" s="85" t="s">
        <v>161</v>
      </c>
      <c r="D99" s="49">
        <f>D100</f>
        <v>0</v>
      </c>
      <c r="E99" s="49">
        <f>D99/G99</f>
        <v>0</v>
      </c>
      <c r="F99" s="49">
        <f>E99/12</f>
        <v>0</v>
      </c>
      <c r="G99" s="9">
        <v>2969</v>
      </c>
      <c r="H99" s="9">
        <v>1.07</v>
      </c>
      <c r="I99" s="42">
        <v>0.14</v>
      </c>
      <c r="J99" s="9">
        <f t="shared" si="1"/>
        <v>0</v>
      </c>
    </row>
    <row r="100" spans="1:10" s="21" customFormat="1" ht="15">
      <c r="A100" s="68" t="s">
        <v>34</v>
      </c>
      <c r="B100" s="69" t="s">
        <v>15</v>
      </c>
      <c r="C100" s="83"/>
      <c r="D100" s="54">
        <v>0</v>
      </c>
      <c r="E100" s="53"/>
      <c r="F100" s="53"/>
      <c r="G100" s="9">
        <v>2969</v>
      </c>
      <c r="H100" s="9">
        <v>1.07</v>
      </c>
      <c r="I100" s="42">
        <v>0.02</v>
      </c>
      <c r="J100" s="9">
        <f t="shared" si="1"/>
        <v>0</v>
      </c>
    </row>
    <row r="101" spans="1:10" s="9" customFormat="1" ht="15">
      <c r="A101" s="71" t="s">
        <v>42</v>
      </c>
      <c r="B101" s="72"/>
      <c r="C101" s="85" t="s">
        <v>163</v>
      </c>
      <c r="D101" s="49">
        <f>D102+D103</f>
        <v>30801.87</v>
      </c>
      <c r="E101" s="49">
        <f>D101/G101</f>
        <v>10.37</v>
      </c>
      <c r="F101" s="49">
        <f>E101/12+0.01</f>
        <v>0.87</v>
      </c>
      <c r="G101" s="9">
        <v>2969</v>
      </c>
      <c r="H101" s="9">
        <v>1.07</v>
      </c>
      <c r="I101" s="42">
        <v>0.39</v>
      </c>
      <c r="J101" s="9">
        <f t="shared" si="1"/>
        <v>0.864166666666667</v>
      </c>
    </row>
    <row r="102" spans="1:10" s="21" customFormat="1" ht="49.5" customHeight="1">
      <c r="A102" s="93" t="s">
        <v>134</v>
      </c>
      <c r="B102" s="70" t="s">
        <v>20</v>
      </c>
      <c r="C102" s="84"/>
      <c r="D102" s="54">
        <v>17455.68</v>
      </c>
      <c r="E102" s="53"/>
      <c r="F102" s="53"/>
      <c r="G102" s="9">
        <v>2969</v>
      </c>
      <c r="H102" s="9">
        <v>1.07</v>
      </c>
      <c r="I102" s="42">
        <v>0.03</v>
      </c>
      <c r="J102" s="9">
        <f t="shared" si="1"/>
        <v>0</v>
      </c>
    </row>
    <row r="103" spans="1:10" s="21" customFormat="1" ht="31.5" customHeight="1">
      <c r="A103" s="93" t="s">
        <v>164</v>
      </c>
      <c r="B103" s="70" t="s">
        <v>71</v>
      </c>
      <c r="C103" s="84"/>
      <c r="D103" s="54">
        <v>13346.19</v>
      </c>
      <c r="E103" s="53"/>
      <c r="F103" s="53"/>
      <c r="G103" s="9">
        <v>2969</v>
      </c>
      <c r="H103" s="9">
        <v>1.07</v>
      </c>
      <c r="I103" s="42">
        <v>0.35</v>
      </c>
      <c r="J103" s="9">
        <f t="shared" si="1"/>
        <v>0</v>
      </c>
    </row>
    <row r="104" spans="1:10" s="9" customFormat="1" ht="15">
      <c r="A104" s="71" t="s">
        <v>41</v>
      </c>
      <c r="B104" s="72"/>
      <c r="C104" s="85" t="s">
        <v>157</v>
      </c>
      <c r="D104" s="49">
        <f>D105+D106+D107+D108</f>
        <v>0</v>
      </c>
      <c r="E104" s="49">
        <f>D104/G104</f>
        <v>0</v>
      </c>
      <c r="F104" s="49">
        <f>E104/12</f>
        <v>0</v>
      </c>
      <c r="G104" s="9">
        <v>2969</v>
      </c>
      <c r="H104" s="9">
        <v>1.07</v>
      </c>
      <c r="I104" s="42">
        <v>0.49</v>
      </c>
      <c r="J104" s="9">
        <f t="shared" si="1"/>
        <v>0</v>
      </c>
    </row>
    <row r="105" spans="1:10" s="21" customFormat="1" ht="15">
      <c r="A105" s="68" t="s">
        <v>74</v>
      </c>
      <c r="B105" s="69" t="s">
        <v>47</v>
      </c>
      <c r="C105" s="83"/>
      <c r="D105" s="54">
        <v>0</v>
      </c>
      <c r="E105" s="53"/>
      <c r="F105" s="53"/>
      <c r="G105" s="9">
        <v>2969</v>
      </c>
      <c r="H105" s="9">
        <v>1.07</v>
      </c>
      <c r="I105" s="42">
        <v>0.09</v>
      </c>
      <c r="J105" s="9">
        <f t="shared" si="1"/>
        <v>0</v>
      </c>
    </row>
    <row r="106" spans="1:10" s="21" customFormat="1" ht="15">
      <c r="A106" s="68" t="s">
        <v>52</v>
      </c>
      <c r="B106" s="69" t="s">
        <v>47</v>
      </c>
      <c r="C106" s="83"/>
      <c r="D106" s="54">
        <v>0</v>
      </c>
      <c r="E106" s="53"/>
      <c r="F106" s="53"/>
      <c r="G106" s="9">
        <v>2969</v>
      </c>
      <c r="H106" s="9">
        <v>1.07</v>
      </c>
      <c r="I106" s="42">
        <v>0.05</v>
      </c>
      <c r="J106" s="9">
        <f t="shared" si="1"/>
        <v>0</v>
      </c>
    </row>
    <row r="107" spans="1:10" s="21" customFormat="1" ht="15">
      <c r="A107" s="68" t="s">
        <v>59</v>
      </c>
      <c r="B107" s="69" t="s">
        <v>47</v>
      </c>
      <c r="C107" s="83"/>
      <c r="D107" s="54">
        <v>0</v>
      </c>
      <c r="E107" s="53"/>
      <c r="F107" s="53"/>
      <c r="G107" s="9">
        <v>2969</v>
      </c>
      <c r="H107" s="9">
        <v>1.07</v>
      </c>
      <c r="I107" s="42">
        <v>0.29</v>
      </c>
      <c r="J107" s="9">
        <f t="shared" si="1"/>
        <v>0</v>
      </c>
    </row>
    <row r="108" spans="1:10" s="21" customFormat="1" ht="25.5" customHeight="1">
      <c r="A108" s="68" t="s">
        <v>53</v>
      </c>
      <c r="B108" s="69" t="s">
        <v>15</v>
      </c>
      <c r="C108" s="83"/>
      <c r="D108" s="54">
        <v>0</v>
      </c>
      <c r="E108" s="53"/>
      <c r="F108" s="53"/>
      <c r="G108" s="9">
        <v>2969</v>
      </c>
      <c r="H108" s="9">
        <v>1.07</v>
      </c>
      <c r="I108" s="42">
        <v>0.06</v>
      </c>
      <c r="J108" s="9">
        <f t="shared" si="1"/>
        <v>0</v>
      </c>
    </row>
    <row r="109" spans="1:10" s="9" customFormat="1" ht="180" customHeight="1" thickBot="1">
      <c r="A109" s="73" t="s">
        <v>167</v>
      </c>
      <c r="B109" s="72" t="s">
        <v>10</v>
      </c>
      <c r="C109" s="72"/>
      <c r="D109" s="52">
        <v>50000</v>
      </c>
      <c r="E109" s="52">
        <f>D109/G109</f>
        <v>16.84</v>
      </c>
      <c r="F109" s="52">
        <f>E109/12</f>
        <v>1.4</v>
      </c>
      <c r="G109" s="9">
        <v>2969</v>
      </c>
      <c r="H109" s="9">
        <v>1.07</v>
      </c>
      <c r="I109" s="42">
        <v>0.3</v>
      </c>
      <c r="J109" s="9">
        <f t="shared" si="1"/>
        <v>1.40333333333333</v>
      </c>
    </row>
    <row r="110" spans="1:10" s="9" customFormat="1" ht="19.5" thickBot="1">
      <c r="A110" s="36" t="s">
        <v>69</v>
      </c>
      <c r="B110" s="7" t="s">
        <v>9</v>
      </c>
      <c r="C110" s="87"/>
      <c r="D110" s="56">
        <f>E110*G110</f>
        <v>67693.2</v>
      </c>
      <c r="E110" s="51">
        <f>12*F110</f>
        <v>22.8</v>
      </c>
      <c r="F110" s="51">
        <v>1.9</v>
      </c>
      <c r="G110" s="9">
        <v>2969</v>
      </c>
      <c r="I110" s="42"/>
      <c r="J110" s="9">
        <f t="shared" si="1"/>
        <v>1.9</v>
      </c>
    </row>
    <row r="111" spans="1:9" s="9" customFormat="1" ht="19.5" thickBot="1">
      <c r="A111" s="31" t="s">
        <v>64</v>
      </c>
      <c r="B111" s="32"/>
      <c r="C111" s="22"/>
      <c r="D111" s="57">
        <f>D110+D109+D104+D101+D99+D92+D87+D76+D62+D61+D60+D59+D49+D48+D47+D46+D40+D39+D38+D27+D14</f>
        <v>693337.24</v>
      </c>
      <c r="E111" s="57">
        <f>E110+E109+E104+E101+E99+E92+E87+E76+E62+E61+E60+E59+E49+E48+E47+E46+E40+E39+E38+E27+E14</f>
        <v>233.54</v>
      </c>
      <c r="F111" s="57">
        <f>F110+F109+F104+F101+F99+F92+F87+F76+F62+F61+F60+F59+F49+F48+F47+F46+F40+F39+F38+F27+F14</f>
        <v>19.46</v>
      </c>
      <c r="G111" s="9">
        <v>2969</v>
      </c>
      <c r="I111" s="42"/>
    </row>
    <row r="112" spans="1:9" s="9" customFormat="1" ht="18.75">
      <c r="A112" s="47"/>
      <c r="B112" s="48"/>
      <c r="C112" s="48"/>
      <c r="D112" s="58"/>
      <c r="E112" s="58"/>
      <c r="F112" s="58"/>
      <c r="G112" s="9">
        <v>2969</v>
      </c>
      <c r="I112" s="42"/>
    </row>
    <row r="113" spans="4:9" s="4" customFormat="1" ht="15">
      <c r="D113" s="59"/>
      <c r="E113" s="59"/>
      <c r="F113" s="59"/>
      <c r="G113" s="9">
        <v>2969</v>
      </c>
      <c r="I113" s="44"/>
    </row>
    <row r="114" spans="4:9" s="4" customFormat="1" ht="15.75" thickBot="1">
      <c r="D114" s="59"/>
      <c r="E114" s="59"/>
      <c r="F114" s="59"/>
      <c r="G114" s="9">
        <v>2969</v>
      </c>
      <c r="I114" s="44"/>
    </row>
    <row r="115" spans="1:9" s="9" customFormat="1" ht="18.75">
      <c r="A115" s="33" t="s">
        <v>66</v>
      </c>
      <c r="B115" s="34"/>
      <c r="C115" s="34"/>
      <c r="D115" s="60">
        <f>D116</f>
        <v>112242.16</v>
      </c>
      <c r="E115" s="60">
        <f>E116</f>
        <v>37.8</v>
      </c>
      <c r="F115" s="60">
        <f>F116</f>
        <v>3.15</v>
      </c>
      <c r="G115" s="9">
        <v>2969</v>
      </c>
      <c r="I115" s="42"/>
    </row>
    <row r="116" spans="1:9" s="76" customFormat="1" ht="15">
      <c r="A116" s="68" t="s">
        <v>68</v>
      </c>
      <c r="B116" s="69"/>
      <c r="C116" s="83"/>
      <c r="D116" s="54">
        <v>112242.16</v>
      </c>
      <c r="E116" s="53">
        <f>D116/G116</f>
        <v>37.8</v>
      </c>
      <c r="F116" s="53">
        <f>E116/12</f>
        <v>3.15</v>
      </c>
      <c r="G116" s="9">
        <v>2969</v>
      </c>
      <c r="H116" s="74"/>
      <c r="I116" s="75"/>
    </row>
    <row r="117" spans="1:9" s="4" customFormat="1" ht="12.75">
      <c r="A117" s="61"/>
      <c r="B117" s="62"/>
      <c r="C117" s="62"/>
      <c r="D117" s="64"/>
      <c r="E117" s="64"/>
      <c r="F117" s="64"/>
      <c r="I117" s="44"/>
    </row>
    <row r="118" spans="1:9" s="30" customFormat="1" ht="19.5" thickBot="1">
      <c r="A118" s="28"/>
      <c r="B118" s="29"/>
      <c r="C118" s="29"/>
      <c r="D118" s="65"/>
      <c r="E118" s="65"/>
      <c r="F118" s="65"/>
      <c r="I118" s="45"/>
    </row>
    <row r="119" spans="1:9" s="9" customFormat="1" ht="19.5" thickBot="1">
      <c r="A119" s="35" t="s">
        <v>168</v>
      </c>
      <c r="B119" s="15"/>
      <c r="C119" s="86"/>
      <c r="D119" s="66">
        <f>D111+D115</f>
        <v>805579.4</v>
      </c>
      <c r="E119" s="66">
        <f>E111+E115</f>
        <v>271.34</v>
      </c>
      <c r="F119" s="66">
        <f>F111+F115</f>
        <v>22.61</v>
      </c>
      <c r="I119" s="42"/>
    </row>
    <row r="120" spans="1:9" s="3" customFormat="1" ht="19.5">
      <c r="A120" s="37"/>
      <c r="B120" s="38"/>
      <c r="C120" s="38"/>
      <c r="D120" s="38"/>
      <c r="E120" s="5"/>
      <c r="F120" s="39"/>
      <c r="I120" s="46"/>
    </row>
    <row r="121" spans="1:9" s="3" customFormat="1" ht="19.5">
      <c r="A121" s="71" t="s">
        <v>103</v>
      </c>
      <c r="B121" s="72" t="s">
        <v>9</v>
      </c>
      <c r="C121" s="72" t="s">
        <v>166</v>
      </c>
      <c r="D121" s="51">
        <v>161295.08</v>
      </c>
      <c r="E121" s="51">
        <f>D121/G121</f>
        <v>54.33</v>
      </c>
      <c r="F121" s="51">
        <f>E121/12</f>
        <v>4.53</v>
      </c>
      <c r="G121" s="3">
        <v>2969</v>
      </c>
      <c r="I121" s="46"/>
    </row>
    <row r="122" spans="1:9" s="3" customFormat="1" ht="20.25" thickBot="1">
      <c r="A122" s="98"/>
      <c r="B122" s="99"/>
      <c r="C122" s="99"/>
      <c r="D122" s="58"/>
      <c r="E122" s="58"/>
      <c r="F122" s="58"/>
      <c r="I122" s="46"/>
    </row>
    <row r="123" spans="1:9" s="3" customFormat="1" ht="20.25" thickBot="1">
      <c r="A123" s="35" t="s">
        <v>169</v>
      </c>
      <c r="B123" s="72"/>
      <c r="C123" s="72"/>
      <c r="D123" s="51">
        <f>D119+D121</f>
        <v>966874.48</v>
      </c>
      <c r="E123" s="51">
        <f>E119+E121</f>
        <v>325.67</v>
      </c>
      <c r="F123" s="51">
        <f>F119+F121</f>
        <v>27.14</v>
      </c>
      <c r="I123" s="46"/>
    </row>
    <row r="124" spans="1:9" s="3" customFormat="1" ht="19.5">
      <c r="A124" s="98"/>
      <c r="B124" s="99"/>
      <c r="C124" s="99"/>
      <c r="D124" s="58"/>
      <c r="E124" s="58"/>
      <c r="F124" s="58"/>
      <c r="I124" s="46"/>
    </row>
    <row r="125" spans="1:9" s="3" customFormat="1" ht="19.5">
      <c r="A125" s="98"/>
      <c r="B125" s="99"/>
      <c r="C125" s="99"/>
      <c r="D125" s="58"/>
      <c r="E125" s="58"/>
      <c r="F125" s="58"/>
      <c r="I125" s="46"/>
    </row>
    <row r="126" spans="1:9" s="3" customFormat="1" ht="19.5">
      <c r="A126" s="98"/>
      <c r="B126" s="99"/>
      <c r="C126" s="99"/>
      <c r="D126" s="58"/>
      <c r="E126" s="58"/>
      <c r="F126" s="58"/>
      <c r="I126" s="46"/>
    </row>
    <row r="127" spans="1:9" s="4" customFormat="1" ht="14.25">
      <c r="A127" s="110" t="s">
        <v>27</v>
      </c>
      <c r="B127" s="110"/>
      <c r="C127" s="110"/>
      <c r="D127" s="110"/>
      <c r="I127" s="44"/>
    </row>
    <row r="128" s="4" customFormat="1" ht="12.75">
      <c r="I128" s="44"/>
    </row>
    <row r="129" spans="1:9" s="4" customFormat="1" ht="12.75">
      <c r="A129" s="27" t="s">
        <v>28</v>
      </c>
      <c r="I129" s="44"/>
    </row>
    <row r="130" s="4" customFormat="1" ht="12.75">
      <c r="I130" s="44"/>
    </row>
    <row r="131" s="4" customFormat="1" ht="12.75">
      <c r="I131" s="44"/>
    </row>
    <row r="132" s="4" customFormat="1" ht="12.75">
      <c r="I132" s="44"/>
    </row>
    <row r="133" s="4" customFormat="1" ht="12.75">
      <c r="I133" s="44"/>
    </row>
    <row r="134" s="4" customFormat="1" ht="12.75">
      <c r="I134" s="44"/>
    </row>
    <row r="135" s="4" customFormat="1" ht="12.75">
      <c r="I135" s="44"/>
    </row>
    <row r="136" s="4" customFormat="1" ht="12.75">
      <c r="I136" s="44"/>
    </row>
    <row r="137" s="4" customFormat="1" ht="12.75">
      <c r="I137" s="44"/>
    </row>
    <row r="138" s="4" customFormat="1" ht="12.75">
      <c r="I138" s="44"/>
    </row>
    <row r="139" s="4" customFormat="1" ht="12.75">
      <c r="I139" s="44"/>
    </row>
    <row r="140" s="4" customFormat="1" ht="12.75">
      <c r="I140" s="44"/>
    </row>
    <row r="141" s="4" customFormat="1" ht="12.75">
      <c r="I141" s="44"/>
    </row>
    <row r="142" s="4" customFormat="1" ht="12.75">
      <c r="I142" s="44"/>
    </row>
    <row r="143" s="4" customFormat="1" ht="12.75">
      <c r="I143" s="44"/>
    </row>
    <row r="144" s="4" customFormat="1" ht="12.75">
      <c r="I144" s="44"/>
    </row>
    <row r="145" s="4" customFormat="1" ht="12.75">
      <c r="I145" s="44"/>
    </row>
    <row r="146" s="4" customFormat="1" ht="12.75">
      <c r="I146" s="44"/>
    </row>
    <row r="147" s="4" customFormat="1" ht="12.75">
      <c r="I147" s="44"/>
    </row>
  </sheetData>
  <sheetProtection/>
  <mergeCells count="12">
    <mergeCell ref="A7:F7"/>
    <mergeCell ref="A8:F8"/>
    <mergeCell ref="A9:F9"/>
    <mergeCell ref="A10:F10"/>
    <mergeCell ref="A13:F13"/>
    <mergeCell ref="A127:D127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" bottom="0.2" header="0.2" footer="0.2"/>
  <pageSetup horizontalDpi="600" verticalDpi="600" orientation="portrait" paperSize="9" scale="64" r:id="rId1"/>
  <colBreaks count="1" manualBreakCount="1">
    <brk id="6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145"/>
  <sheetViews>
    <sheetView tabSelected="1" view="pageBreakPreview" zoomScale="60" zoomScaleNormal="75" zoomScalePageLayoutView="0" workbookViewId="0" topLeftCell="A1">
      <selection activeCell="L11" sqref="L11"/>
    </sheetView>
  </sheetViews>
  <sheetFormatPr defaultColWidth="9.00390625" defaultRowHeight="12.75"/>
  <cols>
    <col min="1" max="1" width="72.75390625" style="6" customWidth="1"/>
    <col min="2" max="2" width="19.125" style="6" customWidth="1"/>
    <col min="3" max="3" width="17.00390625" style="6" customWidth="1"/>
    <col min="4" max="4" width="14.875" style="6" customWidth="1"/>
    <col min="5" max="5" width="13.875" style="6" customWidth="1"/>
    <col min="6" max="6" width="20.875" style="6" customWidth="1"/>
    <col min="7" max="7" width="15.375" style="6" customWidth="1"/>
    <col min="8" max="8" width="15.375" style="6" hidden="1" customWidth="1"/>
    <col min="9" max="9" width="15.375" style="40" hidden="1" customWidth="1"/>
    <col min="10" max="12" width="15.375" style="6" customWidth="1"/>
    <col min="13" max="16384" width="9.125" style="6" customWidth="1"/>
  </cols>
  <sheetData>
    <row r="1" spans="1:6" ht="16.5" customHeight="1">
      <c r="A1" s="111" t="s">
        <v>154</v>
      </c>
      <c r="B1" s="112"/>
      <c r="C1" s="112"/>
      <c r="D1" s="112"/>
      <c r="E1" s="112"/>
      <c r="F1" s="112"/>
    </row>
    <row r="2" spans="2:6" ht="12.75" customHeight="1">
      <c r="B2" s="113"/>
      <c r="C2" s="113"/>
      <c r="D2" s="113"/>
      <c r="E2" s="112"/>
      <c r="F2" s="112"/>
    </row>
    <row r="3" spans="1:6" ht="23.25" customHeight="1">
      <c r="A3" s="63" t="s">
        <v>153</v>
      </c>
      <c r="B3" s="113" t="s">
        <v>0</v>
      </c>
      <c r="C3" s="113"/>
      <c r="D3" s="113"/>
      <c r="E3" s="112"/>
      <c r="F3" s="112"/>
    </row>
    <row r="4" spans="2:6" ht="14.25" customHeight="1">
      <c r="B4" s="113" t="s">
        <v>155</v>
      </c>
      <c r="C4" s="113"/>
      <c r="D4" s="113"/>
      <c r="E4" s="112"/>
      <c r="F4" s="112"/>
    </row>
    <row r="5" spans="1:6" s="1" customFormat="1" ht="33" customHeight="1">
      <c r="A5" s="114"/>
      <c r="B5" s="115"/>
      <c r="C5" s="115"/>
      <c r="D5" s="115"/>
      <c r="E5" s="115"/>
      <c r="F5" s="115"/>
    </row>
    <row r="6" spans="1:6" s="1" customFormat="1" ht="20.25" customHeight="1">
      <c r="A6" s="116" t="s">
        <v>81</v>
      </c>
      <c r="B6" s="116"/>
      <c r="C6" s="116"/>
      <c r="D6" s="116"/>
      <c r="E6" s="116"/>
      <c r="F6" s="116"/>
    </row>
    <row r="7" spans="1:9" s="10" customFormat="1" ht="22.5" customHeight="1">
      <c r="A7" s="100" t="s">
        <v>1</v>
      </c>
      <c r="B7" s="100"/>
      <c r="C7" s="100"/>
      <c r="D7" s="100"/>
      <c r="E7" s="101"/>
      <c r="F7" s="101"/>
      <c r="I7" s="41"/>
    </row>
    <row r="8" spans="1:6" s="11" customFormat="1" ht="18.75" customHeight="1">
      <c r="A8" s="100" t="s">
        <v>79</v>
      </c>
      <c r="B8" s="100"/>
      <c r="C8" s="100"/>
      <c r="D8" s="100"/>
      <c r="E8" s="101"/>
      <c r="F8" s="101"/>
    </row>
    <row r="9" spans="1:6" s="12" customFormat="1" ht="17.25" customHeight="1">
      <c r="A9" s="102" t="s">
        <v>55</v>
      </c>
      <c r="B9" s="102"/>
      <c r="C9" s="102"/>
      <c r="D9" s="102"/>
      <c r="E9" s="103"/>
      <c r="F9" s="103"/>
    </row>
    <row r="10" spans="1:6" s="11" customFormat="1" ht="30" customHeight="1" thickBot="1">
      <c r="A10" s="104" t="s">
        <v>60</v>
      </c>
      <c r="B10" s="104"/>
      <c r="C10" s="104"/>
      <c r="D10" s="104"/>
      <c r="E10" s="105"/>
      <c r="F10" s="105"/>
    </row>
    <row r="11" spans="1:9" s="9" customFormat="1" ht="139.5" customHeight="1" thickBot="1">
      <c r="A11" s="13" t="s">
        <v>2</v>
      </c>
      <c r="B11" s="14" t="s">
        <v>3</v>
      </c>
      <c r="C11" s="14" t="s">
        <v>90</v>
      </c>
      <c r="D11" s="15" t="s">
        <v>29</v>
      </c>
      <c r="E11" s="15" t="s">
        <v>4</v>
      </c>
      <c r="F11" s="2" t="s">
        <v>5</v>
      </c>
      <c r="I11" s="42"/>
    </row>
    <row r="12" spans="1:9" s="21" customFormat="1" ht="12.75">
      <c r="A12" s="16">
        <v>1</v>
      </c>
      <c r="B12" s="17">
        <v>2</v>
      </c>
      <c r="C12" s="18"/>
      <c r="D12" s="18"/>
      <c r="E12" s="19">
        <v>3</v>
      </c>
      <c r="F12" s="20">
        <v>4</v>
      </c>
      <c r="I12" s="43"/>
    </row>
    <row r="13" spans="1:9" s="21" customFormat="1" ht="49.5" customHeight="1">
      <c r="A13" s="106" t="s">
        <v>6</v>
      </c>
      <c r="B13" s="107"/>
      <c r="C13" s="107"/>
      <c r="D13" s="107"/>
      <c r="E13" s="108"/>
      <c r="F13" s="109"/>
      <c r="I13" s="43"/>
    </row>
    <row r="14" spans="1:9" s="9" customFormat="1" ht="15">
      <c r="A14" s="77" t="s">
        <v>75</v>
      </c>
      <c r="B14" s="72" t="s">
        <v>7</v>
      </c>
      <c r="C14" s="78" t="s">
        <v>147</v>
      </c>
      <c r="D14" s="50">
        <f>E14*G14</f>
        <v>115434.72</v>
      </c>
      <c r="E14" s="49">
        <f>F14*12</f>
        <v>38.88</v>
      </c>
      <c r="F14" s="49">
        <f>F24+F26</f>
        <v>3.24</v>
      </c>
      <c r="G14" s="9">
        <v>2969</v>
      </c>
      <c r="H14" s="9">
        <v>1.07</v>
      </c>
      <c r="I14" s="42">
        <v>2.24</v>
      </c>
    </row>
    <row r="15" spans="1:9" s="9" customFormat="1" ht="29.25" customHeight="1">
      <c r="A15" s="88" t="s">
        <v>82</v>
      </c>
      <c r="B15" s="89" t="s">
        <v>61</v>
      </c>
      <c r="C15" s="79"/>
      <c r="D15" s="50"/>
      <c r="E15" s="49"/>
      <c r="F15" s="49"/>
      <c r="G15" s="9">
        <v>2969</v>
      </c>
      <c r="I15" s="42"/>
    </row>
    <row r="16" spans="1:9" s="9" customFormat="1" ht="21.75" customHeight="1">
      <c r="A16" s="88" t="s">
        <v>62</v>
      </c>
      <c r="B16" s="89" t="s">
        <v>61</v>
      </c>
      <c r="C16" s="79"/>
      <c r="D16" s="50"/>
      <c r="E16" s="49"/>
      <c r="F16" s="49"/>
      <c r="G16" s="9">
        <v>2969</v>
      </c>
      <c r="I16" s="42"/>
    </row>
    <row r="17" spans="1:9" s="9" customFormat="1" ht="120" customHeight="1">
      <c r="A17" s="88" t="s">
        <v>83</v>
      </c>
      <c r="B17" s="89" t="s">
        <v>20</v>
      </c>
      <c r="C17" s="79"/>
      <c r="D17" s="50"/>
      <c r="E17" s="49"/>
      <c r="F17" s="49"/>
      <c r="G17" s="9">
        <v>2969</v>
      </c>
      <c r="I17" s="42"/>
    </row>
    <row r="18" spans="1:9" s="9" customFormat="1" ht="24.75" customHeight="1">
      <c r="A18" s="88" t="s">
        <v>84</v>
      </c>
      <c r="B18" s="89" t="s">
        <v>61</v>
      </c>
      <c r="C18" s="79"/>
      <c r="D18" s="50"/>
      <c r="E18" s="49"/>
      <c r="F18" s="49"/>
      <c r="G18" s="9">
        <v>2969</v>
      </c>
      <c r="I18" s="42"/>
    </row>
    <row r="19" spans="1:9" s="9" customFormat="1" ht="27" customHeight="1">
      <c r="A19" s="88" t="s">
        <v>85</v>
      </c>
      <c r="B19" s="89" t="s">
        <v>61</v>
      </c>
      <c r="C19" s="79"/>
      <c r="D19" s="50"/>
      <c r="E19" s="49"/>
      <c r="F19" s="49"/>
      <c r="G19" s="9">
        <v>2969</v>
      </c>
      <c r="I19" s="42"/>
    </row>
    <row r="20" spans="1:9" s="9" customFormat="1" ht="15.75" customHeight="1">
      <c r="A20" s="88" t="s">
        <v>86</v>
      </c>
      <c r="B20" s="89" t="s">
        <v>10</v>
      </c>
      <c r="C20" s="79"/>
      <c r="D20" s="50"/>
      <c r="E20" s="49"/>
      <c r="F20" s="49"/>
      <c r="G20" s="9">
        <v>2969</v>
      </c>
      <c r="I20" s="42"/>
    </row>
    <row r="21" spans="1:9" s="9" customFormat="1" ht="17.25" customHeight="1">
      <c r="A21" s="88" t="s">
        <v>87</v>
      </c>
      <c r="B21" s="89" t="s">
        <v>12</v>
      </c>
      <c r="C21" s="79"/>
      <c r="D21" s="50"/>
      <c r="E21" s="49"/>
      <c r="F21" s="49"/>
      <c r="G21" s="9">
        <v>2969</v>
      </c>
      <c r="I21" s="42"/>
    </row>
    <row r="22" spans="1:9" s="9" customFormat="1" ht="18" customHeight="1">
      <c r="A22" s="88" t="s">
        <v>88</v>
      </c>
      <c r="B22" s="89" t="s">
        <v>61</v>
      </c>
      <c r="C22" s="79"/>
      <c r="D22" s="50"/>
      <c r="E22" s="49"/>
      <c r="F22" s="49"/>
      <c r="G22" s="9">
        <v>2969</v>
      </c>
      <c r="I22" s="42"/>
    </row>
    <row r="23" spans="1:9" s="9" customFormat="1" ht="18" customHeight="1">
      <c r="A23" s="88" t="s">
        <v>89</v>
      </c>
      <c r="B23" s="89" t="s">
        <v>15</v>
      </c>
      <c r="C23" s="79"/>
      <c r="D23" s="50"/>
      <c r="E23" s="49"/>
      <c r="F23" s="49"/>
      <c r="G23" s="9">
        <v>2969</v>
      </c>
      <c r="I23" s="42"/>
    </row>
    <row r="24" spans="1:9" s="9" customFormat="1" ht="21" customHeight="1">
      <c r="A24" s="77" t="s">
        <v>64</v>
      </c>
      <c r="B24" s="90"/>
      <c r="C24" s="80"/>
      <c r="D24" s="50"/>
      <c r="E24" s="49"/>
      <c r="F24" s="49">
        <v>3.24</v>
      </c>
      <c r="G24" s="9">
        <v>2969</v>
      </c>
      <c r="I24" s="42"/>
    </row>
    <row r="25" spans="1:9" s="9" customFormat="1" ht="21" customHeight="1">
      <c r="A25" s="91" t="s">
        <v>70</v>
      </c>
      <c r="B25" s="90" t="s">
        <v>61</v>
      </c>
      <c r="C25" s="80"/>
      <c r="D25" s="50"/>
      <c r="E25" s="49"/>
      <c r="F25" s="67">
        <v>0</v>
      </c>
      <c r="G25" s="9">
        <v>2969</v>
      </c>
      <c r="I25" s="42"/>
    </row>
    <row r="26" spans="1:9" s="9" customFormat="1" ht="21" customHeight="1">
      <c r="A26" s="77" t="s">
        <v>72</v>
      </c>
      <c r="B26" s="92"/>
      <c r="C26" s="81"/>
      <c r="D26" s="50"/>
      <c r="E26" s="49"/>
      <c r="F26" s="49">
        <f>F25</f>
        <v>0</v>
      </c>
      <c r="G26" s="9">
        <v>2969</v>
      </c>
      <c r="I26" s="42"/>
    </row>
    <row r="27" spans="1:9" s="9" customFormat="1" ht="30">
      <c r="A27" s="77" t="s">
        <v>8</v>
      </c>
      <c r="B27" s="85" t="s">
        <v>9</v>
      </c>
      <c r="C27" s="78" t="s">
        <v>148</v>
      </c>
      <c r="D27" s="50">
        <f>E27*G27</f>
        <v>177427.44</v>
      </c>
      <c r="E27" s="49">
        <f>F27*12</f>
        <v>59.76</v>
      </c>
      <c r="F27" s="49">
        <v>4.98</v>
      </c>
      <c r="G27" s="9">
        <v>2969</v>
      </c>
      <c r="H27" s="9">
        <v>1.07</v>
      </c>
      <c r="I27" s="42">
        <v>3.6</v>
      </c>
    </row>
    <row r="28" spans="1:9" s="9" customFormat="1" ht="15">
      <c r="A28" s="88" t="s">
        <v>91</v>
      </c>
      <c r="B28" s="89" t="s">
        <v>9</v>
      </c>
      <c r="C28" s="78"/>
      <c r="D28" s="50"/>
      <c r="E28" s="49"/>
      <c r="F28" s="49"/>
      <c r="G28" s="9">
        <v>2969</v>
      </c>
      <c r="I28" s="42"/>
    </row>
    <row r="29" spans="1:9" s="9" customFormat="1" ht="15">
      <c r="A29" s="88" t="s">
        <v>92</v>
      </c>
      <c r="B29" s="89" t="s">
        <v>93</v>
      </c>
      <c r="C29" s="78"/>
      <c r="D29" s="50"/>
      <c r="E29" s="49"/>
      <c r="F29" s="49"/>
      <c r="G29" s="9">
        <v>2969</v>
      </c>
      <c r="I29" s="42"/>
    </row>
    <row r="30" spans="1:9" s="9" customFormat="1" ht="15">
      <c r="A30" s="88" t="s">
        <v>94</v>
      </c>
      <c r="B30" s="89" t="s">
        <v>95</v>
      </c>
      <c r="C30" s="82"/>
      <c r="D30" s="50"/>
      <c r="E30" s="49"/>
      <c r="F30" s="49"/>
      <c r="G30" s="9">
        <v>2969</v>
      </c>
      <c r="I30" s="42"/>
    </row>
    <row r="31" spans="1:9" s="9" customFormat="1" ht="15">
      <c r="A31" s="88" t="s">
        <v>56</v>
      </c>
      <c r="B31" s="89" t="s">
        <v>9</v>
      </c>
      <c r="C31" s="82"/>
      <c r="D31" s="50"/>
      <c r="E31" s="49"/>
      <c r="F31" s="49"/>
      <c r="G31" s="9">
        <v>2969</v>
      </c>
      <c r="I31" s="42"/>
    </row>
    <row r="32" spans="1:9" s="9" customFormat="1" ht="25.5">
      <c r="A32" s="88" t="s">
        <v>57</v>
      </c>
      <c r="B32" s="89" t="s">
        <v>10</v>
      </c>
      <c r="C32" s="81"/>
      <c r="D32" s="50"/>
      <c r="E32" s="49"/>
      <c r="F32" s="49"/>
      <c r="G32" s="9">
        <v>2969</v>
      </c>
      <c r="I32" s="42"/>
    </row>
    <row r="33" spans="1:9" s="9" customFormat="1" ht="15">
      <c r="A33" s="88" t="s">
        <v>96</v>
      </c>
      <c r="B33" s="89" t="s">
        <v>9</v>
      </c>
      <c r="C33" s="82"/>
      <c r="D33" s="50"/>
      <c r="E33" s="49"/>
      <c r="F33" s="49"/>
      <c r="G33" s="9">
        <v>2969</v>
      </c>
      <c r="I33" s="42"/>
    </row>
    <row r="34" spans="1:9" s="9" customFormat="1" ht="15">
      <c r="A34" s="88" t="s">
        <v>63</v>
      </c>
      <c r="B34" s="89" t="s">
        <v>9</v>
      </c>
      <c r="C34" s="82"/>
      <c r="D34" s="50"/>
      <c r="E34" s="49"/>
      <c r="F34" s="49"/>
      <c r="G34" s="9">
        <v>2969</v>
      </c>
      <c r="I34" s="42"/>
    </row>
    <row r="35" spans="1:9" s="9" customFormat="1" ht="25.5">
      <c r="A35" s="88" t="s">
        <v>97</v>
      </c>
      <c r="B35" s="89" t="s">
        <v>58</v>
      </c>
      <c r="C35" s="82"/>
      <c r="D35" s="50"/>
      <c r="E35" s="49"/>
      <c r="F35" s="49"/>
      <c r="G35" s="9">
        <v>2969</v>
      </c>
      <c r="I35" s="42"/>
    </row>
    <row r="36" spans="1:9" s="9" customFormat="1" ht="25.5">
      <c r="A36" s="88" t="s">
        <v>98</v>
      </c>
      <c r="B36" s="89" t="s">
        <v>10</v>
      </c>
      <c r="C36" s="8"/>
      <c r="D36" s="50"/>
      <c r="E36" s="49"/>
      <c r="F36" s="49"/>
      <c r="G36" s="9">
        <v>2969</v>
      </c>
      <c r="I36" s="42"/>
    </row>
    <row r="37" spans="1:9" s="9" customFormat="1" ht="25.5">
      <c r="A37" s="88" t="s">
        <v>99</v>
      </c>
      <c r="B37" s="89" t="s">
        <v>9</v>
      </c>
      <c r="C37" s="8"/>
      <c r="D37" s="50"/>
      <c r="E37" s="49"/>
      <c r="F37" s="49"/>
      <c r="G37" s="9">
        <v>2969</v>
      </c>
      <c r="I37" s="42"/>
    </row>
    <row r="38" spans="1:10" s="25" customFormat="1" ht="21" customHeight="1">
      <c r="A38" s="24" t="s">
        <v>11</v>
      </c>
      <c r="B38" s="22" t="s">
        <v>12</v>
      </c>
      <c r="C38" s="22" t="s">
        <v>147</v>
      </c>
      <c r="D38" s="50">
        <f>E38*G38</f>
        <v>29571.24</v>
      </c>
      <c r="E38" s="49">
        <f>F38*12</f>
        <v>9.96</v>
      </c>
      <c r="F38" s="49">
        <v>0.83</v>
      </c>
      <c r="G38" s="9">
        <v>2969</v>
      </c>
      <c r="H38" s="9">
        <v>1.07</v>
      </c>
      <c r="I38" s="42">
        <v>0.6</v>
      </c>
      <c r="J38" s="9"/>
    </row>
    <row r="39" spans="1:9" s="9" customFormat="1" ht="21" customHeight="1">
      <c r="A39" s="24" t="s">
        <v>13</v>
      </c>
      <c r="B39" s="22" t="s">
        <v>14</v>
      </c>
      <c r="C39" s="78" t="s">
        <v>147</v>
      </c>
      <c r="D39" s="50">
        <f>E39*G39</f>
        <v>96195.6</v>
      </c>
      <c r="E39" s="49">
        <f>F39*12</f>
        <v>32.4</v>
      </c>
      <c r="F39" s="49">
        <v>2.7</v>
      </c>
      <c r="G39" s="9">
        <v>2969</v>
      </c>
      <c r="H39" s="9">
        <v>1.07</v>
      </c>
      <c r="I39" s="42">
        <v>1.94</v>
      </c>
    </row>
    <row r="40" spans="1:9" s="9" customFormat="1" ht="21" customHeight="1">
      <c r="A40" s="71" t="s">
        <v>103</v>
      </c>
      <c r="B40" s="72" t="s">
        <v>9</v>
      </c>
      <c r="C40" s="78" t="s">
        <v>166</v>
      </c>
      <c r="D40" s="50">
        <v>0</v>
      </c>
      <c r="E40" s="49">
        <f>D40/G40</f>
        <v>0</v>
      </c>
      <c r="F40" s="49">
        <f>E40/12</f>
        <v>0</v>
      </c>
      <c r="G40" s="9">
        <v>2969</v>
      </c>
      <c r="I40" s="42"/>
    </row>
    <row r="41" spans="1:9" s="9" customFormat="1" ht="21" customHeight="1">
      <c r="A41" s="88" t="s">
        <v>104</v>
      </c>
      <c r="B41" s="89" t="s">
        <v>20</v>
      </c>
      <c r="C41" s="78"/>
      <c r="D41" s="50"/>
      <c r="E41" s="49"/>
      <c r="F41" s="49"/>
      <c r="G41" s="9">
        <v>2969</v>
      </c>
      <c r="I41" s="42"/>
    </row>
    <row r="42" spans="1:9" s="9" customFormat="1" ht="21" customHeight="1">
      <c r="A42" s="88" t="s">
        <v>105</v>
      </c>
      <c r="B42" s="89" t="s">
        <v>15</v>
      </c>
      <c r="C42" s="78"/>
      <c r="D42" s="50"/>
      <c r="E42" s="49"/>
      <c r="F42" s="49"/>
      <c r="G42" s="9">
        <v>2969</v>
      </c>
      <c r="I42" s="42"/>
    </row>
    <row r="43" spans="1:9" s="9" customFormat="1" ht="21" customHeight="1">
      <c r="A43" s="88" t="s">
        <v>106</v>
      </c>
      <c r="B43" s="89" t="s">
        <v>107</v>
      </c>
      <c r="C43" s="78"/>
      <c r="D43" s="50"/>
      <c r="E43" s="49"/>
      <c r="F43" s="49"/>
      <c r="G43" s="9">
        <v>2969</v>
      </c>
      <c r="I43" s="42"/>
    </row>
    <row r="44" spans="1:9" s="9" customFormat="1" ht="21" customHeight="1">
      <c r="A44" s="88" t="s">
        <v>108</v>
      </c>
      <c r="B44" s="89" t="s">
        <v>109</v>
      </c>
      <c r="C44" s="78"/>
      <c r="D44" s="50"/>
      <c r="E44" s="49"/>
      <c r="F44" s="49"/>
      <c r="G44" s="9">
        <v>2969</v>
      </c>
      <c r="I44" s="42"/>
    </row>
    <row r="45" spans="1:9" s="9" customFormat="1" ht="21" customHeight="1">
      <c r="A45" s="88" t="s">
        <v>110</v>
      </c>
      <c r="B45" s="89" t="s">
        <v>107</v>
      </c>
      <c r="C45" s="78"/>
      <c r="D45" s="50"/>
      <c r="E45" s="49"/>
      <c r="F45" s="49"/>
      <c r="G45" s="9">
        <v>2969</v>
      </c>
      <c r="I45" s="42"/>
    </row>
    <row r="46" spans="1:10" s="21" customFormat="1" ht="30">
      <c r="A46" s="71" t="s">
        <v>100</v>
      </c>
      <c r="B46" s="72" t="s">
        <v>7</v>
      </c>
      <c r="C46" s="78" t="s">
        <v>149</v>
      </c>
      <c r="D46" s="50">
        <v>2246.78</v>
      </c>
      <c r="E46" s="49">
        <f>D46/G46</f>
        <v>0.76</v>
      </c>
      <c r="F46" s="49">
        <f>E46/12</f>
        <v>0.06</v>
      </c>
      <c r="G46" s="9">
        <v>2969</v>
      </c>
      <c r="H46" s="9">
        <v>1.07</v>
      </c>
      <c r="I46" s="42">
        <v>0.04</v>
      </c>
      <c r="J46" s="9"/>
    </row>
    <row r="47" spans="1:10" s="21" customFormat="1" ht="33.75" customHeight="1">
      <c r="A47" s="71" t="s">
        <v>101</v>
      </c>
      <c r="B47" s="72" t="s">
        <v>7</v>
      </c>
      <c r="C47" s="78" t="s">
        <v>149</v>
      </c>
      <c r="D47" s="50">
        <v>2246.78</v>
      </c>
      <c r="E47" s="49">
        <f>D47/G47</f>
        <v>0.76</v>
      </c>
      <c r="F47" s="49">
        <f>E47/12</f>
        <v>0.06</v>
      </c>
      <c r="G47" s="9">
        <v>2969</v>
      </c>
      <c r="H47" s="9">
        <v>1.07</v>
      </c>
      <c r="I47" s="42">
        <v>0.04</v>
      </c>
      <c r="J47" s="9"/>
    </row>
    <row r="48" spans="1:10" s="21" customFormat="1" ht="32.25" customHeight="1">
      <c r="A48" s="71" t="s">
        <v>102</v>
      </c>
      <c r="B48" s="72" t="s">
        <v>7</v>
      </c>
      <c r="C48" s="78" t="s">
        <v>149</v>
      </c>
      <c r="D48" s="50">
        <v>14185.73</v>
      </c>
      <c r="E48" s="49">
        <f>D48/G48</f>
        <v>4.78</v>
      </c>
      <c r="F48" s="49">
        <f>E48/12</f>
        <v>0.4</v>
      </c>
      <c r="G48" s="9">
        <v>2969</v>
      </c>
      <c r="H48" s="9">
        <v>1.07</v>
      </c>
      <c r="I48" s="42">
        <v>0.29</v>
      </c>
      <c r="J48" s="9"/>
    </row>
    <row r="49" spans="1:10" s="21" customFormat="1" ht="30">
      <c r="A49" s="71" t="s">
        <v>21</v>
      </c>
      <c r="B49" s="72"/>
      <c r="C49" s="78" t="s">
        <v>156</v>
      </c>
      <c r="D49" s="50">
        <f>E49*G49</f>
        <v>7125.6</v>
      </c>
      <c r="E49" s="49">
        <f>F49*12</f>
        <v>2.4</v>
      </c>
      <c r="F49" s="49">
        <v>0.2</v>
      </c>
      <c r="G49" s="9">
        <v>2969</v>
      </c>
      <c r="H49" s="9">
        <v>1.07</v>
      </c>
      <c r="I49" s="42">
        <v>0.14</v>
      </c>
      <c r="J49" s="9"/>
    </row>
    <row r="50" spans="1:10" s="21" customFormat="1" ht="25.5">
      <c r="A50" s="93" t="s">
        <v>114</v>
      </c>
      <c r="B50" s="94" t="s">
        <v>71</v>
      </c>
      <c r="C50" s="78"/>
      <c r="D50" s="50"/>
      <c r="E50" s="49"/>
      <c r="F50" s="49"/>
      <c r="G50" s="9">
        <v>2969</v>
      </c>
      <c r="H50" s="9"/>
      <c r="I50" s="42"/>
      <c r="J50" s="9"/>
    </row>
    <row r="51" spans="1:10" s="21" customFormat="1" ht="30.75" customHeight="1">
      <c r="A51" s="93" t="s">
        <v>115</v>
      </c>
      <c r="B51" s="94" t="s">
        <v>71</v>
      </c>
      <c r="C51" s="78"/>
      <c r="D51" s="50"/>
      <c r="E51" s="49"/>
      <c r="F51" s="49"/>
      <c r="G51" s="9">
        <v>2969</v>
      </c>
      <c r="H51" s="9"/>
      <c r="I51" s="42"/>
      <c r="J51" s="9"/>
    </row>
    <row r="52" spans="1:10" s="21" customFormat="1" ht="21" customHeight="1">
      <c r="A52" s="93" t="s">
        <v>116</v>
      </c>
      <c r="B52" s="94" t="s">
        <v>61</v>
      </c>
      <c r="C52" s="78"/>
      <c r="D52" s="50"/>
      <c r="E52" s="49"/>
      <c r="F52" s="49"/>
      <c r="G52" s="9">
        <v>2969</v>
      </c>
      <c r="H52" s="9"/>
      <c r="I52" s="42"/>
      <c r="J52" s="9"/>
    </row>
    <row r="53" spans="1:10" s="21" customFormat="1" ht="24" customHeight="1">
      <c r="A53" s="93" t="s">
        <v>117</v>
      </c>
      <c r="B53" s="94" t="s">
        <v>71</v>
      </c>
      <c r="C53" s="78"/>
      <c r="D53" s="50"/>
      <c r="E53" s="49"/>
      <c r="F53" s="49"/>
      <c r="G53" s="9">
        <v>2969</v>
      </c>
      <c r="H53" s="9"/>
      <c r="I53" s="42"/>
      <c r="J53" s="9"/>
    </row>
    <row r="54" spans="1:10" s="21" customFormat="1" ht="25.5">
      <c r="A54" s="93" t="s">
        <v>118</v>
      </c>
      <c r="B54" s="94" t="s">
        <v>71</v>
      </c>
      <c r="C54" s="78"/>
      <c r="D54" s="50"/>
      <c r="E54" s="49"/>
      <c r="F54" s="49"/>
      <c r="G54" s="9">
        <v>2969</v>
      </c>
      <c r="H54" s="9"/>
      <c r="I54" s="42"/>
      <c r="J54" s="9"/>
    </row>
    <row r="55" spans="1:10" s="21" customFormat="1" ht="15">
      <c r="A55" s="93" t="s">
        <v>119</v>
      </c>
      <c r="B55" s="94" t="s">
        <v>71</v>
      </c>
      <c r="C55" s="78"/>
      <c r="D55" s="50"/>
      <c r="E55" s="49"/>
      <c r="F55" s="49"/>
      <c r="G55" s="9">
        <v>2969</v>
      </c>
      <c r="H55" s="9"/>
      <c r="I55" s="42"/>
      <c r="J55" s="9"/>
    </row>
    <row r="56" spans="1:10" s="21" customFormat="1" ht="25.5">
      <c r="A56" s="93" t="s">
        <v>120</v>
      </c>
      <c r="B56" s="94" t="s">
        <v>71</v>
      </c>
      <c r="C56" s="78"/>
      <c r="D56" s="50"/>
      <c r="E56" s="49"/>
      <c r="F56" s="49"/>
      <c r="G56" s="9">
        <v>2969</v>
      </c>
      <c r="H56" s="9"/>
      <c r="I56" s="42"/>
      <c r="J56" s="9"/>
    </row>
    <row r="57" spans="1:10" s="21" customFormat="1" ht="17.25" customHeight="1">
      <c r="A57" s="93" t="s">
        <v>121</v>
      </c>
      <c r="B57" s="94" t="s">
        <v>71</v>
      </c>
      <c r="C57" s="78"/>
      <c r="D57" s="50"/>
      <c r="E57" s="49"/>
      <c r="F57" s="49"/>
      <c r="G57" s="9">
        <v>2969</v>
      </c>
      <c r="H57" s="9"/>
      <c r="I57" s="42"/>
      <c r="J57" s="9"/>
    </row>
    <row r="58" spans="1:10" s="21" customFormat="1" ht="20.25" customHeight="1">
      <c r="A58" s="93" t="s">
        <v>122</v>
      </c>
      <c r="B58" s="94" t="s">
        <v>71</v>
      </c>
      <c r="C58" s="78"/>
      <c r="D58" s="50"/>
      <c r="E58" s="49"/>
      <c r="F58" s="49"/>
      <c r="G58" s="9">
        <v>2969</v>
      </c>
      <c r="H58" s="9"/>
      <c r="I58" s="42"/>
      <c r="J58" s="9"/>
    </row>
    <row r="59" spans="1:9" s="9" customFormat="1" ht="20.25" customHeight="1">
      <c r="A59" s="24" t="s">
        <v>23</v>
      </c>
      <c r="B59" s="22" t="s">
        <v>24</v>
      </c>
      <c r="C59" s="78" t="s">
        <v>157</v>
      </c>
      <c r="D59" s="50">
        <f>E59*G59</f>
        <v>2493.96</v>
      </c>
      <c r="E59" s="49">
        <f>F59*12</f>
        <v>0.84</v>
      </c>
      <c r="F59" s="49">
        <v>0.07</v>
      </c>
      <c r="G59" s="9">
        <v>2969</v>
      </c>
      <c r="H59" s="9">
        <v>1.07</v>
      </c>
      <c r="I59" s="42">
        <v>0.03</v>
      </c>
    </row>
    <row r="60" spans="1:9" s="9" customFormat="1" ht="18" customHeight="1">
      <c r="A60" s="24" t="s">
        <v>25</v>
      </c>
      <c r="B60" s="26" t="s">
        <v>26</v>
      </c>
      <c r="C60" s="22" t="s">
        <v>157</v>
      </c>
      <c r="D60" s="50">
        <v>1567.63</v>
      </c>
      <c r="E60" s="49">
        <f>D60/G60</f>
        <v>0.53</v>
      </c>
      <c r="F60" s="49">
        <f>E60/12</f>
        <v>0.04</v>
      </c>
      <c r="G60" s="9">
        <v>2969</v>
      </c>
      <c r="H60" s="9">
        <v>1.07</v>
      </c>
      <c r="I60" s="42">
        <v>0.02</v>
      </c>
    </row>
    <row r="61" spans="1:10" s="25" customFormat="1" ht="30">
      <c r="A61" s="24" t="s">
        <v>22</v>
      </c>
      <c r="B61" s="22"/>
      <c r="C61" s="22" t="s">
        <v>152</v>
      </c>
      <c r="D61" s="50">
        <v>2849.1</v>
      </c>
      <c r="E61" s="49">
        <f>D61/G61</f>
        <v>0.96</v>
      </c>
      <c r="F61" s="49">
        <f>E61/12</f>
        <v>0.08</v>
      </c>
      <c r="G61" s="9">
        <v>2969</v>
      </c>
      <c r="H61" s="9">
        <v>1.07</v>
      </c>
      <c r="I61" s="42">
        <v>0.03</v>
      </c>
      <c r="J61" s="9"/>
    </row>
    <row r="62" spans="1:10" s="25" customFormat="1" ht="23.25" customHeight="1">
      <c r="A62" s="24" t="s">
        <v>30</v>
      </c>
      <c r="B62" s="22"/>
      <c r="C62" s="23" t="s">
        <v>158</v>
      </c>
      <c r="D62" s="49">
        <f>D63+D64+D65+D66+D67+D68+D69+D70+D71+D72+D73+D74+D75</f>
        <v>18996.59</v>
      </c>
      <c r="E62" s="49">
        <f>D62/G62</f>
        <v>6.4</v>
      </c>
      <c r="F62" s="49">
        <f>E62/12</f>
        <v>0.53</v>
      </c>
      <c r="G62" s="9">
        <v>2969</v>
      </c>
      <c r="H62" s="9">
        <v>1.07</v>
      </c>
      <c r="I62" s="42">
        <v>0.64</v>
      </c>
      <c r="J62" s="9"/>
    </row>
    <row r="63" spans="1:10" s="21" customFormat="1" ht="26.25" customHeight="1">
      <c r="A63" s="68" t="s">
        <v>76</v>
      </c>
      <c r="B63" s="69" t="s">
        <v>15</v>
      </c>
      <c r="C63" s="83"/>
      <c r="D63" s="54">
        <v>685.01</v>
      </c>
      <c r="E63" s="53"/>
      <c r="F63" s="53"/>
      <c r="G63" s="9">
        <v>2969</v>
      </c>
      <c r="H63" s="9">
        <v>1.07</v>
      </c>
      <c r="I63" s="42">
        <v>0.01</v>
      </c>
      <c r="J63" s="9"/>
    </row>
    <row r="64" spans="1:10" s="21" customFormat="1" ht="15">
      <c r="A64" s="68" t="s">
        <v>16</v>
      </c>
      <c r="B64" s="69" t="s">
        <v>20</v>
      </c>
      <c r="C64" s="83"/>
      <c r="D64" s="54">
        <v>505.42</v>
      </c>
      <c r="E64" s="53"/>
      <c r="F64" s="53"/>
      <c r="G64" s="9">
        <v>2969</v>
      </c>
      <c r="H64" s="9">
        <v>1.07</v>
      </c>
      <c r="I64" s="42">
        <v>0.01</v>
      </c>
      <c r="J64" s="9"/>
    </row>
    <row r="65" spans="1:10" s="21" customFormat="1" ht="15">
      <c r="A65" s="68" t="s">
        <v>73</v>
      </c>
      <c r="B65" s="70" t="s">
        <v>15</v>
      </c>
      <c r="C65" s="84"/>
      <c r="D65" s="54">
        <v>900.62</v>
      </c>
      <c r="E65" s="53"/>
      <c r="F65" s="53"/>
      <c r="G65" s="9">
        <v>2969</v>
      </c>
      <c r="H65" s="9"/>
      <c r="I65" s="42"/>
      <c r="J65" s="9"/>
    </row>
    <row r="66" spans="1:10" s="21" customFormat="1" ht="15">
      <c r="A66" s="68" t="s">
        <v>46</v>
      </c>
      <c r="B66" s="69" t="s">
        <v>15</v>
      </c>
      <c r="C66" s="83"/>
      <c r="D66" s="54">
        <v>963.17</v>
      </c>
      <c r="E66" s="53"/>
      <c r="F66" s="53"/>
      <c r="G66" s="9">
        <v>2969</v>
      </c>
      <c r="H66" s="9">
        <v>1.07</v>
      </c>
      <c r="I66" s="42">
        <v>0.02</v>
      </c>
      <c r="J66" s="9"/>
    </row>
    <row r="67" spans="1:10" s="21" customFormat="1" ht="15">
      <c r="A67" s="68" t="s">
        <v>17</v>
      </c>
      <c r="B67" s="69" t="s">
        <v>15</v>
      </c>
      <c r="C67" s="83"/>
      <c r="D67" s="54">
        <v>4294.09</v>
      </c>
      <c r="E67" s="53"/>
      <c r="F67" s="53"/>
      <c r="G67" s="9">
        <v>2969</v>
      </c>
      <c r="H67" s="9">
        <v>1.07</v>
      </c>
      <c r="I67" s="42">
        <v>0.09</v>
      </c>
      <c r="J67" s="9"/>
    </row>
    <row r="68" spans="1:10" s="21" customFormat="1" ht="15">
      <c r="A68" s="68" t="s">
        <v>18</v>
      </c>
      <c r="B68" s="69" t="s">
        <v>15</v>
      </c>
      <c r="C68" s="83"/>
      <c r="D68" s="54">
        <v>1010.85</v>
      </c>
      <c r="E68" s="53"/>
      <c r="F68" s="53"/>
      <c r="G68" s="9">
        <v>2969</v>
      </c>
      <c r="H68" s="9">
        <v>1.07</v>
      </c>
      <c r="I68" s="42">
        <v>0.02</v>
      </c>
      <c r="J68" s="9"/>
    </row>
    <row r="69" spans="1:10" s="21" customFormat="1" ht="15">
      <c r="A69" s="68" t="s">
        <v>43</v>
      </c>
      <c r="B69" s="69" t="s">
        <v>15</v>
      </c>
      <c r="C69" s="83"/>
      <c r="D69" s="54">
        <v>481.57</v>
      </c>
      <c r="E69" s="53"/>
      <c r="F69" s="53"/>
      <c r="G69" s="9">
        <v>2969</v>
      </c>
      <c r="H69" s="9">
        <v>1.07</v>
      </c>
      <c r="I69" s="42">
        <v>0.01</v>
      </c>
      <c r="J69" s="9"/>
    </row>
    <row r="70" spans="1:10" s="21" customFormat="1" ht="15">
      <c r="A70" s="68" t="s">
        <v>44</v>
      </c>
      <c r="B70" s="69" t="s">
        <v>20</v>
      </c>
      <c r="C70" s="83"/>
      <c r="D70" s="54">
        <v>1926.35</v>
      </c>
      <c r="E70" s="53"/>
      <c r="F70" s="53"/>
      <c r="G70" s="9">
        <v>2969</v>
      </c>
      <c r="H70" s="9">
        <v>1.07</v>
      </c>
      <c r="I70" s="42">
        <v>0.04</v>
      </c>
      <c r="J70" s="9"/>
    </row>
    <row r="71" spans="1:10" s="21" customFormat="1" ht="25.5">
      <c r="A71" s="68" t="s">
        <v>19</v>
      </c>
      <c r="B71" s="69" t="s">
        <v>15</v>
      </c>
      <c r="C71" s="83"/>
      <c r="D71" s="54">
        <v>2728.1</v>
      </c>
      <c r="E71" s="53"/>
      <c r="F71" s="53"/>
      <c r="G71" s="9">
        <v>2969</v>
      </c>
      <c r="H71" s="9">
        <v>1.07</v>
      </c>
      <c r="I71" s="42">
        <v>0.05</v>
      </c>
      <c r="J71" s="9"/>
    </row>
    <row r="72" spans="1:10" s="21" customFormat="1" ht="25.5">
      <c r="A72" s="68" t="s">
        <v>77</v>
      </c>
      <c r="B72" s="69" t="s">
        <v>15</v>
      </c>
      <c r="C72" s="83"/>
      <c r="D72" s="54">
        <v>3837.45</v>
      </c>
      <c r="E72" s="53"/>
      <c r="F72" s="53"/>
      <c r="G72" s="9">
        <v>2969</v>
      </c>
      <c r="H72" s="9">
        <v>1.07</v>
      </c>
      <c r="I72" s="42">
        <v>0.01</v>
      </c>
      <c r="J72" s="9"/>
    </row>
    <row r="73" spans="1:10" s="21" customFormat="1" ht="25.5">
      <c r="A73" s="68" t="s">
        <v>111</v>
      </c>
      <c r="B73" s="70" t="s">
        <v>50</v>
      </c>
      <c r="C73" s="83"/>
      <c r="D73" s="54">
        <v>1663.96</v>
      </c>
      <c r="E73" s="53"/>
      <c r="F73" s="53"/>
      <c r="G73" s="9">
        <v>2969</v>
      </c>
      <c r="H73" s="9"/>
      <c r="I73" s="42"/>
      <c r="J73" s="9"/>
    </row>
    <row r="74" spans="1:10" s="21" customFormat="1" ht="15">
      <c r="A74" s="68" t="s">
        <v>112</v>
      </c>
      <c r="B74" s="94" t="s">
        <v>15</v>
      </c>
      <c r="C74" s="83"/>
      <c r="D74" s="54">
        <v>0</v>
      </c>
      <c r="E74" s="53"/>
      <c r="F74" s="53"/>
      <c r="G74" s="9">
        <v>2969</v>
      </c>
      <c r="H74" s="9"/>
      <c r="I74" s="42"/>
      <c r="J74" s="9"/>
    </row>
    <row r="75" spans="1:10" s="21" customFormat="1" ht="15">
      <c r="A75" s="68" t="s">
        <v>113</v>
      </c>
      <c r="B75" s="70" t="s">
        <v>50</v>
      </c>
      <c r="C75" s="83"/>
      <c r="D75" s="54">
        <v>0</v>
      </c>
      <c r="E75" s="53"/>
      <c r="F75" s="53"/>
      <c r="G75" s="9">
        <v>2969</v>
      </c>
      <c r="H75" s="9"/>
      <c r="I75" s="42"/>
      <c r="J75" s="9"/>
    </row>
    <row r="76" spans="1:10" s="25" customFormat="1" ht="30">
      <c r="A76" s="71" t="s">
        <v>35</v>
      </c>
      <c r="B76" s="72"/>
      <c r="C76" s="85" t="s">
        <v>159</v>
      </c>
      <c r="D76" s="49">
        <f>D77+D78+D79+D80+D81+D86+D82++D83+D84+D85</f>
        <v>34811.85</v>
      </c>
      <c r="E76" s="49">
        <f>D76/G76</f>
        <v>11.73</v>
      </c>
      <c r="F76" s="49">
        <f>E76/12</f>
        <v>0.98</v>
      </c>
      <c r="G76" s="9">
        <v>2969</v>
      </c>
      <c r="H76" s="9">
        <v>1.07</v>
      </c>
      <c r="I76" s="42">
        <v>0.99</v>
      </c>
      <c r="J76" s="9"/>
    </row>
    <row r="77" spans="1:10" s="21" customFormat="1" ht="15">
      <c r="A77" s="68" t="s">
        <v>31</v>
      </c>
      <c r="B77" s="69" t="s">
        <v>47</v>
      </c>
      <c r="C77" s="83"/>
      <c r="D77" s="54">
        <v>2889.52</v>
      </c>
      <c r="E77" s="53"/>
      <c r="F77" s="53"/>
      <c r="G77" s="9">
        <v>2969</v>
      </c>
      <c r="H77" s="9">
        <v>1.07</v>
      </c>
      <c r="I77" s="42">
        <v>0.05</v>
      </c>
      <c r="J77" s="9"/>
    </row>
    <row r="78" spans="1:10" s="21" customFormat="1" ht="25.5">
      <c r="A78" s="68" t="s">
        <v>32</v>
      </c>
      <c r="B78" s="69" t="s">
        <v>39</v>
      </c>
      <c r="C78" s="83"/>
      <c r="D78" s="54">
        <v>1926.35</v>
      </c>
      <c r="E78" s="53"/>
      <c r="F78" s="53"/>
      <c r="G78" s="9">
        <v>2969</v>
      </c>
      <c r="H78" s="9">
        <v>1.07</v>
      </c>
      <c r="I78" s="42">
        <v>0.04</v>
      </c>
      <c r="J78" s="9"/>
    </row>
    <row r="79" spans="1:10" s="21" customFormat="1" ht="15">
      <c r="A79" s="68" t="s">
        <v>51</v>
      </c>
      <c r="B79" s="69" t="s">
        <v>50</v>
      </c>
      <c r="C79" s="83"/>
      <c r="D79" s="54">
        <v>2021.63</v>
      </c>
      <c r="E79" s="53"/>
      <c r="F79" s="53"/>
      <c r="G79" s="9">
        <v>2969</v>
      </c>
      <c r="H79" s="9">
        <v>1.07</v>
      </c>
      <c r="I79" s="42">
        <v>0.04</v>
      </c>
      <c r="J79" s="9"/>
    </row>
    <row r="80" spans="1:10" s="21" customFormat="1" ht="25.5">
      <c r="A80" s="68" t="s">
        <v>48</v>
      </c>
      <c r="B80" s="69" t="s">
        <v>49</v>
      </c>
      <c r="C80" s="83"/>
      <c r="D80" s="54">
        <v>1926.35</v>
      </c>
      <c r="E80" s="53"/>
      <c r="F80" s="53"/>
      <c r="G80" s="9">
        <v>2969</v>
      </c>
      <c r="H80" s="9">
        <v>1.07</v>
      </c>
      <c r="I80" s="42">
        <v>0.04</v>
      </c>
      <c r="J80" s="9"/>
    </row>
    <row r="81" spans="1:10" s="21" customFormat="1" ht="21.75" customHeight="1">
      <c r="A81" s="68" t="s">
        <v>67</v>
      </c>
      <c r="B81" s="70" t="s">
        <v>50</v>
      </c>
      <c r="C81" s="83"/>
      <c r="D81" s="54">
        <v>13424.22</v>
      </c>
      <c r="E81" s="53"/>
      <c r="F81" s="53"/>
      <c r="G81" s="9">
        <v>2969</v>
      </c>
      <c r="H81" s="9">
        <v>1.07</v>
      </c>
      <c r="I81" s="42">
        <v>0.27</v>
      </c>
      <c r="J81" s="9"/>
    </row>
    <row r="82" spans="1:10" s="21" customFormat="1" ht="18.75" customHeight="1">
      <c r="A82" s="68" t="s">
        <v>45</v>
      </c>
      <c r="B82" s="69" t="s">
        <v>7</v>
      </c>
      <c r="C82" s="83"/>
      <c r="D82" s="54">
        <v>6851.28</v>
      </c>
      <c r="E82" s="53"/>
      <c r="F82" s="53"/>
      <c r="G82" s="9">
        <v>2969</v>
      </c>
      <c r="H82" s="9">
        <v>1.07</v>
      </c>
      <c r="I82" s="42">
        <v>0.14</v>
      </c>
      <c r="J82" s="9"/>
    </row>
    <row r="83" spans="1:10" s="21" customFormat="1" ht="25.5">
      <c r="A83" s="68" t="s">
        <v>123</v>
      </c>
      <c r="B83" s="70" t="s">
        <v>15</v>
      </c>
      <c r="C83" s="83"/>
      <c r="D83" s="54">
        <v>5772.5</v>
      </c>
      <c r="E83" s="53"/>
      <c r="F83" s="53"/>
      <c r="G83" s="9">
        <v>2969</v>
      </c>
      <c r="H83" s="9"/>
      <c r="I83" s="42"/>
      <c r="J83" s="9"/>
    </row>
    <row r="84" spans="1:10" s="21" customFormat="1" ht="25.5">
      <c r="A84" s="68" t="s">
        <v>111</v>
      </c>
      <c r="B84" s="70" t="s">
        <v>124</v>
      </c>
      <c r="C84" s="83"/>
      <c r="D84" s="54">
        <v>0</v>
      </c>
      <c r="E84" s="53"/>
      <c r="F84" s="53"/>
      <c r="G84" s="9">
        <v>2969</v>
      </c>
      <c r="H84" s="9"/>
      <c r="I84" s="42"/>
      <c r="J84" s="9"/>
    </row>
    <row r="85" spans="1:10" s="21" customFormat="1" ht="15">
      <c r="A85" s="93" t="s">
        <v>125</v>
      </c>
      <c r="B85" s="70" t="s">
        <v>50</v>
      </c>
      <c r="C85" s="83"/>
      <c r="D85" s="54">
        <f>E85*G85</f>
        <v>0</v>
      </c>
      <c r="E85" s="53"/>
      <c r="F85" s="53"/>
      <c r="G85" s="9">
        <v>2969</v>
      </c>
      <c r="H85" s="9">
        <v>1.07</v>
      </c>
      <c r="I85" s="42">
        <v>0</v>
      </c>
      <c r="J85" s="9"/>
    </row>
    <row r="86" spans="1:10" s="21" customFormat="1" ht="15">
      <c r="A86" s="68" t="s">
        <v>126</v>
      </c>
      <c r="B86" s="70" t="s">
        <v>15</v>
      </c>
      <c r="C86" s="84"/>
      <c r="D86" s="54">
        <v>0</v>
      </c>
      <c r="E86" s="55"/>
      <c r="F86" s="55"/>
      <c r="G86" s="9">
        <v>2969</v>
      </c>
      <c r="H86" s="9"/>
      <c r="I86" s="42"/>
      <c r="J86" s="9"/>
    </row>
    <row r="87" spans="1:10" s="21" customFormat="1" ht="30">
      <c r="A87" s="71" t="s">
        <v>36</v>
      </c>
      <c r="B87" s="69"/>
      <c r="C87" s="85" t="s">
        <v>160</v>
      </c>
      <c r="D87" s="49">
        <f>D88+D89+D90+D91</f>
        <v>8222.24</v>
      </c>
      <c r="E87" s="49">
        <f>D87/G87</f>
        <v>2.77</v>
      </c>
      <c r="F87" s="49">
        <f>E87/12</f>
        <v>0.23</v>
      </c>
      <c r="G87" s="9">
        <v>2969</v>
      </c>
      <c r="H87" s="9">
        <v>1.07</v>
      </c>
      <c r="I87" s="42">
        <v>0.11</v>
      </c>
      <c r="J87" s="9"/>
    </row>
    <row r="88" spans="1:10" s="21" customFormat="1" ht="17.25" customHeight="1">
      <c r="A88" s="68" t="s">
        <v>127</v>
      </c>
      <c r="B88" s="69" t="s">
        <v>15</v>
      </c>
      <c r="C88" s="78"/>
      <c r="D88" s="96">
        <v>0</v>
      </c>
      <c r="E88" s="49"/>
      <c r="F88" s="49"/>
      <c r="G88" s="9">
        <v>2969</v>
      </c>
      <c r="H88" s="9"/>
      <c r="I88" s="42"/>
      <c r="J88" s="9"/>
    </row>
    <row r="89" spans="1:10" s="21" customFormat="1" ht="20.25" customHeight="1">
      <c r="A89" s="68" t="s">
        <v>143</v>
      </c>
      <c r="B89" s="70" t="s">
        <v>50</v>
      </c>
      <c r="C89" s="97"/>
      <c r="D89" s="54">
        <v>8222.24</v>
      </c>
      <c r="E89" s="49"/>
      <c r="F89" s="49"/>
      <c r="G89" s="9">
        <v>2969</v>
      </c>
      <c r="H89" s="9"/>
      <c r="I89" s="42"/>
      <c r="J89" s="9"/>
    </row>
    <row r="90" spans="1:10" s="21" customFormat="1" ht="15">
      <c r="A90" s="68" t="s">
        <v>128</v>
      </c>
      <c r="B90" s="70" t="s">
        <v>124</v>
      </c>
      <c r="C90" s="97"/>
      <c r="D90" s="54">
        <v>0</v>
      </c>
      <c r="E90" s="53"/>
      <c r="F90" s="53"/>
      <c r="G90" s="9">
        <v>2969</v>
      </c>
      <c r="H90" s="9">
        <v>1.07</v>
      </c>
      <c r="I90" s="42">
        <v>0.07</v>
      </c>
      <c r="J90" s="9"/>
    </row>
    <row r="91" spans="1:10" s="21" customFormat="1" ht="25.5">
      <c r="A91" s="68" t="s">
        <v>129</v>
      </c>
      <c r="B91" s="70" t="s">
        <v>50</v>
      </c>
      <c r="C91" s="97"/>
      <c r="D91" s="54">
        <f>E91*G91</f>
        <v>0</v>
      </c>
      <c r="E91" s="53"/>
      <c r="F91" s="53"/>
      <c r="G91" s="9">
        <v>2969</v>
      </c>
      <c r="H91" s="9">
        <v>1.07</v>
      </c>
      <c r="I91" s="42">
        <v>0</v>
      </c>
      <c r="J91" s="9"/>
    </row>
    <row r="92" spans="1:10" s="21" customFormat="1" ht="15">
      <c r="A92" s="71" t="s">
        <v>37</v>
      </c>
      <c r="B92" s="69"/>
      <c r="C92" s="85" t="s">
        <v>162</v>
      </c>
      <c r="D92" s="49">
        <f>D94+D95+D93+D96+D98</f>
        <v>31466.91</v>
      </c>
      <c r="E92" s="49">
        <f>D92/G92</f>
        <v>10.6</v>
      </c>
      <c r="F92" s="49">
        <f>E92/12+0.01</f>
        <v>0.89</v>
      </c>
      <c r="G92" s="9">
        <v>2969</v>
      </c>
      <c r="H92" s="9">
        <v>1.07</v>
      </c>
      <c r="I92" s="42">
        <v>0.21</v>
      </c>
      <c r="J92" s="9"/>
    </row>
    <row r="93" spans="1:10" s="21" customFormat="1" ht="18" customHeight="1">
      <c r="A93" s="68" t="s">
        <v>33</v>
      </c>
      <c r="B93" s="69" t="s">
        <v>7</v>
      </c>
      <c r="C93" s="97"/>
      <c r="D93" s="54">
        <f>E93*G93</f>
        <v>0</v>
      </c>
      <c r="E93" s="53"/>
      <c r="F93" s="53"/>
      <c r="G93" s="9">
        <v>2969</v>
      </c>
      <c r="H93" s="9">
        <v>1.07</v>
      </c>
      <c r="I93" s="42">
        <v>0</v>
      </c>
      <c r="J93" s="9"/>
    </row>
    <row r="94" spans="1:10" s="21" customFormat="1" ht="40.5" customHeight="1">
      <c r="A94" s="68" t="s">
        <v>130</v>
      </c>
      <c r="B94" s="69" t="s">
        <v>15</v>
      </c>
      <c r="C94" s="97"/>
      <c r="D94" s="54">
        <v>9397.14</v>
      </c>
      <c r="E94" s="53"/>
      <c r="F94" s="53"/>
      <c r="G94" s="9">
        <v>2969</v>
      </c>
      <c r="H94" s="9">
        <v>1.07</v>
      </c>
      <c r="I94" s="42">
        <v>0.19</v>
      </c>
      <c r="J94" s="9"/>
    </row>
    <row r="95" spans="1:10" s="21" customFormat="1" ht="47.25" customHeight="1">
      <c r="A95" s="68" t="s">
        <v>131</v>
      </c>
      <c r="B95" s="69" t="s">
        <v>15</v>
      </c>
      <c r="C95" s="97"/>
      <c r="D95" s="54">
        <v>1006.81</v>
      </c>
      <c r="E95" s="53"/>
      <c r="F95" s="53"/>
      <c r="G95" s="9">
        <v>2969</v>
      </c>
      <c r="H95" s="9">
        <v>1.07</v>
      </c>
      <c r="I95" s="42">
        <v>0.02</v>
      </c>
      <c r="J95" s="9"/>
    </row>
    <row r="96" spans="1:10" s="21" customFormat="1" ht="27.75" customHeight="1">
      <c r="A96" s="68" t="s">
        <v>54</v>
      </c>
      <c r="B96" s="69" t="s">
        <v>10</v>
      </c>
      <c r="C96" s="97"/>
      <c r="D96" s="54">
        <f>E96*G96</f>
        <v>0</v>
      </c>
      <c r="E96" s="53"/>
      <c r="F96" s="53"/>
      <c r="G96" s="9">
        <v>2969</v>
      </c>
      <c r="H96" s="9">
        <v>1.07</v>
      </c>
      <c r="I96" s="42">
        <v>0</v>
      </c>
      <c r="J96" s="9"/>
    </row>
    <row r="97" spans="1:10" s="21" customFormat="1" ht="18" customHeight="1">
      <c r="A97" s="68" t="s">
        <v>40</v>
      </c>
      <c r="B97" s="70" t="s">
        <v>132</v>
      </c>
      <c r="C97" s="97"/>
      <c r="D97" s="54">
        <f>E97*G97</f>
        <v>0</v>
      </c>
      <c r="E97" s="53"/>
      <c r="F97" s="53"/>
      <c r="G97" s="9">
        <v>2969</v>
      </c>
      <c r="H97" s="9">
        <v>1.07</v>
      </c>
      <c r="I97" s="42">
        <v>0</v>
      </c>
      <c r="J97" s="9"/>
    </row>
    <row r="98" spans="1:10" s="21" customFormat="1" ht="56.25" customHeight="1">
      <c r="A98" s="68" t="s">
        <v>133</v>
      </c>
      <c r="B98" s="70" t="s">
        <v>71</v>
      </c>
      <c r="C98" s="97"/>
      <c r="D98" s="54">
        <v>21062.96</v>
      </c>
      <c r="E98" s="53"/>
      <c r="F98" s="53"/>
      <c r="G98" s="9">
        <v>2969</v>
      </c>
      <c r="H98" s="9">
        <v>1.07</v>
      </c>
      <c r="I98" s="42">
        <v>0</v>
      </c>
      <c r="J98" s="9"/>
    </row>
    <row r="99" spans="1:10" s="21" customFormat="1" ht="15">
      <c r="A99" s="71" t="s">
        <v>38</v>
      </c>
      <c r="B99" s="69"/>
      <c r="C99" s="85" t="s">
        <v>161</v>
      </c>
      <c r="D99" s="49">
        <f>D100</f>
        <v>0</v>
      </c>
      <c r="E99" s="49">
        <f>D99/G99</f>
        <v>0</v>
      </c>
      <c r="F99" s="49">
        <f>E99/12</f>
        <v>0</v>
      </c>
      <c r="G99" s="9">
        <v>2969</v>
      </c>
      <c r="H99" s="9">
        <v>1.07</v>
      </c>
      <c r="I99" s="42">
        <v>0.14</v>
      </c>
      <c r="J99" s="9"/>
    </row>
    <row r="100" spans="1:10" s="21" customFormat="1" ht="15">
      <c r="A100" s="68" t="s">
        <v>34</v>
      </c>
      <c r="B100" s="69" t="s">
        <v>15</v>
      </c>
      <c r="C100" s="83"/>
      <c r="D100" s="54">
        <v>0</v>
      </c>
      <c r="E100" s="53"/>
      <c r="F100" s="53"/>
      <c r="G100" s="9">
        <v>2969</v>
      </c>
      <c r="H100" s="9">
        <v>1.07</v>
      </c>
      <c r="I100" s="42">
        <v>0.02</v>
      </c>
      <c r="J100" s="9"/>
    </row>
    <row r="101" spans="1:9" s="9" customFormat="1" ht="15">
      <c r="A101" s="71" t="s">
        <v>42</v>
      </c>
      <c r="B101" s="72"/>
      <c r="C101" s="85" t="s">
        <v>163</v>
      </c>
      <c r="D101" s="49">
        <f>D102+D103</f>
        <v>30801.87</v>
      </c>
      <c r="E101" s="49">
        <f>D101/G101</f>
        <v>10.37</v>
      </c>
      <c r="F101" s="49">
        <f>E101/12+0.01</f>
        <v>0.87</v>
      </c>
      <c r="G101" s="9">
        <v>2969</v>
      </c>
      <c r="H101" s="9">
        <v>1.07</v>
      </c>
      <c r="I101" s="42">
        <v>0.39</v>
      </c>
    </row>
    <row r="102" spans="1:10" s="21" customFormat="1" ht="49.5" customHeight="1">
      <c r="A102" s="93" t="s">
        <v>134</v>
      </c>
      <c r="B102" s="70" t="s">
        <v>20</v>
      </c>
      <c r="C102" s="84"/>
      <c r="D102" s="54">
        <v>17455.68</v>
      </c>
      <c r="E102" s="53"/>
      <c r="F102" s="53"/>
      <c r="G102" s="9">
        <v>2969</v>
      </c>
      <c r="H102" s="9">
        <v>1.07</v>
      </c>
      <c r="I102" s="42">
        <v>0.03</v>
      </c>
      <c r="J102" s="9"/>
    </row>
    <row r="103" spans="1:10" s="21" customFormat="1" ht="31.5" customHeight="1">
      <c r="A103" s="93" t="s">
        <v>164</v>
      </c>
      <c r="B103" s="70" t="s">
        <v>71</v>
      </c>
      <c r="C103" s="84"/>
      <c r="D103" s="54">
        <v>13346.19</v>
      </c>
      <c r="E103" s="53"/>
      <c r="F103" s="53"/>
      <c r="G103" s="9">
        <v>2969</v>
      </c>
      <c r="H103" s="9">
        <v>1.07</v>
      </c>
      <c r="I103" s="42">
        <v>0.35</v>
      </c>
      <c r="J103" s="9"/>
    </row>
    <row r="104" spans="1:9" s="9" customFormat="1" ht="15">
      <c r="A104" s="71" t="s">
        <v>41</v>
      </c>
      <c r="B104" s="72"/>
      <c r="C104" s="85" t="s">
        <v>157</v>
      </c>
      <c r="D104" s="49">
        <f>D105+D106+D107+D108</f>
        <v>0</v>
      </c>
      <c r="E104" s="49">
        <f>D104/G104</f>
        <v>0</v>
      </c>
      <c r="F104" s="49">
        <f>E104/12</f>
        <v>0</v>
      </c>
      <c r="G104" s="9">
        <v>2969</v>
      </c>
      <c r="H104" s="9">
        <v>1.07</v>
      </c>
      <c r="I104" s="42">
        <v>0.49</v>
      </c>
    </row>
    <row r="105" spans="1:10" s="21" customFormat="1" ht="15">
      <c r="A105" s="68" t="s">
        <v>74</v>
      </c>
      <c r="B105" s="69" t="s">
        <v>47</v>
      </c>
      <c r="C105" s="83"/>
      <c r="D105" s="54">
        <v>0</v>
      </c>
      <c r="E105" s="53"/>
      <c r="F105" s="53"/>
      <c r="G105" s="9">
        <v>2969</v>
      </c>
      <c r="H105" s="9">
        <v>1.07</v>
      </c>
      <c r="I105" s="42">
        <v>0.09</v>
      </c>
      <c r="J105" s="9"/>
    </row>
    <row r="106" spans="1:10" s="21" customFormat="1" ht="15">
      <c r="A106" s="68" t="s">
        <v>52</v>
      </c>
      <c r="B106" s="69" t="s">
        <v>47</v>
      </c>
      <c r="C106" s="83"/>
      <c r="D106" s="54">
        <v>0</v>
      </c>
      <c r="E106" s="53"/>
      <c r="F106" s="53"/>
      <c r="G106" s="9">
        <v>2969</v>
      </c>
      <c r="H106" s="9">
        <v>1.07</v>
      </c>
      <c r="I106" s="42">
        <v>0.05</v>
      </c>
      <c r="J106" s="9"/>
    </row>
    <row r="107" spans="1:10" s="21" customFormat="1" ht="15">
      <c r="A107" s="68" t="s">
        <v>59</v>
      </c>
      <c r="B107" s="69" t="s">
        <v>47</v>
      </c>
      <c r="C107" s="83"/>
      <c r="D107" s="54">
        <v>0</v>
      </c>
      <c r="E107" s="53"/>
      <c r="F107" s="53"/>
      <c r="G107" s="9">
        <v>2969</v>
      </c>
      <c r="H107" s="9">
        <v>1.07</v>
      </c>
      <c r="I107" s="42">
        <v>0.29</v>
      </c>
      <c r="J107" s="9"/>
    </row>
    <row r="108" spans="1:10" s="21" customFormat="1" ht="25.5" customHeight="1">
      <c r="A108" s="68" t="s">
        <v>53</v>
      </c>
      <c r="B108" s="69" t="s">
        <v>15</v>
      </c>
      <c r="C108" s="83"/>
      <c r="D108" s="54">
        <v>0</v>
      </c>
      <c r="E108" s="53"/>
      <c r="F108" s="53"/>
      <c r="G108" s="9">
        <v>2969</v>
      </c>
      <c r="H108" s="9">
        <v>1.07</v>
      </c>
      <c r="I108" s="42">
        <v>0.06</v>
      </c>
      <c r="J108" s="9"/>
    </row>
    <row r="109" spans="1:9" s="9" customFormat="1" ht="180" customHeight="1" thickBot="1">
      <c r="A109" s="73" t="s">
        <v>167</v>
      </c>
      <c r="B109" s="72" t="s">
        <v>10</v>
      </c>
      <c r="C109" s="72"/>
      <c r="D109" s="52">
        <v>50000</v>
      </c>
      <c r="E109" s="52">
        <f>D109/G109</f>
        <v>16.84</v>
      </c>
      <c r="F109" s="52">
        <f>E109/12</f>
        <v>1.4</v>
      </c>
      <c r="G109" s="9">
        <v>2969</v>
      </c>
      <c r="H109" s="9">
        <v>1.07</v>
      </c>
      <c r="I109" s="42">
        <v>0.3</v>
      </c>
    </row>
    <row r="110" spans="1:9" s="9" customFormat="1" ht="19.5" thickBot="1">
      <c r="A110" s="36" t="s">
        <v>69</v>
      </c>
      <c r="B110" s="7" t="s">
        <v>9</v>
      </c>
      <c r="C110" s="87"/>
      <c r="D110" s="56">
        <f>E110*G110</f>
        <v>67693.2</v>
      </c>
      <c r="E110" s="51">
        <f>12*F110</f>
        <v>22.8</v>
      </c>
      <c r="F110" s="51">
        <v>1.9</v>
      </c>
      <c r="G110" s="9">
        <v>2969</v>
      </c>
      <c r="I110" s="42"/>
    </row>
    <row r="111" spans="1:9" s="9" customFormat="1" ht="19.5" thickBot="1">
      <c r="A111" s="31" t="s">
        <v>64</v>
      </c>
      <c r="B111" s="32"/>
      <c r="C111" s="22"/>
      <c r="D111" s="57">
        <f>D110+D109+D104+D101+D99+D92+D87+D76+D62+D61+D60+D59+D49+D48+D47+D46+D40+D39+D38+D27+D14</f>
        <v>693337.24</v>
      </c>
      <c r="E111" s="57">
        <f>E110+E109+E104+E101+E99+E92+E87+E76+E62+E61+E60+E59+E49+E48+E47+E46+E40+E39+E38+E27+E14</f>
        <v>233.54</v>
      </c>
      <c r="F111" s="57">
        <f>F110+F109+F104+F101+F99+F92+F87+F76+F62+F61+F60+F59+F49+F48+F47+F46+F40+F39+F38+F27+F14</f>
        <v>19.46</v>
      </c>
      <c r="G111" s="9">
        <v>2969</v>
      </c>
      <c r="I111" s="42"/>
    </row>
    <row r="112" spans="1:9" s="9" customFormat="1" ht="18.75">
      <c r="A112" s="47"/>
      <c r="B112" s="48"/>
      <c r="C112" s="48"/>
      <c r="D112" s="58"/>
      <c r="E112" s="58"/>
      <c r="F112" s="58"/>
      <c r="G112" s="9">
        <v>2969</v>
      </c>
      <c r="I112" s="42"/>
    </row>
    <row r="113" spans="4:9" s="4" customFormat="1" ht="15">
      <c r="D113" s="59"/>
      <c r="E113" s="59"/>
      <c r="F113" s="59"/>
      <c r="G113" s="9">
        <v>2969</v>
      </c>
      <c r="I113" s="44"/>
    </row>
    <row r="114" spans="4:9" s="4" customFormat="1" ht="15.75" thickBot="1">
      <c r="D114" s="59"/>
      <c r="E114" s="59"/>
      <c r="F114" s="59"/>
      <c r="G114" s="9">
        <v>2969</v>
      </c>
      <c r="I114" s="44"/>
    </row>
    <row r="115" spans="1:9" s="9" customFormat="1" ht="18.75">
      <c r="A115" s="33" t="s">
        <v>66</v>
      </c>
      <c r="B115" s="34"/>
      <c r="C115" s="34"/>
      <c r="D115" s="60">
        <f>D116</f>
        <v>112242.16</v>
      </c>
      <c r="E115" s="60">
        <f>E116</f>
        <v>37.8</v>
      </c>
      <c r="F115" s="60">
        <f>F116</f>
        <v>3.15</v>
      </c>
      <c r="G115" s="9">
        <v>2969</v>
      </c>
      <c r="I115" s="42"/>
    </row>
    <row r="116" spans="1:9" s="76" customFormat="1" ht="15">
      <c r="A116" s="68" t="s">
        <v>68</v>
      </c>
      <c r="B116" s="69"/>
      <c r="C116" s="83"/>
      <c r="D116" s="54">
        <v>112242.16</v>
      </c>
      <c r="E116" s="53">
        <f>D116/G116</f>
        <v>37.8</v>
      </c>
      <c r="F116" s="53">
        <f>E116/12</f>
        <v>3.15</v>
      </c>
      <c r="G116" s="9">
        <v>2969</v>
      </c>
      <c r="H116" s="74"/>
      <c r="I116" s="75"/>
    </row>
    <row r="117" spans="1:9" s="4" customFormat="1" ht="12.75">
      <c r="A117" s="61"/>
      <c r="B117" s="62"/>
      <c r="C117" s="62"/>
      <c r="D117" s="64"/>
      <c r="E117" s="64"/>
      <c r="F117" s="64"/>
      <c r="I117" s="44"/>
    </row>
    <row r="118" spans="1:9" s="30" customFormat="1" ht="19.5" thickBot="1">
      <c r="A118" s="28"/>
      <c r="B118" s="29"/>
      <c r="C118" s="29"/>
      <c r="D118" s="65"/>
      <c r="E118" s="65"/>
      <c r="F118" s="65"/>
      <c r="I118" s="45"/>
    </row>
    <row r="119" spans="1:9" s="9" customFormat="1" ht="19.5" thickBot="1">
      <c r="A119" s="35" t="s">
        <v>168</v>
      </c>
      <c r="B119" s="15"/>
      <c r="C119" s="86"/>
      <c r="D119" s="66">
        <f>D111+D115</f>
        <v>805579.4</v>
      </c>
      <c r="E119" s="66">
        <f>E111+E115</f>
        <v>271.34</v>
      </c>
      <c r="F119" s="66">
        <f>F111+F115</f>
        <v>22.61</v>
      </c>
      <c r="I119" s="42"/>
    </row>
    <row r="120" spans="1:9" s="3" customFormat="1" ht="19.5">
      <c r="A120" s="37"/>
      <c r="B120" s="38"/>
      <c r="C120" s="38"/>
      <c r="D120" s="38"/>
      <c r="E120" s="5"/>
      <c r="F120" s="39"/>
      <c r="I120" s="46"/>
    </row>
    <row r="121" spans="1:9" s="3" customFormat="1" ht="19.5">
      <c r="A121" s="98"/>
      <c r="B121" s="99"/>
      <c r="C121" s="99"/>
      <c r="D121" s="58"/>
      <c r="E121" s="58"/>
      <c r="F121" s="58"/>
      <c r="I121" s="46"/>
    </row>
    <row r="122" spans="1:9" s="3" customFormat="1" ht="19.5">
      <c r="A122" s="98"/>
      <c r="B122" s="99"/>
      <c r="C122" s="99"/>
      <c r="D122" s="58"/>
      <c r="E122" s="58"/>
      <c r="F122" s="58"/>
      <c r="I122" s="46"/>
    </row>
    <row r="123" spans="1:9" s="3" customFormat="1" ht="19.5">
      <c r="A123" s="98"/>
      <c r="B123" s="99"/>
      <c r="C123" s="99"/>
      <c r="D123" s="58"/>
      <c r="E123" s="58"/>
      <c r="F123" s="58"/>
      <c r="I123" s="46"/>
    </row>
    <row r="124" spans="1:9" s="3" customFormat="1" ht="19.5">
      <c r="A124" s="98"/>
      <c r="B124" s="99"/>
      <c r="C124" s="99"/>
      <c r="D124" s="58"/>
      <c r="E124" s="58"/>
      <c r="F124" s="58"/>
      <c r="I124" s="46"/>
    </row>
    <row r="125" spans="1:9" s="4" customFormat="1" ht="14.25">
      <c r="A125" s="110" t="s">
        <v>27</v>
      </c>
      <c r="B125" s="110"/>
      <c r="C125" s="110"/>
      <c r="D125" s="110"/>
      <c r="I125" s="44"/>
    </row>
    <row r="126" s="4" customFormat="1" ht="12.75">
      <c r="I126" s="44"/>
    </row>
    <row r="127" spans="1:9" s="4" customFormat="1" ht="12.75">
      <c r="A127" s="27" t="s">
        <v>28</v>
      </c>
      <c r="I127" s="44"/>
    </row>
    <row r="128" s="4" customFormat="1" ht="12.75">
      <c r="I128" s="44"/>
    </row>
    <row r="129" s="4" customFormat="1" ht="409.5">
      <c r="I129" s="44"/>
    </row>
    <row r="130" s="4" customFormat="1" ht="12.75">
      <c r="I130" s="44"/>
    </row>
    <row r="131" s="4" customFormat="1" ht="409.5">
      <c r="I131" s="44"/>
    </row>
    <row r="132" s="4" customFormat="1" ht="12.75">
      <c r="I132" s="44"/>
    </row>
    <row r="133" s="4" customFormat="1" ht="12.75">
      <c r="I133" s="44"/>
    </row>
    <row r="134" s="4" customFormat="1" ht="12.75">
      <c r="I134" s="44"/>
    </row>
    <row r="135" s="4" customFormat="1" ht="12.75">
      <c r="I135" s="44"/>
    </row>
    <row r="136" s="4" customFormat="1" ht="12.75">
      <c r="I136" s="44"/>
    </row>
    <row r="137" s="4" customFormat="1" ht="12.75">
      <c r="I137" s="44"/>
    </row>
    <row r="138" s="4" customFormat="1" ht="12.75">
      <c r="I138" s="44"/>
    </row>
    <row r="139" s="4" customFormat="1" ht="12.75">
      <c r="I139" s="44"/>
    </row>
    <row r="140" s="4" customFormat="1" ht="12.75">
      <c r="I140" s="44"/>
    </row>
    <row r="141" s="4" customFormat="1" ht="12.75">
      <c r="I141" s="44"/>
    </row>
    <row r="142" s="4" customFormat="1" ht="12.75">
      <c r="I142" s="44"/>
    </row>
    <row r="143" s="4" customFormat="1" ht="12.75">
      <c r="I143" s="44"/>
    </row>
    <row r="144" s="4" customFormat="1" ht="12.75">
      <c r="I144" s="44"/>
    </row>
    <row r="145" s="4" customFormat="1" ht="12.75">
      <c r="I145" s="44"/>
    </row>
  </sheetData>
  <sheetProtection/>
  <mergeCells count="12">
    <mergeCell ref="A1:F1"/>
    <mergeCell ref="B2:F2"/>
    <mergeCell ref="B3:F3"/>
    <mergeCell ref="B4:F4"/>
    <mergeCell ref="A5:F5"/>
    <mergeCell ref="A6:F6"/>
    <mergeCell ref="A7:F7"/>
    <mergeCell ref="A8:F8"/>
    <mergeCell ref="A9:F9"/>
    <mergeCell ref="A10:F10"/>
    <mergeCell ref="A13:F13"/>
    <mergeCell ref="A125:D125"/>
  </mergeCells>
  <printOptions horizontalCentered="1"/>
  <pageMargins left="0.2" right="0.2" top="0.1968503937007874" bottom="0.2" header="0.2" footer="0.2"/>
  <pageSetup horizontalDpi="600" verticalDpi="600" orientation="portrait" paperSize="9" scale="64" r:id="rId1"/>
  <colBreaks count="1" manualBreakCount="1">
    <brk id="6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MoBIL GROUP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Цалко</dc:creator>
  <cp:keywords/>
  <dc:description/>
  <cp:lastModifiedBy>user</cp:lastModifiedBy>
  <cp:lastPrinted>2016-04-25T10:21:28Z</cp:lastPrinted>
  <dcterms:created xsi:type="dcterms:W3CDTF">2010-04-02T14:46:04Z</dcterms:created>
  <dcterms:modified xsi:type="dcterms:W3CDTF">2016-04-25T10:21:51Z</dcterms:modified>
  <cp:category/>
  <cp:version/>
  <cp:contentType/>
  <cp:contentStatus/>
</cp:coreProperties>
</file>