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5 ти_газ  _5_" sheetId="1" r:id="rId1"/>
  </sheets>
  <definedNames>
    <definedName name="Excel_BuiltIn_Print_Area_1">#REF!</definedName>
    <definedName name="Excel_BuiltIn_Print_Area_2">#REF!</definedName>
    <definedName name="Excel_BuiltIn_Print_Area_3">#REF!</definedName>
    <definedName name="Excel_BuiltIn_Print_Area_4">#REF!</definedName>
    <definedName name="Excel_BuiltIn_Print_Area_5">'5 ти_газ  _5_'!$A$1:$H$115</definedName>
  </definedNames>
  <calcPr fullCalcOnLoad="1"/>
</workbook>
</file>

<file path=xl/sharedStrings.xml><?xml version="1.0" encoding="utf-8"?>
<sst xmlns="http://schemas.openxmlformats.org/spreadsheetml/2006/main" count="186" uniqueCount="130">
  <si>
    <t>Приложение №1</t>
  </si>
  <si>
    <t>к дополнительному соглашению№_______</t>
  </si>
  <si>
    <t>на 2011-2012гг.</t>
  </si>
  <si>
    <t>к договору управления многоквартирным домом</t>
  </si>
  <si>
    <t xml:space="preserve">от _____________ 2008г </t>
  </si>
  <si>
    <t>Перечень работ и услуг по содержанию и ремонту общего имущества в многоквартирном доме</t>
  </si>
  <si>
    <t>по адресу: ул. Набережная, д.30 (S дома=3858,5м2; S земли=4118,06 м2)</t>
  </si>
  <si>
    <t>(многоквартирный дом с газовыми плитами )</t>
  </si>
  <si>
    <t>Расчет размера платы за содержание и ремонт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</si>
  <si>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</si>
  <si>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</si>
  <si>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</si>
  <si>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Годовая стоимость                ( на весь дом), руб. 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</si>
  <si>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</si>
  <si>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</si>
  <si>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Управление многоквартирным домом</t>
  </si>
  <si>
    <t>ежемесячно</t>
  </si>
  <si>
    <t>договорная и претензионно-исковая работа,взыскание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</si>
  <si>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</si>
  <si>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</si>
  <si>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</si>
  <si>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</si>
  <si>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</si>
  <si>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посточнно</t>
  </si>
  <si>
    <t>Уборка земельного участка, входящего в состав общего имущества</t>
  </si>
  <si>
    <t>подметание земельного участка в летний период</t>
  </si>
  <si>
    <t>6 раз в неделю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</si>
  <si>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</si>
  <si>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</si>
  <si>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</si>
  <si>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</si>
  <si>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погрузка мусора на автотранспорт вручную</t>
  </si>
  <si>
    <t>очистка урн от мусора</t>
  </si>
  <si>
    <t>посыпка территории песко - соляной смесью</t>
  </si>
  <si>
    <t>1 раз в сутки во время гололеда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</si>
  <si>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</si>
  <si>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</si>
  <si>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</si>
  <si>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</si>
  <si>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Обслуживание общедомовых приборов учета холодного водоснабжения</t>
  </si>
  <si>
    <t>Обслуживание общедомовых приборов учета горячего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</si>
  <si>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</si>
  <si>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</si>
  <si>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</si>
  <si>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Поверка общедомовых приборов учета теплоэнергии</t>
  </si>
  <si>
    <t>Обслуживание вводных и внутренних газопроводов жилого фонда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</si>
  <si>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</si>
  <si>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</si>
  <si>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</si>
  <si>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</si>
  <si>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</si>
  <si>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1 раз в 4 месяца</t>
  </si>
  <si>
    <t>Регламентные работы по системе отопления в т.числе:</t>
  </si>
  <si>
    <t>отключение системы отопления в местах общего пользования</t>
  </si>
  <si>
    <t>1 раз в год</t>
  </si>
  <si>
    <t>отключение системы отопления</t>
  </si>
  <si>
    <t>гидравлическое испытание входной запорной арматуры</t>
  </si>
  <si>
    <t>2 раза в год</t>
  </si>
  <si>
    <t>ревизия задвижек отопления (диам.80мм-8 шт., диам.100 мм-5 шт.)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</si>
  <si>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</si>
  <si>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</si>
  <si>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</si>
  <si>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</si>
  <si>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</si>
  <si>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</si>
  <si>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подключение системы отопления</t>
  </si>
  <si>
    <t>подключение системы отопления в местах общего пользования</t>
  </si>
  <si>
    <t>регулировка системы центрального отопления</t>
  </si>
  <si>
    <t>испытания тепловых сетей на максимальную температуру</t>
  </si>
  <si>
    <t>замена ( поверка ) КИП</t>
  </si>
  <si>
    <t>Регламентные работы по системе горячего водоснабжения в т.числе: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</si>
  <si>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</si>
  <si>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</si>
  <si>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</si>
  <si>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>1 ра в год</t>
  </si>
  <si>
    <t>опрессовка бойлера</t>
  </si>
  <si>
    <t>1 раз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</si>
  <si>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</si>
  <si>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</si>
  <si>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установка КИП на ВВП</t>
  </si>
  <si>
    <t xml:space="preserve">1 раз </t>
  </si>
  <si>
    <t>установка модуля проверки лежаков системы ГВС на закипание</t>
  </si>
  <si>
    <t>проверка лежаков ГВС на закипание</t>
  </si>
  <si>
    <t>установка шарового крана на выходе с ВВП горячей воды для взятия проб,сдачи анализа ГВС ф 15</t>
  </si>
  <si>
    <t xml:space="preserve">ревизия задвижек ГВС (диам.50мм - 2 шт.) </t>
  </si>
  <si>
    <t>обслуживание насосов горячего водоснабжения</t>
  </si>
  <si>
    <t>проверка работы регулятора температуры на бойлере</t>
  </si>
  <si>
    <t>установка КИП на бойлер</t>
  </si>
  <si>
    <t>Регламентные работы по системе холодного водоснабжения в т.числе:</t>
  </si>
  <si>
    <t>врезка манометра на водяной узел холодной воды</t>
  </si>
  <si>
    <t>ревизия задвижек  ХВС (диам. 80мм - 2 шт., диам.100 мм - 1 шт.)</t>
  </si>
  <si>
    <t>обслуживание насосов холодного водоснабжения</t>
  </si>
  <si>
    <t>Регламентные работы по системе электроснабжени в т.числе:</t>
  </si>
  <si>
    <t>перевод реле времени</t>
  </si>
  <si>
    <t>ревизия ШР, ЩЭ</t>
  </si>
  <si>
    <t>ревизия ВРУ</t>
  </si>
  <si>
    <t>замена трансформатора тока</t>
  </si>
  <si>
    <t>восстановление подъездного освещения</t>
  </si>
  <si>
    <t>восстановление подвального освещения</t>
  </si>
  <si>
    <t>восстановление чердачного освещения</t>
  </si>
  <si>
    <t>восстановление общедомового уличного освещения</t>
  </si>
  <si>
    <t>Регламентные работы по системе водоотведения в т.числе:</t>
  </si>
  <si>
    <t>прочистка канализационных выпусков до стены здания</t>
  </si>
  <si>
    <t>прочистка канализационных стояков</t>
  </si>
  <si>
    <t>чеканка и замазка канализационных стыков</t>
  </si>
  <si>
    <t>Регламентные работы по системе вентиляции в т.числе:</t>
  </si>
  <si>
    <t>проверка вентиляционных каналов и канализационных вытяжек</t>
  </si>
  <si>
    <t>прочистка вентиляционных каналов и канализационных вытяжек</t>
  </si>
  <si>
    <t>Регламентные работы по содержанию кровли в т.числе:</t>
  </si>
  <si>
    <t>очистка кровли от снега и наледи в районе водоприемных воронок</t>
  </si>
  <si>
    <t>очистка от снега и льда водостоков</t>
  </si>
  <si>
    <t>восстановление водостоков ( мелкий ремонт после очистки от снега и льда )</t>
  </si>
  <si>
    <t>очистка козырьков подъездов от снега и наледи</t>
  </si>
  <si>
    <t>Работы заявочного характера</t>
  </si>
  <si>
    <t>Погашение задолженности прошлых периодов</t>
  </si>
  <si>
    <t>Итого :</t>
  </si>
  <si>
    <t>Работы по текущему ремонту, в т.ч.:</t>
  </si>
  <si>
    <t>ремонт кровли</t>
  </si>
  <si>
    <t>установка металлических решеток и дверных блоков</t>
  </si>
  <si>
    <t>ремонт стеновых панельгых швов</t>
  </si>
  <si>
    <t>ремонт крылец</t>
  </si>
  <si>
    <t>ремонт козырьков подъездов</t>
  </si>
  <si>
    <t>ремонт прямков</t>
  </si>
  <si>
    <t>смена запорной арматуры (водоснабжение)</t>
  </si>
  <si>
    <t>установка спускников (теплоснабжение)</t>
  </si>
  <si>
    <t>ВСЕГО:</t>
  </si>
  <si>
    <t>Сбор, вывоз и утилизация ТБО*</t>
  </si>
  <si>
    <t>руб./чел.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</si>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</sst>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2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b/>
      <sz val="12"/>
      <name val="Arial Cyr"/>
      <family val="2"/>
    </font>
    <font>
      <sz val="11"/>
      <name val="Arial Black"/>
      <family val="2"/>
    </font>
    <font>
      <sz val="12"/>
      <name val="Arial Cyr"/>
      <family val="2"/>
    </font>
    <font>
      <sz val="11"/>
      <name val="Arial Cyr"/>
      <family val="2"/>
    </font>
    <font>
      <sz val="10"/>
      <color indexed="10"/>
      <name val="Arial Cyr"/>
      <family val="2"/>
    </font>
    <font>
      <b/>
      <sz val="10"/>
      <name val="Arial Black"/>
      <family val="2"/>
    </font>
    <font>
      <sz val="12"/>
      <name val="Arial Blac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99">
    <xf numFmtId="164" fontId="0" fillId="0" borderId="0" xfId="0" applyAlignment="1">
      <alignment/>
    </xf>
    <xf numFmtId="164" fontId="0" fillId="24" borderId="0" xfId="0" applyFill="1" applyAlignment="1">
      <alignment/>
    </xf>
    <xf numFmtId="164" fontId="19" fillId="24" borderId="0" xfId="0" applyFont="1" applyFill="1" applyBorder="1" applyAlignment="1">
      <alignment horizontal="right" vertical="center"/>
    </xf>
    <xf numFmtId="164" fontId="19" fillId="24" borderId="0" xfId="0" applyFont="1" applyFill="1" applyBorder="1" applyAlignment="1">
      <alignment horizontal="right"/>
    </xf>
    <xf numFmtId="164" fontId="20" fillId="0" borderId="0" xfId="0" applyFont="1" applyFill="1" applyAlignment="1">
      <alignment horizontal="center"/>
    </xf>
    <xf numFmtId="164" fontId="19" fillId="24" borderId="0" xfId="0" applyFont="1" applyFill="1" applyAlignment="1">
      <alignment horizontal="center" vertical="center"/>
    </xf>
    <xf numFmtId="164" fontId="21" fillId="24" borderId="0" xfId="0" applyFont="1" applyFill="1" applyBorder="1" applyAlignment="1">
      <alignment horizontal="center" wrapText="1"/>
    </xf>
    <xf numFmtId="164" fontId="22" fillId="24" borderId="0" xfId="0" applyFont="1" applyFill="1" applyAlignment="1">
      <alignment/>
    </xf>
    <xf numFmtId="165" fontId="0" fillId="24" borderId="0" xfId="0" applyNumberFormat="1" applyFill="1" applyAlignment="1">
      <alignment horizontal="center" vertical="center" wrapText="1"/>
    </xf>
    <xf numFmtId="165" fontId="23" fillId="24" borderId="0" xfId="0" applyNumberFormat="1" applyFont="1" applyFill="1" applyBorder="1" applyAlignment="1">
      <alignment horizontal="center" vertical="center" wrapText="1"/>
    </xf>
    <xf numFmtId="165" fontId="0" fillId="24" borderId="0" xfId="0" applyNumberFormat="1" applyFont="1" applyFill="1" applyAlignment="1">
      <alignment horizontal="center" vertical="center" wrapText="1"/>
    </xf>
    <xf numFmtId="165" fontId="21" fillId="24" borderId="10" xfId="0" applyNumberFormat="1" applyFont="1" applyFill="1" applyBorder="1" applyAlignment="1">
      <alignment horizontal="center" vertical="center" wrapText="1"/>
    </xf>
    <xf numFmtId="164" fontId="19" fillId="24" borderId="11" xfId="0" applyFont="1" applyFill="1" applyBorder="1" applyAlignment="1">
      <alignment horizontal="center" vertical="center" wrapText="1"/>
    </xf>
    <xf numFmtId="164" fontId="19" fillId="24" borderId="12" xfId="0" applyFont="1" applyFill="1" applyBorder="1" applyAlignment="1">
      <alignment horizontal="center" vertical="center" textRotation="90" wrapText="1"/>
    </xf>
    <xf numFmtId="164" fontId="19" fillId="24" borderId="12" xfId="0" applyFont="1" applyFill="1" applyBorder="1" applyAlignment="1">
      <alignment horizontal="center" vertical="center" wrapText="1"/>
    </xf>
    <xf numFmtId="164" fontId="19" fillId="24" borderId="13" xfId="0" applyFont="1" applyFill="1" applyBorder="1" applyAlignment="1">
      <alignment horizontal="center" vertical="center" wrapText="1"/>
    </xf>
    <xf numFmtId="164" fontId="19" fillId="24" borderId="0" xfId="0" applyFont="1" applyFill="1" applyAlignment="1">
      <alignment horizontal="center" vertical="center" wrapText="1"/>
    </xf>
    <xf numFmtId="164" fontId="0" fillId="24" borderId="14" xfId="0" applyFont="1" applyFill="1" applyBorder="1" applyAlignment="1">
      <alignment horizontal="center" vertical="center" wrapText="1"/>
    </xf>
    <xf numFmtId="164" fontId="0" fillId="24" borderId="15" xfId="0" applyFont="1" applyFill="1" applyBorder="1" applyAlignment="1">
      <alignment horizontal="center" vertical="center" wrapText="1"/>
    </xf>
    <xf numFmtId="164" fontId="0" fillId="24" borderId="16" xfId="0" applyFont="1" applyFill="1" applyBorder="1" applyAlignment="1">
      <alignment horizontal="center" vertical="center" wrapText="1"/>
    </xf>
    <xf numFmtId="164" fontId="0" fillId="24" borderId="17" xfId="0" applyFont="1" applyFill="1" applyBorder="1" applyAlignment="1">
      <alignment horizontal="center" vertical="center" wrapText="1"/>
    </xf>
    <xf numFmtId="164" fontId="0" fillId="24" borderId="18" xfId="0" applyFont="1" applyFill="1" applyBorder="1" applyAlignment="1">
      <alignment horizontal="center" vertical="center" wrapText="1"/>
    </xf>
    <xf numFmtId="164" fontId="0" fillId="24" borderId="19" xfId="0" applyFont="1" applyFill="1" applyBorder="1" applyAlignment="1">
      <alignment horizontal="center" vertical="center" wrapText="1"/>
    </xf>
    <xf numFmtId="164" fontId="0" fillId="24" borderId="0" xfId="0" applyFont="1" applyFill="1" applyAlignment="1">
      <alignment horizontal="center" vertical="center" wrapText="1"/>
    </xf>
    <xf numFmtId="164" fontId="21" fillId="24" borderId="20" xfId="0" applyFont="1" applyFill="1" applyBorder="1" applyAlignment="1">
      <alignment horizontal="center" vertical="center" wrapText="1"/>
    </xf>
    <xf numFmtId="164" fontId="19" fillId="24" borderId="21" xfId="0" applyFont="1" applyFill="1" applyBorder="1" applyAlignment="1">
      <alignment horizontal="left" vertical="center" wrapText="1"/>
    </xf>
    <xf numFmtId="164" fontId="19" fillId="24" borderId="22" xfId="0" applyFont="1" applyFill="1" applyBorder="1" applyAlignment="1">
      <alignment horizontal="center" vertical="center" wrapText="1"/>
    </xf>
    <xf numFmtId="165" fontId="19" fillId="24" borderId="23" xfId="0" applyNumberFormat="1" applyFont="1" applyFill="1" applyBorder="1" applyAlignment="1">
      <alignment horizontal="center" vertical="center" wrapText="1"/>
    </xf>
    <xf numFmtId="165" fontId="19" fillId="24" borderId="24" xfId="0" applyNumberFormat="1" applyFont="1" applyFill="1" applyBorder="1" applyAlignment="1">
      <alignment horizontal="center" vertical="center" wrapText="1"/>
    </xf>
    <xf numFmtId="165" fontId="19" fillId="24" borderId="25" xfId="0" applyNumberFormat="1" applyFont="1" applyFill="1" applyBorder="1" applyAlignment="1">
      <alignment horizontal="center" vertical="center" wrapText="1"/>
    </xf>
    <xf numFmtId="165" fontId="21" fillId="24" borderId="25" xfId="0" applyNumberFormat="1" applyFont="1" applyFill="1" applyBorder="1" applyAlignment="1">
      <alignment horizontal="center" vertical="center" wrapText="1"/>
    </xf>
    <xf numFmtId="164" fontId="0" fillId="24" borderId="26" xfId="0" applyFont="1" applyFill="1" applyBorder="1" applyAlignment="1">
      <alignment horizontal="left" vertical="center" wrapText="1"/>
    </xf>
    <xf numFmtId="164" fontId="0" fillId="24" borderId="22" xfId="0" applyFont="1" applyFill="1" applyBorder="1" applyAlignment="1">
      <alignment horizontal="center" vertical="center" wrapText="1"/>
    </xf>
    <xf numFmtId="164" fontId="19" fillId="24" borderId="23" xfId="0" applyFont="1" applyFill="1" applyBorder="1" applyAlignment="1">
      <alignment horizontal="center" vertical="center" wrapText="1"/>
    </xf>
    <xf numFmtId="164" fontId="0" fillId="24" borderId="27" xfId="0" applyFont="1" applyFill="1" applyBorder="1" applyAlignment="1">
      <alignment horizontal="left" vertical="center" wrapText="1"/>
    </xf>
    <xf numFmtId="164" fontId="0" fillId="24" borderId="28" xfId="0" applyFont="1" applyFill="1" applyBorder="1" applyAlignment="1">
      <alignment horizontal="center" vertical="center" wrapText="1"/>
    </xf>
    <xf numFmtId="164" fontId="0" fillId="24" borderId="29" xfId="0" applyFont="1" applyFill="1" applyBorder="1" applyAlignment="1">
      <alignment horizontal="left" vertical="center" wrapText="1"/>
    </xf>
    <xf numFmtId="164" fontId="0" fillId="24" borderId="30" xfId="0" applyFont="1" applyFill="1" applyBorder="1" applyAlignment="1">
      <alignment horizontal="center" vertical="center" wrapText="1"/>
    </xf>
    <xf numFmtId="164" fontId="19" fillId="24" borderId="26" xfId="0" applyFont="1" applyFill="1" applyBorder="1" applyAlignment="1">
      <alignment horizontal="left" vertical="center" wrapText="1"/>
    </xf>
    <xf numFmtId="165" fontId="19" fillId="24" borderId="31" xfId="0" applyNumberFormat="1" applyFont="1" applyFill="1" applyBorder="1" applyAlignment="1">
      <alignment horizontal="center" vertical="center" wrapText="1"/>
    </xf>
    <xf numFmtId="165" fontId="21" fillId="24" borderId="31" xfId="0" applyNumberFormat="1" applyFont="1" applyFill="1" applyBorder="1" applyAlignment="1">
      <alignment horizontal="center" vertical="center" wrapText="1"/>
    </xf>
    <xf numFmtId="164" fontId="24" fillId="24" borderId="0" xfId="0" applyFont="1" applyFill="1" applyAlignment="1">
      <alignment horizontal="center" vertical="center" wrapText="1"/>
    </xf>
    <xf numFmtId="165" fontId="19" fillId="24" borderId="22" xfId="0" applyNumberFormat="1" applyFont="1" applyFill="1" applyBorder="1" applyAlignment="1">
      <alignment horizontal="center" vertical="center" wrapText="1"/>
    </xf>
    <xf numFmtId="164" fontId="19" fillId="24" borderId="28" xfId="0" applyFont="1" applyFill="1" applyBorder="1" applyAlignment="1">
      <alignment horizontal="center" vertical="center" wrapText="1"/>
    </xf>
    <xf numFmtId="165" fontId="19" fillId="24" borderId="28" xfId="0" applyNumberFormat="1" applyFont="1" applyFill="1" applyBorder="1" applyAlignment="1">
      <alignment horizontal="center" vertical="center" wrapText="1"/>
    </xf>
    <xf numFmtId="165" fontId="19" fillId="24" borderId="32" xfId="0" applyNumberFormat="1" applyFont="1" applyFill="1" applyBorder="1" applyAlignment="1">
      <alignment horizontal="center" vertical="center" wrapText="1"/>
    </xf>
    <xf numFmtId="165" fontId="0" fillId="24" borderId="22" xfId="0" applyNumberFormat="1" applyFont="1" applyFill="1" applyBorder="1" applyAlignment="1">
      <alignment horizontal="center" vertical="center" wrapText="1"/>
    </xf>
    <xf numFmtId="165" fontId="0" fillId="24" borderId="33" xfId="0" applyNumberFormat="1" applyFont="1" applyFill="1" applyBorder="1" applyAlignment="1">
      <alignment horizontal="center" vertical="center" wrapText="1"/>
    </xf>
    <xf numFmtId="165" fontId="0" fillId="24" borderId="31" xfId="0" applyNumberFormat="1" applyFont="1" applyFill="1" applyBorder="1" applyAlignment="1">
      <alignment horizontal="center" vertical="center" wrapText="1"/>
    </xf>
    <xf numFmtId="165" fontId="0" fillId="24" borderId="23" xfId="0" applyNumberFormat="1" applyFont="1" applyFill="1" applyBorder="1" applyAlignment="1">
      <alignment horizontal="center" vertical="center" wrapText="1"/>
    </xf>
    <xf numFmtId="165" fontId="0" fillId="24" borderId="25" xfId="0" applyNumberFormat="1" applyFont="1" applyFill="1" applyBorder="1" applyAlignment="1">
      <alignment horizontal="center" vertical="center" wrapText="1"/>
    </xf>
    <xf numFmtId="165" fontId="0" fillId="24" borderId="28" xfId="0" applyNumberFormat="1" applyFont="1" applyFill="1" applyBorder="1" applyAlignment="1">
      <alignment horizontal="center" vertical="center" wrapText="1"/>
    </xf>
    <xf numFmtId="164" fontId="21" fillId="24" borderId="29" xfId="0" applyFont="1" applyFill="1" applyBorder="1" applyAlignment="1">
      <alignment horizontal="center" vertical="center" wrapText="1"/>
    </xf>
    <xf numFmtId="164" fontId="19" fillId="24" borderId="30" xfId="0" applyFont="1" applyFill="1" applyBorder="1" applyAlignment="1">
      <alignment horizontal="center" vertical="center" wrapText="1"/>
    </xf>
    <xf numFmtId="165" fontId="19" fillId="24" borderId="30" xfId="0" applyNumberFormat="1" applyFont="1" applyFill="1" applyBorder="1" applyAlignment="1">
      <alignment horizontal="center" vertical="center" wrapText="1"/>
    </xf>
    <xf numFmtId="165" fontId="19" fillId="24" borderId="34" xfId="0" applyNumberFormat="1" applyFont="1" applyFill="1" applyBorder="1" applyAlignment="1">
      <alignment horizontal="center" vertical="center" wrapText="1"/>
    </xf>
    <xf numFmtId="164" fontId="21" fillId="24" borderId="35" xfId="0" applyFont="1" applyFill="1" applyBorder="1" applyAlignment="1">
      <alignment horizontal="left" vertical="center" wrapText="1"/>
    </xf>
    <xf numFmtId="164" fontId="19" fillId="24" borderId="36" xfId="0" applyFont="1" applyFill="1" applyBorder="1" applyAlignment="1">
      <alignment horizontal="center" vertical="center" wrapText="1"/>
    </xf>
    <xf numFmtId="165" fontId="19" fillId="24" borderId="36" xfId="0" applyNumberFormat="1" applyFont="1" applyFill="1" applyBorder="1" applyAlignment="1">
      <alignment horizontal="center" vertical="center" wrapText="1"/>
    </xf>
    <xf numFmtId="165" fontId="19" fillId="24" borderId="37" xfId="0" applyNumberFormat="1" applyFont="1" applyFill="1" applyBorder="1" applyAlignment="1">
      <alignment horizontal="center" vertical="center" wrapText="1"/>
    </xf>
    <xf numFmtId="164" fontId="21" fillId="24" borderId="27" xfId="0" applyFont="1" applyFill="1" applyBorder="1" applyAlignment="1">
      <alignment horizontal="left" vertical="center" wrapText="1"/>
    </xf>
    <xf numFmtId="164" fontId="21" fillId="24" borderId="14" xfId="0" applyFont="1" applyFill="1" applyBorder="1" applyAlignment="1">
      <alignment horizontal="left" vertical="center" wrapText="1"/>
    </xf>
    <xf numFmtId="164" fontId="19" fillId="24" borderId="15" xfId="0" applyFont="1" applyFill="1" applyBorder="1" applyAlignment="1">
      <alignment horizontal="center" vertical="center" wrapText="1"/>
    </xf>
    <xf numFmtId="165" fontId="19" fillId="24" borderId="15" xfId="0" applyNumberFormat="1" applyFont="1" applyFill="1" applyBorder="1" applyAlignment="1">
      <alignment horizontal="center" vertical="center" wrapText="1"/>
    </xf>
    <xf numFmtId="165" fontId="19" fillId="24" borderId="17" xfId="0" applyNumberFormat="1" applyFont="1" applyFill="1" applyBorder="1" applyAlignment="1">
      <alignment horizontal="center" vertical="center" wrapText="1"/>
    </xf>
    <xf numFmtId="164" fontId="1" fillId="24" borderId="26" xfId="0" applyFont="1" applyFill="1" applyBorder="1" applyAlignment="1">
      <alignment horizontal="left" vertical="center" wrapText="1"/>
    </xf>
    <xf numFmtId="164" fontId="1" fillId="24" borderId="22" xfId="0" applyFont="1" applyFill="1" applyBorder="1" applyAlignment="1">
      <alignment horizontal="center" vertical="center" wrapText="1"/>
    </xf>
    <xf numFmtId="165" fontId="1" fillId="24" borderId="22" xfId="0" applyNumberFormat="1" applyFont="1" applyFill="1" applyBorder="1" applyAlignment="1">
      <alignment horizontal="center" vertical="center" wrapText="1"/>
    </xf>
    <xf numFmtId="165" fontId="1" fillId="24" borderId="31" xfId="0" applyNumberFormat="1" applyFont="1" applyFill="1" applyBorder="1" applyAlignment="1">
      <alignment horizontal="center" vertical="center" wrapText="1"/>
    </xf>
    <xf numFmtId="164" fontId="1" fillId="24" borderId="0" xfId="0" applyFont="1" applyFill="1" applyAlignment="1">
      <alignment horizontal="center" vertical="center" wrapText="1"/>
    </xf>
    <xf numFmtId="164" fontId="1" fillId="24" borderId="29" xfId="0" applyFont="1" applyFill="1" applyBorder="1" applyAlignment="1">
      <alignment horizontal="left" vertical="center" wrapText="1"/>
    </xf>
    <xf numFmtId="164" fontId="1" fillId="24" borderId="30" xfId="0" applyFont="1" applyFill="1" applyBorder="1" applyAlignment="1">
      <alignment horizontal="center" vertical="center" wrapText="1"/>
    </xf>
    <xf numFmtId="165" fontId="1" fillId="24" borderId="30" xfId="0" applyNumberFormat="1" applyFont="1" applyFill="1" applyBorder="1" applyAlignment="1">
      <alignment horizontal="center" vertical="center" wrapText="1"/>
    </xf>
    <xf numFmtId="165" fontId="1" fillId="24" borderId="34" xfId="0" applyNumberFormat="1" applyFont="1" applyFill="1" applyBorder="1" applyAlignment="1">
      <alignment horizontal="center" vertical="center" wrapText="1"/>
    </xf>
    <xf numFmtId="164" fontId="1" fillId="24" borderId="35" xfId="0" applyFont="1" applyFill="1" applyBorder="1" applyAlignment="1">
      <alignment horizontal="left" vertical="center" wrapText="1"/>
    </xf>
    <xf numFmtId="164" fontId="1" fillId="24" borderId="36" xfId="0" applyFont="1" applyFill="1" applyBorder="1" applyAlignment="1">
      <alignment horizontal="center" vertical="center" wrapText="1"/>
    </xf>
    <xf numFmtId="165" fontId="1" fillId="24" borderId="36" xfId="0" applyNumberFormat="1" applyFont="1" applyFill="1" applyBorder="1" applyAlignment="1">
      <alignment horizontal="center" vertical="center" wrapText="1"/>
    </xf>
    <xf numFmtId="165" fontId="1" fillId="24" borderId="37" xfId="0" applyNumberFormat="1" applyFont="1" applyFill="1" applyBorder="1" applyAlignment="1">
      <alignment horizontal="center" vertical="center" wrapText="1"/>
    </xf>
    <xf numFmtId="164" fontId="1" fillId="24" borderId="38" xfId="0" applyFont="1" applyFill="1" applyBorder="1" applyAlignment="1">
      <alignment horizontal="left" vertical="center" wrapText="1"/>
    </xf>
    <xf numFmtId="165" fontId="1" fillId="24" borderId="39" xfId="0" applyNumberFormat="1" applyFont="1" applyFill="1" applyBorder="1" applyAlignment="1">
      <alignment horizontal="center" vertical="center" wrapText="1"/>
    </xf>
    <xf numFmtId="164" fontId="21" fillId="24" borderId="36" xfId="0" applyFont="1" applyFill="1" applyBorder="1" applyAlignment="1">
      <alignment horizontal="left" vertical="center" wrapText="1"/>
    </xf>
    <xf numFmtId="165" fontId="25" fillId="24" borderId="36" xfId="0" applyNumberFormat="1" applyFont="1" applyFill="1" applyBorder="1" applyAlignment="1">
      <alignment horizontal="center" vertical="center" wrapText="1"/>
    </xf>
    <xf numFmtId="164" fontId="21" fillId="24" borderId="11" xfId="0" applyFont="1" applyFill="1" applyBorder="1" applyAlignment="1">
      <alignment horizontal="left" vertical="center" wrapText="1"/>
    </xf>
    <xf numFmtId="164" fontId="1" fillId="24" borderId="12" xfId="0" applyFont="1" applyFill="1" applyBorder="1" applyAlignment="1">
      <alignment horizontal="center" vertical="center" wrapText="1"/>
    </xf>
    <xf numFmtId="165" fontId="1" fillId="24" borderId="12" xfId="0" applyNumberFormat="1" applyFont="1" applyFill="1" applyBorder="1" applyAlignment="1">
      <alignment horizontal="center" vertical="center" wrapText="1"/>
    </xf>
    <xf numFmtId="165" fontId="25" fillId="24" borderId="13" xfId="0" applyNumberFormat="1" applyFont="1" applyFill="1" applyBorder="1" applyAlignment="1">
      <alignment horizontal="center" vertical="center" wrapText="1"/>
    </xf>
    <xf numFmtId="165" fontId="19" fillId="24" borderId="12" xfId="0" applyNumberFormat="1" applyFont="1" applyFill="1" applyBorder="1" applyAlignment="1">
      <alignment horizontal="center" vertical="center" wrapText="1"/>
    </xf>
    <xf numFmtId="164" fontId="0" fillId="24" borderId="0" xfId="0" applyFill="1" applyAlignment="1">
      <alignment horizontal="left" vertical="center"/>
    </xf>
    <xf numFmtId="164" fontId="0" fillId="24" borderId="0" xfId="0" applyFill="1" applyAlignment="1">
      <alignment horizontal="center" vertical="center"/>
    </xf>
    <xf numFmtId="164" fontId="21" fillId="24" borderId="40" xfId="0" applyFont="1" applyFill="1" applyBorder="1" applyAlignment="1">
      <alignment horizontal="left" vertical="center" wrapText="1"/>
    </xf>
    <xf numFmtId="164" fontId="19" fillId="0" borderId="12" xfId="0" applyFont="1" applyFill="1" applyBorder="1" applyAlignment="1">
      <alignment horizontal="center" vertical="center"/>
    </xf>
    <xf numFmtId="164" fontId="26" fillId="0" borderId="41" xfId="0" applyFont="1" applyFill="1" applyBorder="1" applyAlignment="1">
      <alignment horizontal="center" vertical="center"/>
    </xf>
    <xf numFmtId="164" fontId="19" fillId="24" borderId="13" xfId="0" applyFont="1" applyFill="1" applyBorder="1" applyAlignment="1">
      <alignment horizontal="center" vertical="center"/>
    </xf>
    <xf numFmtId="164" fontId="26" fillId="0" borderId="0" xfId="0" applyFont="1" applyFill="1" applyAlignment="1">
      <alignment horizontal="center" vertical="center"/>
    </xf>
    <xf numFmtId="164" fontId="26" fillId="24" borderId="0" xfId="0" applyFont="1" applyFill="1" applyBorder="1" applyAlignment="1">
      <alignment horizontal="left" vertical="center"/>
    </xf>
    <xf numFmtId="164" fontId="26" fillId="24" borderId="0" xfId="0" applyFont="1" applyFill="1" applyBorder="1" applyAlignment="1">
      <alignment horizontal="center" vertical="center"/>
    </xf>
    <xf numFmtId="165" fontId="26" fillId="24" borderId="0" xfId="0" applyNumberFormat="1" applyFont="1" applyFill="1" applyBorder="1" applyAlignment="1">
      <alignment horizontal="center" vertical="center"/>
    </xf>
    <xf numFmtId="164" fontId="26" fillId="24" borderId="0" xfId="0" applyFont="1" applyFill="1" applyAlignment="1">
      <alignment horizontal="center" vertical="center"/>
    </xf>
    <xf numFmtId="164" fontId="23" fillId="24" borderId="0" xfId="0" applyFont="1" applyFill="1" applyBorder="1" applyAlignment="1">
      <alignment horizontal="left"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4"/>
  <sheetViews>
    <sheetView tabSelected="1" zoomScale="75" zoomScaleNormal="75" workbookViewId="0" topLeftCell="A1">
      <selection activeCell="B115" sqref="B115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0" style="1" hidden="1" customWidth="1"/>
    <col min="4" max="4" width="14.875" style="1" customWidth="1"/>
    <col min="5" max="6" width="0" style="1" hidden="1" customWidth="1"/>
    <col min="7" max="7" width="13.875" style="1" customWidth="1"/>
    <col min="8" max="8" width="20.875" style="1" customWidth="1"/>
    <col min="9" max="9" width="0" style="1" hidden="1" customWidth="1"/>
    <col min="10" max="14" width="15.375" style="1" customWidth="1"/>
    <col min="15" max="16384" width="9.125" style="1" customWidth="1"/>
  </cols>
  <sheetData>
    <row r="1" spans="1:8" ht="16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2:8" ht="12.75" customHeight="1">
      <c r="B2" s="3" t="s">
        <v>1</v>
      </c>
      <c r="C2" s="3"/>
      <c r="D2" s="3"/>
      <c r="E2" s="3"/>
      <c r="F2" s="3"/>
      <c r="G2" s="3"/>
      <c r="H2" s="3"/>
    </row>
    <row r="3" spans="1:8" ht="14.25" customHeight="1">
      <c r="A3" s="4" t="s">
        <v>2</v>
      </c>
      <c r="B3" s="3" t="s">
        <v>3</v>
      </c>
      <c r="C3" s="3"/>
      <c r="D3" s="3"/>
      <c r="E3" s="3"/>
      <c r="F3" s="3"/>
      <c r="G3" s="3"/>
      <c r="H3" s="3"/>
    </row>
    <row r="4" spans="2:8" ht="14.25" customHeight="1">
      <c r="B4" s="3" t="s">
        <v>4</v>
      </c>
      <c r="C4" s="3"/>
      <c r="D4" s="3"/>
      <c r="E4" s="3"/>
      <c r="F4" s="3"/>
      <c r="G4" s="3"/>
      <c r="H4" s="3"/>
    </row>
    <row r="5" spans="2:9" ht="35.25" customHeight="1">
      <c r="B5" s="5"/>
      <c r="C5" s="5"/>
      <c r="D5" s="5"/>
      <c r="E5" s="5"/>
      <c r="F5" s="5"/>
      <c r="G5" s="5"/>
      <c r="H5" s="5"/>
      <c r="I5" s="5"/>
    </row>
    <row r="6" spans="1:8" s="7" customFormat="1" ht="22.5" customHeight="1">
      <c r="A6" s="6" t="s">
        <v>5</v>
      </c>
      <c r="B6" s="6"/>
      <c r="C6" s="6"/>
      <c r="D6" s="6"/>
      <c r="E6" s="6"/>
      <c r="F6" s="6"/>
      <c r="G6" s="6"/>
      <c r="H6" s="6"/>
    </row>
    <row r="7" spans="1:8" s="8" customFormat="1" ht="18.75" customHeight="1">
      <c r="A7" s="6" t="s">
        <v>6</v>
      </c>
      <c r="B7" s="6"/>
      <c r="C7" s="6"/>
      <c r="D7" s="6"/>
      <c r="E7" s="6"/>
      <c r="F7" s="6"/>
      <c r="G7" s="6"/>
      <c r="H7" s="6"/>
    </row>
    <row r="8" spans="1:8" s="10" customFormat="1" ht="17.25" customHeight="1">
      <c r="A8" s="9" t="s">
        <v>7</v>
      </c>
      <c r="B8" s="9"/>
      <c r="C8" s="9"/>
      <c r="D8" s="9"/>
      <c r="E8" s="9"/>
      <c r="F8" s="9"/>
      <c r="G8" s="9"/>
      <c r="H8" s="9"/>
    </row>
    <row r="9" spans="1:8" s="8" customFormat="1" ht="30" customHeight="1">
      <c r="A9" s="11" t="s">
        <v>8</v>
      </c>
      <c r="B9" s="11"/>
      <c r="C9" s="11"/>
      <c r="D9" s="11"/>
      <c r="E9" s="11"/>
      <c r="F9" s="11"/>
      <c r="G9" s="11"/>
      <c r="H9" s="11"/>
    </row>
    <row r="10" spans="1:8" s="16" customFormat="1" ht="139.5" customHeight="1">
      <c r="A10" s="12" t="s">
        <v>9</v>
      </c>
      <c r="B10" s="13" t="s">
        <v>10</v>
      </c>
      <c r="C10" s="14" t="s">
        <v>11</v>
      </c>
      <c r="D10" s="14" t="s">
        <v>12</v>
      </c>
      <c r="E10" s="14" t="s">
        <v>11</v>
      </c>
      <c r="F10" s="15" t="s">
        <v>13</v>
      </c>
      <c r="G10" s="14" t="s">
        <v>11</v>
      </c>
      <c r="H10" s="15" t="s">
        <v>13</v>
      </c>
    </row>
    <row r="11" spans="1:8" s="23" customFormat="1" ht="12.75">
      <c r="A11" s="17">
        <v>1</v>
      </c>
      <c r="B11" s="18">
        <v>2</v>
      </c>
      <c r="C11" s="18">
        <v>3</v>
      </c>
      <c r="D11" s="19"/>
      <c r="E11" s="18">
        <v>3</v>
      </c>
      <c r="F11" s="20">
        <v>4</v>
      </c>
      <c r="G11" s="21">
        <v>3</v>
      </c>
      <c r="H11" s="22">
        <v>4</v>
      </c>
    </row>
    <row r="12" spans="1:8" s="23" customFormat="1" ht="49.5" customHeight="1">
      <c r="A12" s="24" t="s">
        <v>14</v>
      </c>
      <c r="B12" s="24"/>
      <c r="C12" s="24"/>
      <c r="D12" s="24"/>
      <c r="E12" s="24"/>
      <c r="F12" s="24"/>
      <c r="G12" s="24"/>
      <c r="H12" s="24"/>
    </row>
    <row r="13" spans="1:9" s="16" customFormat="1" ht="17.25">
      <c r="A13" s="25" t="s">
        <v>15</v>
      </c>
      <c r="B13" s="26" t="s">
        <v>16</v>
      </c>
      <c r="C13" s="27">
        <f>F13*12</f>
        <v>0</v>
      </c>
      <c r="D13" s="28">
        <f>G13*I13</f>
        <v>96771.18</v>
      </c>
      <c r="E13" s="27">
        <f>H13*12</f>
        <v>25.08</v>
      </c>
      <c r="F13" s="29"/>
      <c r="G13" s="27">
        <f>H13*12</f>
        <v>25.08</v>
      </c>
      <c r="H13" s="30">
        <v>2.09</v>
      </c>
      <c r="I13" s="16">
        <v>3858.5</v>
      </c>
    </row>
    <row r="14" spans="1:8" s="16" customFormat="1" ht="27" customHeight="1">
      <c r="A14" s="31" t="s">
        <v>17</v>
      </c>
      <c r="B14" s="32" t="s">
        <v>18</v>
      </c>
      <c r="C14" s="27"/>
      <c r="D14" s="28"/>
      <c r="E14" s="27"/>
      <c r="F14" s="29"/>
      <c r="G14" s="27"/>
      <c r="H14" s="30"/>
    </row>
    <row r="15" spans="1:8" s="16" customFormat="1" ht="27" customHeight="1">
      <c r="A15" s="31" t="s">
        <v>19</v>
      </c>
      <c r="B15" s="32" t="s">
        <v>18</v>
      </c>
      <c r="C15" s="27"/>
      <c r="D15" s="28"/>
      <c r="E15" s="27"/>
      <c r="F15" s="29"/>
      <c r="G15" s="27"/>
      <c r="H15" s="30"/>
    </row>
    <row r="16" spans="1:8" s="16" customFormat="1" ht="27" customHeight="1">
      <c r="A16" s="31" t="s">
        <v>20</v>
      </c>
      <c r="B16" s="32" t="s">
        <v>21</v>
      </c>
      <c r="C16" s="27"/>
      <c r="D16" s="28"/>
      <c r="E16" s="27"/>
      <c r="F16" s="29"/>
      <c r="G16" s="27"/>
      <c r="H16" s="30"/>
    </row>
    <row r="17" spans="1:8" s="16" customFormat="1" ht="27" customHeight="1">
      <c r="A17" s="31" t="s">
        <v>22</v>
      </c>
      <c r="B17" s="32" t="s">
        <v>23</v>
      </c>
      <c r="C17" s="27"/>
      <c r="D17" s="28"/>
      <c r="E17" s="27"/>
      <c r="F17" s="29"/>
      <c r="G17" s="27"/>
      <c r="H17" s="30"/>
    </row>
    <row r="18" spans="1:9" s="16" customFormat="1" ht="27.75">
      <c r="A18" s="25" t="s">
        <v>24</v>
      </c>
      <c r="B18" s="33"/>
      <c r="C18" s="27">
        <f>F18*12</f>
        <v>0</v>
      </c>
      <c r="D18" s="28">
        <f>G18*I18</f>
        <v>113439.90000000001</v>
      </c>
      <c r="E18" s="27">
        <f>H18*12</f>
        <v>29.400000000000002</v>
      </c>
      <c r="F18" s="29"/>
      <c r="G18" s="27">
        <f>H18*12</f>
        <v>29.400000000000002</v>
      </c>
      <c r="H18" s="30">
        <v>2.45</v>
      </c>
      <c r="I18" s="16">
        <v>3858.5</v>
      </c>
    </row>
    <row r="19" spans="1:8" s="16" customFormat="1" ht="13.5">
      <c r="A19" s="31" t="s">
        <v>25</v>
      </c>
      <c r="B19" s="32" t="s">
        <v>26</v>
      </c>
      <c r="C19" s="27"/>
      <c r="D19" s="28"/>
      <c r="E19" s="27"/>
      <c r="F19" s="29"/>
      <c r="G19" s="27"/>
      <c r="H19" s="30"/>
    </row>
    <row r="20" spans="1:8" s="16" customFormat="1" ht="13.5">
      <c r="A20" s="31" t="s">
        <v>27</v>
      </c>
      <c r="B20" s="32" t="s">
        <v>26</v>
      </c>
      <c r="C20" s="27"/>
      <c r="D20" s="28"/>
      <c r="E20" s="27"/>
      <c r="F20" s="29"/>
      <c r="G20" s="27"/>
      <c r="H20" s="30"/>
    </row>
    <row r="21" spans="1:8" s="16" customFormat="1" ht="13.5">
      <c r="A21" s="31" t="s">
        <v>28</v>
      </c>
      <c r="B21" s="32" t="s">
        <v>26</v>
      </c>
      <c r="C21" s="27"/>
      <c r="D21" s="28"/>
      <c r="E21" s="27"/>
      <c r="F21" s="29"/>
      <c r="G21" s="27"/>
      <c r="H21" s="30"/>
    </row>
    <row r="22" spans="1:8" s="16" customFormat="1" ht="24.75">
      <c r="A22" s="31" t="s">
        <v>29</v>
      </c>
      <c r="B22" s="32" t="s">
        <v>30</v>
      </c>
      <c r="C22" s="27"/>
      <c r="D22" s="28"/>
      <c r="E22" s="27"/>
      <c r="F22" s="29"/>
      <c r="G22" s="27"/>
      <c r="H22" s="30"/>
    </row>
    <row r="23" spans="1:8" s="16" customFormat="1" ht="13.5">
      <c r="A23" s="31" t="s">
        <v>31</v>
      </c>
      <c r="B23" s="32" t="s">
        <v>26</v>
      </c>
      <c r="C23" s="27"/>
      <c r="D23" s="28"/>
      <c r="E23" s="27"/>
      <c r="F23" s="29"/>
      <c r="G23" s="27"/>
      <c r="H23" s="30"/>
    </row>
    <row r="24" spans="1:8" s="16" customFormat="1" ht="13.5">
      <c r="A24" s="34" t="s">
        <v>32</v>
      </c>
      <c r="B24" s="35" t="s">
        <v>26</v>
      </c>
      <c r="C24" s="27"/>
      <c r="D24" s="28"/>
      <c r="E24" s="27"/>
      <c r="F24" s="29"/>
      <c r="G24" s="27"/>
      <c r="H24" s="30"/>
    </row>
    <row r="25" spans="1:8" s="16" customFormat="1" ht="24.75">
      <c r="A25" s="36" t="s">
        <v>33</v>
      </c>
      <c r="B25" s="37" t="s">
        <v>34</v>
      </c>
      <c r="C25" s="27"/>
      <c r="D25" s="28"/>
      <c r="E25" s="27"/>
      <c r="F25" s="29"/>
      <c r="G25" s="27"/>
      <c r="H25" s="30"/>
    </row>
    <row r="26" spans="1:9" s="41" customFormat="1" ht="17.25">
      <c r="A26" s="38" t="s">
        <v>35</v>
      </c>
      <c r="B26" s="26" t="s">
        <v>36</v>
      </c>
      <c r="C26" s="27">
        <f>F26*12</f>
        <v>0</v>
      </c>
      <c r="D26" s="28">
        <f>G26*I26</f>
        <v>25929.120000000003</v>
      </c>
      <c r="E26" s="27">
        <f>H26*12</f>
        <v>6.720000000000001</v>
      </c>
      <c r="F26" s="39"/>
      <c r="G26" s="27">
        <f>H26*12</f>
        <v>6.720000000000001</v>
      </c>
      <c r="H26" s="40">
        <v>0.56</v>
      </c>
      <c r="I26" s="16">
        <v>3858.5</v>
      </c>
    </row>
    <row r="27" spans="1:9" s="16" customFormat="1" ht="17.25">
      <c r="A27" s="38" t="s">
        <v>37</v>
      </c>
      <c r="B27" s="26" t="s">
        <v>38</v>
      </c>
      <c r="C27" s="27">
        <f>F27*12</f>
        <v>0</v>
      </c>
      <c r="D27" s="28">
        <f>G27*I27</f>
        <v>83806.62</v>
      </c>
      <c r="E27" s="27">
        <f>H27*12</f>
        <v>21.72</v>
      </c>
      <c r="F27" s="39"/>
      <c r="G27" s="27">
        <f>H27*12</f>
        <v>21.72</v>
      </c>
      <c r="H27" s="40">
        <v>1.81</v>
      </c>
      <c r="I27" s="16">
        <v>3858.5</v>
      </c>
    </row>
    <row r="28" spans="1:9" s="23" customFormat="1" ht="27.75">
      <c r="A28" s="38" t="s">
        <v>39</v>
      </c>
      <c r="B28" s="26" t="s">
        <v>16</v>
      </c>
      <c r="C28" s="42"/>
      <c r="D28" s="28">
        <f>G28*I28</f>
        <v>1389.06</v>
      </c>
      <c r="E28" s="42"/>
      <c r="F28" s="39"/>
      <c r="G28" s="27">
        <f>H28*12</f>
        <v>0.36</v>
      </c>
      <c r="H28" s="39">
        <v>0.03</v>
      </c>
      <c r="I28" s="16">
        <v>3858.5</v>
      </c>
    </row>
    <row r="29" spans="1:9" s="23" customFormat="1" ht="27.75">
      <c r="A29" s="38" t="s">
        <v>40</v>
      </c>
      <c r="B29" s="26" t="s">
        <v>16</v>
      </c>
      <c r="C29" s="42"/>
      <c r="D29" s="28">
        <f>G29*I29</f>
        <v>3241.1400000000003</v>
      </c>
      <c r="E29" s="42"/>
      <c r="F29" s="39"/>
      <c r="G29" s="27">
        <f>H29*12</f>
        <v>0.8400000000000001</v>
      </c>
      <c r="H29" s="39">
        <v>0.07</v>
      </c>
      <c r="I29" s="16">
        <v>3858.5</v>
      </c>
    </row>
    <row r="30" spans="1:9" s="23" customFormat="1" ht="14.25">
      <c r="A30" s="38" t="s">
        <v>41</v>
      </c>
      <c r="B30" s="26" t="s">
        <v>16</v>
      </c>
      <c r="C30" s="42"/>
      <c r="D30" s="28">
        <f>G30*I30</f>
        <v>9723.42</v>
      </c>
      <c r="E30" s="42"/>
      <c r="F30" s="39"/>
      <c r="G30" s="27">
        <f>H30*12</f>
        <v>2.52</v>
      </c>
      <c r="H30" s="39">
        <v>0.21</v>
      </c>
      <c r="I30" s="16">
        <v>3858.5</v>
      </c>
    </row>
    <row r="31" spans="1:9" s="23" customFormat="1" ht="12.75" hidden="1">
      <c r="A31" s="38" t="s">
        <v>42</v>
      </c>
      <c r="B31" s="26" t="s">
        <v>30</v>
      </c>
      <c r="C31" s="42"/>
      <c r="D31" s="28">
        <f>G31*I31</f>
        <v>0</v>
      </c>
      <c r="E31" s="42"/>
      <c r="F31" s="39"/>
      <c r="G31" s="27">
        <f>H31*12</f>
        <v>0</v>
      </c>
      <c r="H31" s="39"/>
      <c r="I31" s="16">
        <v>3858.5</v>
      </c>
    </row>
    <row r="32" spans="1:9" s="23" customFormat="1" ht="12.75" hidden="1">
      <c r="A32" s="38" t="s">
        <v>43</v>
      </c>
      <c r="B32" s="26" t="s">
        <v>30</v>
      </c>
      <c r="C32" s="42"/>
      <c r="D32" s="28">
        <f>G32*I32</f>
        <v>0</v>
      </c>
      <c r="E32" s="42"/>
      <c r="F32" s="39"/>
      <c r="G32" s="27">
        <f>H32*12</f>
        <v>0</v>
      </c>
      <c r="H32" s="39"/>
      <c r="I32" s="16">
        <v>3858.5</v>
      </c>
    </row>
    <row r="33" spans="1:9" s="23" customFormat="1" ht="12.75" hidden="1">
      <c r="A33" s="38" t="s">
        <v>44</v>
      </c>
      <c r="B33" s="26" t="s">
        <v>30</v>
      </c>
      <c r="C33" s="42"/>
      <c r="D33" s="28">
        <f>G33*I33</f>
        <v>0</v>
      </c>
      <c r="E33" s="42"/>
      <c r="F33" s="39"/>
      <c r="G33" s="27">
        <f>H33*12</f>
        <v>0</v>
      </c>
      <c r="H33" s="39"/>
      <c r="I33" s="16">
        <v>3858.5</v>
      </c>
    </row>
    <row r="34" spans="1:9" s="23" customFormat="1" ht="14.25">
      <c r="A34" s="38" t="s">
        <v>45</v>
      </c>
      <c r="B34" s="26"/>
      <c r="C34" s="42">
        <f>F34*12</f>
        <v>0</v>
      </c>
      <c r="D34" s="28">
        <f>G34*I34</f>
        <v>6019.26</v>
      </c>
      <c r="E34" s="42">
        <f>H34*12</f>
        <v>1.56</v>
      </c>
      <c r="F34" s="39"/>
      <c r="G34" s="27">
        <f>H34*12</f>
        <v>1.56</v>
      </c>
      <c r="H34" s="39">
        <v>0.13</v>
      </c>
      <c r="I34" s="16">
        <v>3858.5</v>
      </c>
    </row>
    <row r="35" spans="1:9" s="16" customFormat="1" ht="14.25">
      <c r="A35" s="38" t="s">
        <v>46</v>
      </c>
      <c r="B35" s="26" t="s">
        <v>47</v>
      </c>
      <c r="C35" s="42">
        <f>F35*12</f>
        <v>0</v>
      </c>
      <c r="D35" s="28">
        <f>G35*I35</f>
        <v>1389.06</v>
      </c>
      <c r="E35" s="42">
        <f>H35*12</f>
        <v>0.36</v>
      </c>
      <c r="F35" s="39"/>
      <c r="G35" s="27">
        <f>H35*12</f>
        <v>0.36</v>
      </c>
      <c r="H35" s="39">
        <v>0.03</v>
      </c>
      <c r="I35" s="16">
        <v>3858.5</v>
      </c>
    </row>
    <row r="36" spans="1:9" s="16" customFormat="1" ht="14.25">
      <c r="A36" s="38" t="s">
        <v>48</v>
      </c>
      <c r="B36" s="43" t="s">
        <v>49</v>
      </c>
      <c r="C36" s="44">
        <f>F36*12</f>
        <v>0</v>
      </c>
      <c r="D36" s="28">
        <f>G36*I36</f>
        <v>926.04</v>
      </c>
      <c r="E36" s="44">
        <f>H36*12</f>
        <v>0.24</v>
      </c>
      <c r="F36" s="45"/>
      <c r="G36" s="27">
        <f>H36*12</f>
        <v>0.24</v>
      </c>
      <c r="H36" s="39">
        <v>0.02</v>
      </c>
      <c r="I36" s="16">
        <v>3858.5</v>
      </c>
    </row>
    <row r="37" spans="1:9" s="41" customFormat="1" ht="27.75">
      <c r="A37" s="38" t="s">
        <v>50</v>
      </c>
      <c r="B37" s="26" t="s">
        <v>51</v>
      </c>
      <c r="C37" s="42">
        <f>F37*12</f>
        <v>0</v>
      </c>
      <c r="D37" s="28">
        <f>G37*I37</f>
        <v>1389.06</v>
      </c>
      <c r="E37" s="42">
        <f>H37*12</f>
        <v>0.36</v>
      </c>
      <c r="F37" s="39"/>
      <c r="G37" s="27">
        <f>H37*12</f>
        <v>0.36</v>
      </c>
      <c r="H37" s="39">
        <v>0.03</v>
      </c>
      <c r="I37" s="16">
        <v>3858.5</v>
      </c>
    </row>
    <row r="38" spans="1:9" s="41" customFormat="1" ht="14.25">
      <c r="A38" s="38" t="s">
        <v>52</v>
      </c>
      <c r="B38" s="26"/>
      <c r="C38" s="27"/>
      <c r="D38" s="27">
        <f>SUM(D39:D53)</f>
        <v>21567.340000000004</v>
      </c>
      <c r="E38" s="27"/>
      <c r="F38" s="39"/>
      <c r="G38" s="27">
        <f>SUM(G39:G53)</f>
        <v>5.589565893481924</v>
      </c>
      <c r="H38" s="39">
        <f>SUM(H39:H53)</f>
        <v>0.4657971577901603</v>
      </c>
      <c r="I38" s="16">
        <v>3858.5</v>
      </c>
    </row>
    <row r="39" spans="1:9" s="23" customFormat="1" ht="12.75" hidden="1">
      <c r="A39" s="31" t="s">
        <v>53</v>
      </c>
      <c r="B39" s="32" t="s">
        <v>54</v>
      </c>
      <c r="C39" s="46"/>
      <c r="D39" s="47">
        <f>G39*I39</f>
        <v>0</v>
      </c>
      <c r="E39" s="46"/>
      <c r="F39" s="48"/>
      <c r="G39" s="46">
        <f>H39*12</f>
        <v>0</v>
      </c>
      <c r="H39" s="48"/>
      <c r="I39" s="16">
        <v>3858.5</v>
      </c>
    </row>
    <row r="40" spans="1:9" s="23" customFormat="1" ht="14.25">
      <c r="A40" s="31" t="s">
        <v>55</v>
      </c>
      <c r="B40" s="32" t="s">
        <v>54</v>
      </c>
      <c r="C40" s="46"/>
      <c r="D40" s="47">
        <f>G40*I40</f>
        <v>463.02</v>
      </c>
      <c r="E40" s="46"/>
      <c r="F40" s="48"/>
      <c r="G40" s="46">
        <f>H40*12</f>
        <v>0.12</v>
      </c>
      <c r="H40" s="48">
        <v>0.01</v>
      </c>
      <c r="I40" s="16">
        <v>3858.5</v>
      </c>
    </row>
    <row r="41" spans="1:9" s="23" customFormat="1" ht="14.25">
      <c r="A41" s="31" t="s">
        <v>56</v>
      </c>
      <c r="B41" s="32" t="s">
        <v>57</v>
      </c>
      <c r="C41" s="46">
        <f>F41*12</f>
        <v>0</v>
      </c>
      <c r="D41" s="47">
        <f>G41*I41</f>
        <v>463.02</v>
      </c>
      <c r="E41" s="46">
        <f>H41*12</f>
        <v>0.12</v>
      </c>
      <c r="F41" s="48"/>
      <c r="G41" s="46">
        <f>H41*12</f>
        <v>0.12</v>
      </c>
      <c r="H41" s="48">
        <v>0.01</v>
      </c>
      <c r="I41" s="16">
        <v>3858.5</v>
      </c>
    </row>
    <row r="42" spans="1:9" s="23" customFormat="1" ht="14.25">
      <c r="A42" s="31" t="s">
        <v>58</v>
      </c>
      <c r="B42" s="32" t="s">
        <v>54</v>
      </c>
      <c r="C42" s="46">
        <f>F42*12</f>
        <v>0</v>
      </c>
      <c r="D42" s="47">
        <f>G42*I42</f>
        <v>8334.36</v>
      </c>
      <c r="E42" s="46">
        <f>H42*12</f>
        <v>2.16</v>
      </c>
      <c r="F42" s="48"/>
      <c r="G42" s="46">
        <f>H42*12</f>
        <v>2.16</v>
      </c>
      <c r="H42" s="48">
        <v>0.18</v>
      </c>
      <c r="I42" s="16">
        <v>3858.5</v>
      </c>
    </row>
    <row r="43" spans="1:9" s="23" customFormat="1" ht="14.25">
      <c r="A43" s="31" t="s">
        <v>59</v>
      </c>
      <c r="B43" s="32" t="s">
        <v>54</v>
      </c>
      <c r="C43" s="46">
        <f>F43*12</f>
        <v>0</v>
      </c>
      <c r="D43" s="47">
        <f>G43*I43</f>
        <v>463.02</v>
      </c>
      <c r="E43" s="46">
        <f>H43*12</f>
        <v>0.12</v>
      </c>
      <c r="F43" s="48"/>
      <c r="G43" s="46">
        <f>H43*12</f>
        <v>0.12</v>
      </c>
      <c r="H43" s="48">
        <v>0.01</v>
      </c>
      <c r="I43" s="16">
        <v>3858.5</v>
      </c>
    </row>
    <row r="44" spans="1:9" s="23" customFormat="1" ht="14.25">
      <c r="A44" s="31" t="s">
        <v>60</v>
      </c>
      <c r="B44" s="32" t="s">
        <v>54</v>
      </c>
      <c r="C44" s="46">
        <f>F44*12</f>
        <v>0</v>
      </c>
      <c r="D44" s="47">
        <f>G44*I44</f>
        <v>2778.12</v>
      </c>
      <c r="E44" s="46">
        <f>H44*12</f>
        <v>0.72</v>
      </c>
      <c r="F44" s="48"/>
      <c r="G44" s="46">
        <f>H44*12</f>
        <v>0.72</v>
      </c>
      <c r="H44" s="48">
        <v>0.06</v>
      </c>
      <c r="I44" s="16">
        <v>3858.5</v>
      </c>
    </row>
    <row r="45" spans="1:9" s="23" customFormat="1" ht="14.25">
      <c r="A45" s="31" t="s">
        <v>61</v>
      </c>
      <c r="B45" s="32" t="s">
        <v>54</v>
      </c>
      <c r="C45" s="46">
        <f>F45*12</f>
        <v>0</v>
      </c>
      <c r="D45" s="47">
        <f>G45*I45</f>
        <v>463.02</v>
      </c>
      <c r="E45" s="46">
        <f>H45*12</f>
        <v>0.12</v>
      </c>
      <c r="F45" s="48"/>
      <c r="G45" s="46">
        <f>H45*12</f>
        <v>0.12</v>
      </c>
      <c r="H45" s="48">
        <v>0.01</v>
      </c>
      <c r="I45" s="16">
        <v>3858.5</v>
      </c>
    </row>
    <row r="46" spans="1:9" s="23" customFormat="1" ht="14.25">
      <c r="A46" s="31" t="s">
        <v>62</v>
      </c>
      <c r="B46" s="32" t="s">
        <v>54</v>
      </c>
      <c r="C46" s="46"/>
      <c r="D46" s="47">
        <f>G46*I46</f>
        <v>463.02</v>
      </c>
      <c r="E46" s="46"/>
      <c r="F46" s="48"/>
      <c r="G46" s="46">
        <f>H46*12</f>
        <v>0.12</v>
      </c>
      <c r="H46" s="48">
        <v>0.01</v>
      </c>
      <c r="I46" s="16">
        <v>3858.5</v>
      </c>
    </row>
    <row r="47" spans="1:9" s="23" customFormat="1" ht="14.25">
      <c r="A47" s="31" t="s">
        <v>63</v>
      </c>
      <c r="B47" s="32" t="s">
        <v>57</v>
      </c>
      <c r="C47" s="46"/>
      <c r="D47" s="47">
        <f>G47*I47</f>
        <v>1389.06</v>
      </c>
      <c r="E47" s="46"/>
      <c r="F47" s="48"/>
      <c r="G47" s="46">
        <f>H47*12</f>
        <v>0.36</v>
      </c>
      <c r="H47" s="48">
        <v>0.03</v>
      </c>
      <c r="I47" s="16">
        <v>3858.5</v>
      </c>
    </row>
    <row r="48" spans="1:9" s="23" customFormat="1" ht="24.75">
      <c r="A48" s="31" t="s">
        <v>64</v>
      </c>
      <c r="B48" s="32" t="s">
        <v>54</v>
      </c>
      <c r="C48" s="46">
        <f>F48*12</f>
        <v>0</v>
      </c>
      <c r="D48" s="47">
        <f>G48*I48</f>
        <v>2315.1000000000004</v>
      </c>
      <c r="E48" s="46">
        <f>H48*12</f>
        <v>0.6000000000000001</v>
      </c>
      <c r="F48" s="48"/>
      <c r="G48" s="46">
        <f>H48*12</f>
        <v>0.6000000000000001</v>
      </c>
      <c r="H48" s="48">
        <v>0.05</v>
      </c>
      <c r="I48" s="16">
        <v>3858.5</v>
      </c>
    </row>
    <row r="49" spans="1:9" s="23" customFormat="1" ht="14.25">
      <c r="A49" s="31" t="s">
        <v>65</v>
      </c>
      <c r="B49" s="32" t="s">
        <v>54</v>
      </c>
      <c r="C49" s="46"/>
      <c r="D49" s="47">
        <f>G49*I49</f>
        <v>463.02</v>
      </c>
      <c r="E49" s="46"/>
      <c r="F49" s="48"/>
      <c r="G49" s="46">
        <f>H49*12</f>
        <v>0.12</v>
      </c>
      <c r="H49" s="48">
        <v>0.01</v>
      </c>
      <c r="I49" s="16">
        <v>3858.5</v>
      </c>
    </row>
    <row r="50" spans="1:9" s="23" customFormat="1" ht="12.75" hidden="1">
      <c r="A50" s="31" t="s">
        <v>66</v>
      </c>
      <c r="B50" s="32" t="s">
        <v>54</v>
      </c>
      <c r="C50" s="49"/>
      <c r="D50" s="47">
        <f>G50*I50</f>
        <v>0</v>
      </c>
      <c r="E50" s="49"/>
      <c r="F50" s="48"/>
      <c r="G50" s="46">
        <f>H50*12</f>
        <v>0</v>
      </c>
      <c r="H50" s="48"/>
      <c r="I50" s="16">
        <v>3858.5</v>
      </c>
    </row>
    <row r="51" spans="1:9" s="23" customFormat="1" ht="14.25">
      <c r="A51" s="31" t="s">
        <v>67</v>
      </c>
      <c r="B51" s="32" t="s">
        <v>54</v>
      </c>
      <c r="C51" s="49">
        <f>F51*12</f>
        <v>0</v>
      </c>
      <c r="D51" s="47">
        <f>G51*I51</f>
        <v>2315.1000000000004</v>
      </c>
      <c r="E51" s="49">
        <f>H51*12</f>
        <v>0.6000000000000001</v>
      </c>
      <c r="F51" s="48"/>
      <c r="G51" s="46">
        <f>H51*12</f>
        <v>0.6000000000000001</v>
      </c>
      <c r="H51" s="48">
        <v>0.05</v>
      </c>
      <c r="I51" s="16">
        <v>3858.5</v>
      </c>
    </row>
    <row r="52" spans="1:9" s="23" customFormat="1" ht="14.25">
      <c r="A52" s="31" t="s">
        <v>68</v>
      </c>
      <c r="B52" s="32" t="s">
        <v>54</v>
      </c>
      <c r="C52" s="46"/>
      <c r="D52" s="47">
        <f>G52*I52</f>
        <v>463.02</v>
      </c>
      <c r="E52" s="46"/>
      <c r="F52" s="48"/>
      <c r="G52" s="46">
        <f>H52*12</f>
        <v>0.12</v>
      </c>
      <c r="H52" s="48">
        <v>0.01</v>
      </c>
      <c r="I52" s="16">
        <v>3858.5</v>
      </c>
    </row>
    <row r="53" spans="1:9" s="23" customFormat="1" ht="14.25">
      <c r="A53" s="31" t="s">
        <v>69</v>
      </c>
      <c r="B53" s="32" t="s">
        <v>54</v>
      </c>
      <c r="C53" s="46"/>
      <c r="D53" s="47">
        <v>1194.46</v>
      </c>
      <c r="E53" s="46"/>
      <c r="F53" s="48"/>
      <c r="G53" s="46">
        <f>H53*12</f>
        <v>0.30956589348192304</v>
      </c>
      <c r="H53" s="48">
        <f>D53/12/I53</f>
        <v>0.025797157790160254</v>
      </c>
      <c r="I53" s="16">
        <v>3858.5</v>
      </c>
    </row>
    <row r="54" spans="1:9" s="41" customFormat="1" ht="27.75">
      <c r="A54" s="38" t="s">
        <v>70</v>
      </c>
      <c r="B54" s="26"/>
      <c r="C54" s="27"/>
      <c r="D54" s="27">
        <f>SUM(D55:D65)</f>
        <v>31335.060000000005</v>
      </c>
      <c r="E54" s="27"/>
      <c r="F54" s="39"/>
      <c r="G54" s="27">
        <f>SUM(G55:G65)</f>
        <v>8.121047039004795</v>
      </c>
      <c r="H54" s="29">
        <f>SUM(H55:H66)</f>
        <v>0.6767539199170662</v>
      </c>
      <c r="I54" s="16">
        <v>3858.5</v>
      </c>
    </row>
    <row r="55" spans="1:9" s="23" customFormat="1" ht="14.25">
      <c r="A55" s="31" t="s">
        <v>71</v>
      </c>
      <c r="B55" s="32" t="s">
        <v>72</v>
      </c>
      <c r="C55" s="46"/>
      <c r="D55" s="47">
        <f>G55*I55</f>
        <v>1852.08</v>
      </c>
      <c r="E55" s="46"/>
      <c r="F55" s="48"/>
      <c r="G55" s="46">
        <f>H55*12</f>
        <v>0.48</v>
      </c>
      <c r="H55" s="48">
        <v>0.04</v>
      </c>
      <c r="I55" s="16">
        <v>3858.5</v>
      </c>
    </row>
    <row r="56" spans="1:9" s="23" customFormat="1" ht="24.75">
      <c r="A56" s="31" t="s">
        <v>73</v>
      </c>
      <c r="B56" s="32" t="s">
        <v>74</v>
      </c>
      <c r="C56" s="46"/>
      <c r="D56" s="47">
        <f>G56*I56</f>
        <v>1389.06</v>
      </c>
      <c r="E56" s="46"/>
      <c r="F56" s="48"/>
      <c r="G56" s="46">
        <f>H56*12</f>
        <v>0.36</v>
      </c>
      <c r="H56" s="48">
        <v>0.03</v>
      </c>
      <c r="I56" s="16">
        <v>3858.5</v>
      </c>
    </row>
    <row r="57" spans="1:9" s="23" customFormat="1" ht="14.25">
      <c r="A57" s="31" t="s">
        <v>75</v>
      </c>
      <c r="B57" s="32" t="s">
        <v>76</v>
      </c>
      <c r="C57" s="46"/>
      <c r="D57" s="47">
        <f>G57*I57</f>
        <v>1389.06</v>
      </c>
      <c r="E57" s="46"/>
      <c r="F57" s="48"/>
      <c r="G57" s="46">
        <f>H57*12</f>
        <v>0.36</v>
      </c>
      <c r="H57" s="48">
        <v>0.03</v>
      </c>
      <c r="I57" s="16">
        <v>3858.5</v>
      </c>
    </row>
    <row r="58" spans="1:9" s="23" customFormat="1" ht="24.75">
      <c r="A58" s="31" t="s">
        <v>77</v>
      </c>
      <c r="B58" s="32" t="s">
        <v>78</v>
      </c>
      <c r="C58" s="46"/>
      <c r="D58" s="47">
        <f>G58*I58</f>
        <v>1389.06</v>
      </c>
      <c r="E58" s="46"/>
      <c r="F58" s="48"/>
      <c r="G58" s="46">
        <f>H58*12</f>
        <v>0.36</v>
      </c>
      <c r="H58" s="48">
        <v>0.03</v>
      </c>
      <c r="I58" s="16">
        <v>3858.5</v>
      </c>
    </row>
    <row r="59" spans="1:9" s="23" customFormat="1" ht="14.25">
      <c r="A59" s="31" t="s">
        <v>79</v>
      </c>
      <c r="B59" s="32" t="s">
        <v>80</v>
      </c>
      <c r="C59" s="46"/>
      <c r="D59" s="47">
        <v>10499.16</v>
      </c>
      <c r="E59" s="46"/>
      <c r="F59" s="48"/>
      <c r="G59" s="46">
        <f>H59*12</f>
        <v>2.7210470390047945</v>
      </c>
      <c r="H59" s="48">
        <f>D59/12/I59</f>
        <v>0.2267539199170662</v>
      </c>
      <c r="I59" s="16">
        <v>3858.5</v>
      </c>
    </row>
    <row r="60" spans="1:9" s="23" customFormat="1" ht="12.75" hidden="1">
      <c r="A60" s="31" t="s">
        <v>81</v>
      </c>
      <c r="B60" s="32" t="s">
        <v>76</v>
      </c>
      <c r="C60" s="46"/>
      <c r="D60" s="47">
        <f>G60*I60</f>
        <v>0</v>
      </c>
      <c r="E60" s="46"/>
      <c r="F60" s="48"/>
      <c r="G60" s="46">
        <f>H60*12</f>
        <v>0</v>
      </c>
      <c r="H60" s="48"/>
      <c r="I60" s="16">
        <v>3858.5</v>
      </c>
    </row>
    <row r="61" spans="1:9" s="23" customFormat="1" ht="12.75" hidden="1">
      <c r="A61" s="31" t="s">
        <v>82</v>
      </c>
      <c r="B61" s="32" t="s">
        <v>54</v>
      </c>
      <c r="C61" s="46"/>
      <c r="D61" s="47">
        <f>G61*I61</f>
        <v>0</v>
      </c>
      <c r="E61" s="46"/>
      <c r="F61" s="48"/>
      <c r="G61" s="46">
        <f>H61*12</f>
        <v>0</v>
      </c>
      <c r="H61" s="48"/>
      <c r="I61" s="16">
        <v>3858.5</v>
      </c>
    </row>
    <row r="62" spans="1:9" s="23" customFormat="1" ht="12.75" hidden="1">
      <c r="A62" s="31" t="s">
        <v>83</v>
      </c>
      <c r="B62" s="32" t="s">
        <v>54</v>
      </c>
      <c r="C62" s="46"/>
      <c r="D62" s="47">
        <f>G62*I62</f>
        <v>0</v>
      </c>
      <c r="E62" s="46"/>
      <c r="F62" s="48"/>
      <c r="G62" s="46">
        <f>H62*12</f>
        <v>0</v>
      </c>
      <c r="H62" s="48"/>
      <c r="I62" s="16">
        <v>3858.5</v>
      </c>
    </row>
    <row r="63" spans="1:9" s="23" customFormat="1" ht="24.75">
      <c r="A63" s="31" t="s">
        <v>84</v>
      </c>
      <c r="B63" s="32" t="s">
        <v>30</v>
      </c>
      <c r="C63" s="46"/>
      <c r="D63" s="47">
        <f>G63*I63</f>
        <v>926.04</v>
      </c>
      <c r="E63" s="46"/>
      <c r="F63" s="48"/>
      <c r="G63" s="46">
        <f>H63*12</f>
        <v>0.24</v>
      </c>
      <c r="H63" s="48">
        <v>0.02</v>
      </c>
      <c r="I63" s="16">
        <v>3858.5</v>
      </c>
    </row>
    <row r="64" spans="1:9" s="23" customFormat="1" ht="24.75">
      <c r="A64" s="31" t="s">
        <v>85</v>
      </c>
      <c r="B64" s="32" t="s">
        <v>30</v>
      </c>
      <c r="C64" s="46"/>
      <c r="D64" s="47">
        <f>G64*I64</f>
        <v>9260.400000000001</v>
      </c>
      <c r="E64" s="46"/>
      <c r="F64" s="48"/>
      <c r="G64" s="46">
        <f>H64*12</f>
        <v>2.4000000000000004</v>
      </c>
      <c r="H64" s="50">
        <v>0.2</v>
      </c>
      <c r="I64" s="16">
        <v>3858.5</v>
      </c>
    </row>
    <row r="65" spans="1:9" s="23" customFormat="1" ht="14.25">
      <c r="A65" s="31" t="s">
        <v>86</v>
      </c>
      <c r="B65" s="32" t="s">
        <v>16</v>
      </c>
      <c r="C65" s="49"/>
      <c r="D65" s="47">
        <f>G65*I65</f>
        <v>4630.200000000001</v>
      </c>
      <c r="E65" s="49"/>
      <c r="F65" s="48"/>
      <c r="G65" s="46">
        <f>H65*12</f>
        <v>1.2000000000000002</v>
      </c>
      <c r="H65" s="48">
        <v>0.1</v>
      </c>
      <c r="I65" s="16">
        <v>3858.5</v>
      </c>
    </row>
    <row r="66" spans="1:9" s="23" customFormat="1" ht="12.75" hidden="1">
      <c r="A66" s="31" t="s">
        <v>87</v>
      </c>
      <c r="B66" s="32" t="s">
        <v>54</v>
      </c>
      <c r="C66" s="46"/>
      <c r="D66" s="47"/>
      <c r="E66" s="46"/>
      <c r="F66" s="48"/>
      <c r="G66" s="46">
        <f>H66*12</f>
        <v>0</v>
      </c>
      <c r="H66" s="48"/>
      <c r="I66" s="16">
        <v>3858.5</v>
      </c>
    </row>
    <row r="67" spans="1:9" s="23" customFormat="1" ht="27.75">
      <c r="A67" s="38" t="s">
        <v>88</v>
      </c>
      <c r="B67" s="32"/>
      <c r="C67" s="46"/>
      <c r="D67" s="27">
        <f>D68+D69+D70</f>
        <v>3241.14</v>
      </c>
      <c r="E67" s="46"/>
      <c r="F67" s="48"/>
      <c r="G67" s="27">
        <f>G68+G69+G70</f>
        <v>0.84</v>
      </c>
      <c r="H67" s="29">
        <f>H68+H69+H70</f>
        <v>0.07</v>
      </c>
      <c r="I67" s="16">
        <v>3858.5</v>
      </c>
    </row>
    <row r="68" spans="1:9" s="23" customFormat="1" ht="14.25">
      <c r="A68" s="31" t="s">
        <v>89</v>
      </c>
      <c r="B68" s="32" t="s">
        <v>54</v>
      </c>
      <c r="C68" s="46"/>
      <c r="D68" s="47">
        <f>G68*I68</f>
        <v>1389.06</v>
      </c>
      <c r="E68" s="46"/>
      <c r="F68" s="48"/>
      <c r="G68" s="46">
        <f>H68*12</f>
        <v>0.36</v>
      </c>
      <c r="H68" s="48">
        <v>0.03</v>
      </c>
      <c r="I68" s="16">
        <v>3858.5</v>
      </c>
    </row>
    <row r="69" spans="1:9" s="23" customFormat="1" ht="24.75">
      <c r="A69" s="31" t="s">
        <v>90</v>
      </c>
      <c r="B69" s="32" t="s">
        <v>30</v>
      </c>
      <c r="C69" s="46"/>
      <c r="D69" s="47">
        <f>G69*I69</f>
        <v>1852.08</v>
      </c>
      <c r="E69" s="46"/>
      <c r="F69" s="48"/>
      <c r="G69" s="46">
        <f>H69*12</f>
        <v>0.48</v>
      </c>
      <c r="H69" s="48">
        <v>0.04</v>
      </c>
      <c r="I69" s="16">
        <v>3858.5</v>
      </c>
    </row>
    <row r="70" spans="1:9" s="23" customFormat="1" ht="12.75" hidden="1">
      <c r="A70" s="31" t="s">
        <v>91</v>
      </c>
      <c r="B70" s="32" t="s">
        <v>16</v>
      </c>
      <c r="C70" s="46"/>
      <c r="D70" s="47">
        <f>G70*I70</f>
        <v>0</v>
      </c>
      <c r="E70" s="46"/>
      <c r="F70" s="48"/>
      <c r="G70" s="46">
        <f>H70*12</f>
        <v>0</v>
      </c>
      <c r="H70" s="50"/>
      <c r="I70" s="16">
        <v>3858.5</v>
      </c>
    </row>
    <row r="71" spans="1:9" s="23" customFormat="1" ht="14.25">
      <c r="A71" s="38" t="s">
        <v>92</v>
      </c>
      <c r="B71" s="32"/>
      <c r="C71" s="46"/>
      <c r="D71" s="27">
        <f>SUM(D72:D79)</f>
        <v>8334.36</v>
      </c>
      <c r="E71" s="46"/>
      <c r="F71" s="48"/>
      <c r="G71" s="27">
        <f>SUM(G72:G79)</f>
        <v>2.16</v>
      </c>
      <c r="H71" s="29">
        <f>SUM(H72:H79)</f>
        <v>0.18000000000000002</v>
      </c>
      <c r="I71" s="16">
        <v>3858.5</v>
      </c>
    </row>
    <row r="72" spans="1:9" s="23" customFormat="1" ht="12.75" hidden="1">
      <c r="A72" s="31" t="s">
        <v>93</v>
      </c>
      <c r="B72" s="32" t="s">
        <v>16</v>
      </c>
      <c r="C72" s="46"/>
      <c r="D72" s="47">
        <f>G72*I72</f>
        <v>0</v>
      </c>
      <c r="E72" s="46"/>
      <c r="F72" s="48"/>
      <c r="G72" s="46">
        <f>H72*12</f>
        <v>0</v>
      </c>
      <c r="H72" s="48"/>
      <c r="I72" s="16">
        <v>3858.5</v>
      </c>
    </row>
    <row r="73" spans="1:9" s="23" customFormat="1" ht="14.25">
      <c r="A73" s="31" t="s">
        <v>94</v>
      </c>
      <c r="B73" s="32" t="s">
        <v>54</v>
      </c>
      <c r="C73" s="46"/>
      <c r="D73" s="47">
        <f>G73*I73</f>
        <v>7871.34</v>
      </c>
      <c r="E73" s="46"/>
      <c r="F73" s="48"/>
      <c r="G73" s="46">
        <f>H73*12</f>
        <v>2.04</v>
      </c>
      <c r="H73" s="48">
        <v>0.17</v>
      </c>
      <c r="I73" s="16">
        <v>3858.5</v>
      </c>
    </row>
    <row r="74" spans="1:9" s="23" customFormat="1" ht="14.25">
      <c r="A74" s="31" t="s">
        <v>95</v>
      </c>
      <c r="B74" s="32" t="s">
        <v>54</v>
      </c>
      <c r="C74" s="46"/>
      <c r="D74" s="47">
        <f>G74*I74</f>
        <v>463.02</v>
      </c>
      <c r="E74" s="46"/>
      <c r="F74" s="48"/>
      <c r="G74" s="46">
        <f>H74*12</f>
        <v>0.12</v>
      </c>
      <c r="H74" s="48">
        <v>0.01</v>
      </c>
      <c r="I74" s="16">
        <v>3858.5</v>
      </c>
    </row>
    <row r="75" spans="1:9" s="23" customFormat="1" ht="12.75" customHeight="1" hidden="1">
      <c r="A75" s="31" t="s">
        <v>96</v>
      </c>
      <c r="B75" s="32" t="s">
        <v>30</v>
      </c>
      <c r="C75" s="46"/>
      <c r="D75" s="47">
        <f>G75*I75</f>
        <v>0</v>
      </c>
      <c r="E75" s="46"/>
      <c r="F75" s="48"/>
      <c r="G75" s="46">
        <f>H75*12</f>
        <v>0</v>
      </c>
      <c r="H75" s="50"/>
      <c r="I75" s="16">
        <v>3858.5</v>
      </c>
    </row>
    <row r="76" spans="1:9" s="23" customFormat="1" ht="12.75" hidden="1">
      <c r="A76" s="31" t="s">
        <v>97</v>
      </c>
      <c r="B76" s="32" t="s">
        <v>30</v>
      </c>
      <c r="C76" s="46"/>
      <c r="D76" s="47">
        <f>G76*I76</f>
        <v>0</v>
      </c>
      <c r="E76" s="46"/>
      <c r="F76" s="48"/>
      <c r="G76" s="46">
        <f>H76*12</f>
        <v>0</v>
      </c>
      <c r="H76" s="50"/>
      <c r="I76" s="16">
        <v>3858.5</v>
      </c>
    </row>
    <row r="77" spans="1:9" s="23" customFormat="1" ht="12.75" hidden="1">
      <c r="A77" s="31" t="s">
        <v>98</v>
      </c>
      <c r="B77" s="32" t="s">
        <v>30</v>
      </c>
      <c r="C77" s="46"/>
      <c r="D77" s="47">
        <f>G77*I77</f>
        <v>0</v>
      </c>
      <c r="E77" s="46"/>
      <c r="F77" s="48"/>
      <c r="G77" s="46">
        <f>H77*12</f>
        <v>0</v>
      </c>
      <c r="H77" s="50"/>
      <c r="I77" s="16">
        <v>3858.5</v>
      </c>
    </row>
    <row r="78" spans="1:9" s="23" customFormat="1" ht="12.75" hidden="1">
      <c r="A78" s="31" t="s">
        <v>99</v>
      </c>
      <c r="B78" s="32" t="s">
        <v>30</v>
      </c>
      <c r="C78" s="46"/>
      <c r="D78" s="47">
        <f>G78*I78</f>
        <v>0</v>
      </c>
      <c r="E78" s="46"/>
      <c r="F78" s="48"/>
      <c r="G78" s="46">
        <f>H78*12</f>
        <v>0</v>
      </c>
      <c r="H78" s="50"/>
      <c r="I78" s="16">
        <v>3858.5</v>
      </c>
    </row>
    <row r="79" spans="1:9" s="23" customFormat="1" ht="12.75" hidden="1">
      <c r="A79" s="31" t="s">
        <v>100</v>
      </c>
      <c r="B79" s="32" t="s">
        <v>30</v>
      </c>
      <c r="C79" s="46"/>
      <c r="D79" s="47">
        <f>G79*I79</f>
        <v>0</v>
      </c>
      <c r="E79" s="46"/>
      <c r="F79" s="48"/>
      <c r="G79" s="46">
        <f>H79*12</f>
        <v>0</v>
      </c>
      <c r="H79" s="50"/>
      <c r="I79" s="16">
        <v>3858.5</v>
      </c>
    </row>
    <row r="80" spans="1:9" s="23" customFormat="1" ht="14.25">
      <c r="A80" s="38" t="s">
        <v>101</v>
      </c>
      <c r="B80" s="32"/>
      <c r="C80" s="46"/>
      <c r="D80" s="27">
        <f>D81+D82+D83</f>
        <v>5556.24</v>
      </c>
      <c r="E80" s="46"/>
      <c r="F80" s="48"/>
      <c r="G80" s="27">
        <f>G81+G82+G83</f>
        <v>1.44</v>
      </c>
      <c r="H80" s="29">
        <f>H81+H82+H83</f>
        <v>0.12</v>
      </c>
      <c r="I80" s="16">
        <v>3858.5</v>
      </c>
    </row>
    <row r="81" spans="1:9" s="23" customFormat="1" ht="14.25">
      <c r="A81" s="31" t="s">
        <v>102</v>
      </c>
      <c r="B81" s="32" t="s">
        <v>54</v>
      </c>
      <c r="C81" s="46"/>
      <c r="D81" s="47">
        <f>G81*I81</f>
        <v>926.04</v>
      </c>
      <c r="E81" s="46"/>
      <c r="F81" s="48"/>
      <c r="G81" s="46">
        <f>H81*12</f>
        <v>0.24</v>
      </c>
      <c r="H81" s="48">
        <v>0.02</v>
      </c>
      <c r="I81" s="16">
        <v>3858.5</v>
      </c>
    </row>
    <row r="82" spans="1:9" s="23" customFormat="1" ht="14.25">
      <c r="A82" s="31" t="s">
        <v>103</v>
      </c>
      <c r="B82" s="32" t="s">
        <v>54</v>
      </c>
      <c r="C82" s="46"/>
      <c r="D82" s="47">
        <f>G82*I82</f>
        <v>4167.18</v>
      </c>
      <c r="E82" s="46"/>
      <c r="F82" s="48"/>
      <c r="G82" s="46">
        <f>H82*12</f>
        <v>1.08</v>
      </c>
      <c r="H82" s="48">
        <v>0.09</v>
      </c>
      <c r="I82" s="16">
        <v>3858.5</v>
      </c>
    </row>
    <row r="83" spans="1:9" s="23" customFormat="1" ht="14.25">
      <c r="A83" s="31" t="s">
        <v>104</v>
      </c>
      <c r="B83" s="32" t="s">
        <v>54</v>
      </c>
      <c r="C83" s="46"/>
      <c r="D83" s="47">
        <f>G83*I83</f>
        <v>463.02</v>
      </c>
      <c r="E83" s="46"/>
      <c r="F83" s="48"/>
      <c r="G83" s="46">
        <f>H83*12</f>
        <v>0.12</v>
      </c>
      <c r="H83" s="48">
        <v>0.01</v>
      </c>
      <c r="I83" s="16">
        <v>3858.5</v>
      </c>
    </row>
    <row r="84" spans="1:9" s="16" customFormat="1" ht="14.25">
      <c r="A84" s="38" t="s">
        <v>105</v>
      </c>
      <c r="B84" s="26"/>
      <c r="C84" s="27"/>
      <c r="D84" s="27">
        <f>D85+D86</f>
        <v>16205.699999999999</v>
      </c>
      <c r="E84" s="27"/>
      <c r="F84" s="39"/>
      <c r="G84" s="27">
        <f>G85+G86</f>
        <v>4.2</v>
      </c>
      <c r="H84" s="29">
        <f>H85+H86</f>
        <v>0.35</v>
      </c>
      <c r="I84" s="16">
        <v>3858.5</v>
      </c>
    </row>
    <row r="85" spans="1:9" s="23" customFormat="1" ht="14.25">
      <c r="A85" s="31" t="s">
        <v>106</v>
      </c>
      <c r="B85" s="32" t="s">
        <v>54</v>
      </c>
      <c r="C85" s="46"/>
      <c r="D85" s="47">
        <f>G85*I85</f>
        <v>1389.06</v>
      </c>
      <c r="E85" s="46"/>
      <c r="F85" s="48"/>
      <c r="G85" s="46">
        <f>H85*12</f>
        <v>0.36</v>
      </c>
      <c r="H85" s="48">
        <v>0.03</v>
      </c>
      <c r="I85" s="16">
        <v>3858.5</v>
      </c>
    </row>
    <row r="86" spans="1:9" s="23" customFormat="1" ht="24.75">
      <c r="A86" s="31" t="s">
        <v>107</v>
      </c>
      <c r="B86" s="32" t="s">
        <v>30</v>
      </c>
      <c r="C86" s="46">
        <f>F86*12</f>
        <v>0</v>
      </c>
      <c r="D86" s="47">
        <f>G86*I86</f>
        <v>14816.64</v>
      </c>
      <c r="E86" s="46">
        <f>H86*12</f>
        <v>3.84</v>
      </c>
      <c r="F86" s="48"/>
      <c r="G86" s="46">
        <f>H86*12</f>
        <v>3.84</v>
      </c>
      <c r="H86" s="48">
        <v>0.32</v>
      </c>
      <c r="I86" s="16">
        <v>3858.5</v>
      </c>
    </row>
    <row r="87" spans="1:9" s="16" customFormat="1" ht="14.25">
      <c r="A87" s="38" t="s">
        <v>108</v>
      </c>
      <c r="B87" s="26"/>
      <c r="C87" s="27"/>
      <c r="D87" s="27">
        <f>D88+D89+D90+D91</f>
        <v>22224.96</v>
      </c>
      <c r="E87" s="27"/>
      <c r="F87" s="39"/>
      <c r="G87" s="27">
        <f>G88+G89+G90+G91</f>
        <v>5.76</v>
      </c>
      <c r="H87" s="29">
        <f>H88+H89+H90+H91</f>
        <v>0.48</v>
      </c>
      <c r="I87" s="16">
        <v>3858.5</v>
      </c>
    </row>
    <row r="88" spans="1:9" s="23" customFormat="1" ht="14.25">
      <c r="A88" s="31" t="s">
        <v>109</v>
      </c>
      <c r="B88" s="32" t="s">
        <v>72</v>
      </c>
      <c r="C88" s="46"/>
      <c r="D88" s="47">
        <f>G88*I88</f>
        <v>3704.16</v>
      </c>
      <c r="E88" s="46"/>
      <c r="F88" s="48"/>
      <c r="G88" s="46">
        <f>H88*12</f>
        <v>0.96</v>
      </c>
      <c r="H88" s="48">
        <v>0.08</v>
      </c>
      <c r="I88" s="16">
        <v>3858.5</v>
      </c>
    </row>
    <row r="89" spans="1:9" s="23" customFormat="1" ht="14.25">
      <c r="A89" s="31" t="s">
        <v>110</v>
      </c>
      <c r="B89" s="32" t="s">
        <v>72</v>
      </c>
      <c r="C89" s="46"/>
      <c r="D89" s="47">
        <f>G89*I89</f>
        <v>1852.08</v>
      </c>
      <c r="E89" s="46"/>
      <c r="F89" s="48"/>
      <c r="G89" s="46">
        <f>H89*12</f>
        <v>0.48</v>
      </c>
      <c r="H89" s="48">
        <v>0.04</v>
      </c>
      <c r="I89" s="16">
        <v>3858.5</v>
      </c>
    </row>
    <row r="90" spans="1:9" s="23" customFormat="1" ht="25.5" customHeight="1">
      <c r="A90" s="31" t="s">
        <v>111</v>
      </c>
      <c r="B90" s="32" t="s">
        <v>54</v>
      </c>
      <c r="C90" s="46"/>
      <c r="D90" s="47">
        <f>G90*I90</f>
        <v>1852.08</v>
      </c>
      <c r="E90" s="46"/>
      <c r="F90" s="48"/>
      <c r="G90" s="46">
        <f>H90*12</f>
        <v>0.48</v>
      </c>
      <c r="H90" s="48">
        <v>0.04</v>
      </c>
      <c r="I90" s="16">
        <v>3858.5</v>
      </c>
    </row>
    <row r="91" spans="1:9" s="23" customFormat="1" ht="17.25" customHeight="1">
      <c r="A91" s="31" t="s">
        <v>112</v>
      </c>
      <c r="B91" s="32"/>
      <c r="C91" s="51"/>
      <c r="D91" s="47">
        <f>G91*I91</f>
        <v>14816.64</v>
      </c>
      <c r="E91" s="46"/>
      <c r="F91" s="48"/>
      <c r="G91" s="46">
        <f>H91*12</f>
        <v>3.84</v>
      </c>
      <c r="H91" s="48">
        <v>0.32</v>
      </c>
      <c r="I91" s="16">
        <v>3858.5</v>
      </c>
    </row>
    <row r="92" spans="1:9" s="16" customFormat="1" ht="27.75">
      <c r="A92" s="38" t="s">
        <v>113</v>
      </c>
      <c r="B92" s="26" t="s">
        <v>30</v>
      </c>
      <c r="C92" s="27">
        <f>F92*12</f>
        <v>0</v>
      </c>
      <c r="D92" s="27">
        <f>G92*I92</f>
        <v>12964.560000000001</v>
      </c>
      <c r="E92" s="27">
        <f>H92*12</f>
        <v>3.3600000000000003</v>
      </c>
      <c r="F92" s="39"/>
      <c r="G92" s="27">
        <f>H92*12</f>
        <v>3.3600000000000003</v>
      </c>
      <c r="H92" s="29">
        <v>0.28</v>
      </c>
      <c r="I92" s="16">
        <v>3858.5</v>
      </c>
    </row>
    <row r="93" spans="1:9" s="16" customFormat="1" ht="14.25">
      <c r="A93" s="38" t="s">
        <v>114</v>
      </c>
      <c r="B93" s="26"/>
      <c r="C93" s="27"/>
      <c r="D93" s="27">
        <v>70000</v>
      </c>
      <c r="E93" s="27">
        <f>H93*12</f>
        <v>18.14176493456006</v>
      </c>
      <c r="F93" s="39" t="e">
        <f>#REF!+#REF!+#REF!+#REF!+#REF!+#REF!+#REF!+#REF!+#REF!+#REF!</f>
        <v>#REF!</v>
      </c>
      <c r="G93" s="27">
        <f>H93*12</f>
        <v>18.14176493456006</v>
      </c>
      <c r="H93" s="29">
        <f>D93/12/I93</f>
        <v>1.5118137445466717</v>
      </c>
      <c r="I93" s="16">
        <v>3858.5</v>
      </c>
    </row>
    <row r="94" spans="1:8" s="16" customFormat="1" ht="17.25">
      <c r="A94" s="52" t="s">
        <v>115</v>
      </c>
      <c r="B94" s="53"/>
      <c r="C94" s="54"/>
      <c r="D94" s="55">
        <f>D13+D18+D26+D27+D28+D29+D30+D34+D35+D36+D38+D54+D67+D71+D80+D84+D87+D92+D93+D37</f>
        <v>535453.2200000001</v>
      </c>
      <c r="E94" s="54"/>
      <c r="F94" s="55"/>
      <c r="G94" s="55">
        <f>G13+G18+G26+G27+G28+G29+G30+G34+G35+G36+G38+G54+G67+G71+G80+G84+G87+G92+G93+G37</f>
        <v>138.7723778670468</v>
      </c>
      <c r="H94" s="55">
        <f>H13+H18+H26+H27+H28+H29+H30+H34+H35+H36+H38+H54+H67+H71+H80+H84+H87+H92+H93+H37</f>
        <v>11.564364822253896</v>
      </c>
    </row>
    <row r="95" spans="1:8" s="16" customFormat="1" ht="13.5">
      <c r="A95" s="56"/>
      <c r="B95" s="57"/>
      <c r="C95" s="58"/>
      <c r="D95" s="58"/>
      <c r="E95" s="58"/>
      <c r="F95" s="59"/>
      <c r="G95" s="58"/>
      <c r="H95" s="59"/>
    </row>
    <row r="96" spans="1:8" s="16" customFormat="1" ht="13.5">
      <c r="A96" s="60"/>
      <c r="B96" s="43"/>
      <c r="C96" s="44"/>
      <c r="D96" s="44"/>
      <c r="E96" s="44"/>
      <c r="F96" s="45"/>
      <c r="G96" s="44"/>
      <c r="H96" s="45"/>
    </row>
    <row r="97" spans="1:9" s="16" customFormat="1" ht="17.25">
      <c r="A97" s="61" t="s">
        <v>116</v>
      </c>
      <c r="B97" s="62"/>
      <c r="C97" s="63" t="e">
        <f>F97*12</f>
        <v>#REF!</v>
      </c>
      <c r="D97" s="63">
        <f>D98+D104</f>
        <v>163724.76</v>
      </c>
      <c r="E97" s="63">
        <f>H97*12</f>
        <v>42.4322301412466</v>
      </c>
      <c r="F97" s="64" t="e">
        <f>#REF!+#REF!+#REF!+#REF!+#REF!+#REF!+#REF!+#REF!+#REF!+#REF!</f>
        <v>#REF!</v>
      </c>
      <c r="G97" s="63">
        <f>H97*12</f>
        <v>42.4322301412466</v>
      </c>
      <c r="H97" s="64">
        <f>H98+H104</f>
        <v>3.5360191784372166</v>
      </c>
      <c r="I97" s="16">
        <v>3858.5</v>
      </c>
    </row>
    <row r="98" spans="1:9" s="69" customFormat="1" ht="14.25">
      <c r="A98" s="65" t="s">
        <v>117</v>
      </c>
      <c r="B98" s="66"/>
      <c r="C98" s="67"/>
      <c r="D98" s="67">
        <v>90017.06</v>
      </c>
      <c r="E98" s="67"/>
      <c r="F98" s="67"/>
      <c r="G98" s="67">
        <f>12*H98</f>
        <v>23.329547751716987</v>
      </c>
      <c r="H98" s="68">
        <f>D98/I98/12</f>
        <v>1.944128979309749</v>
      </c>
      <c r="I98" s="16">
        <v>3858.5</v>
      </c>
    </row>
    <row r="99" spans="1:9" s="69" customFormat="1" ht="12.75" hidden="1">
      <c r="A99" s="65" t="s">
        <v>118</v>
      </c>
      <c r="B99" s="66"/>
      <c r="C99" s="67"/>
      <c r="D99" s="67">
        <f>G99*I99</f>
        <v>0</v>
      </c>
      <c r="E99" s="67"/>
      <c r="F99" s="67"/>
      <c r="G99" s="67">
        <f>12*H99</f>
        <v>0</v>
      </c>
      <c r="H99" s="68">
        <v>0</v>
      </c>
      <c r="I99" s="16">
        <v>3858.5</v>
      </c>
    </row>
    <row r="100" spans="1:9" s="69" customFormat="1" ht="12.75" hidden="1">
      <c r="A100" s="65" t="s">
        <v>119</v>
      </c>
      <c r="B100" s="66"/>
      <c r="C100" s="67"/>
      <c r="D100" s="67">
        <f>G100*I100</f>
        <v>0</v>
      </c>
      <c r="E100" s="67"/>
      <c r="F100" s="67"/>
      <c r="G100" s="67">
        <f>12*H100</f>
        <v>0</v>
      </c>
      <c r="H100" s="68"/>
      <c r="I100" s="16">
        <v>3858.5</v>
      </c>
    </row>
    <row r="101" spans="1:9" s="69" customFormat="1" ht="12.75" hidden="1">
      <c r="A101" s="65" t="s">
        <v>120</v>
      </c>
      <c r="B101" s="66"/>
      <c r="C101" s="67"/>
      <c r="D101" s="67">
        <f>G101*I101</f>
        <v>0</v>
      </c>
      <c r="E101" s="67"/>
      <c r="F101" s="67"/>
      <c r="G101" s="67">
        <f>12*H101</f>
        <v>0</v>
      </c>
      <c r="H101" s="68"/>
      <c r="I101" s="16">
        <v>3858.5</v>
      </c>
    </row>
    <row r="102" spans="1:9" s="69" customFormat="1" ht="12.75" hidden="1">
      <c r="A102" s="65" t="s">
        <v>121</v>
      </c>
      <c r="B102" s="66"/>
      <c r="C102" s="67"/>
      <c r="D102" s="67">
        <f>G102*I102</f>
        <v>0</v>
      </c>
      <c r="E102" s="67"/>
      <c r="F102" s="67"/>
      <c r="G102" s="67">
        <f>12*H102</f>
        <v>0</v>
      </c>
      <c r="H102" s="68"/>
      <c r="I102" s="16">
        <v>3858.5</v>
      </c>
    </row>
    <row r="103" spans="1:9" s="69" customFormat="1" ht="12.75" hidden="1">
      <c r="A103" s="65" t="s">
        <v>122</v>
      </c>
      <c r="B103" s="66"/>
      <c r="C103" s="67"/>
      <c r="D103" s="67">
        <f>G103*I103</f>
        <v>0</v>
      </c>
      <c r="E103" s="67"/>
      <c r="F103" s="67"/>
      <c r="G103" s="67">
        <f>12*H103</f>
        <v>0</v>
      </c>
      <c r="H103" s="68"/>
      <c r="I103" s="16">
        <v>3858.5</v>
      </c>
    </row>
    <row r="104" spans="1:9" s="69" customFormat="1" ht="14.25">
      <c r="A104" s="70" t="s">
        <v>123</v>
      </c>
      <c r="B104" s="71"/>
      <c r="C104" s="72"/>
      <c r="D104" s="72">
        <v>73707.7</v>
      </c>
      <c r="E104" s="72"/>
      <c r="F104" s="72"/>
      <c r="G104" s="72">
        <f>12*H104</f>
        <v>19.10268238952961</v>
      </c>
      <c r="H104" s="73">
        <f>D104/12/I104</f>
        <v>1.5918901991274674</v>
      </c>
      <c r="I104" s="16">
        <v>3858.5</v>
      </c>
    </row>
    <row r="105" spans="1:9" s="69" customFormat="1" ht="12.75" hidden="1">
      <c r="A105" s="74" t="s">
        <v>124</v>
      </c>
      <c r="B105" s="75"/>
      <c r="C105" s="76"/>
      <c r="D105" s="76">
        <f>G105*I105</f>
        <v>0</v>
      </c>
      <c r="E105" s="76"/>
      <c r="F105" s="76"/>
      <c r="G105" s="76">
        <f>12*H105</f>
        <v>0</v>
      </c>
      <c r="H105" s="77"/>
      <c r="I105" s="16">
        <v>3858.5</v>
      </c>
    </row>
    <row r="106" spans="1:9" s="69" customFormat="1" ht="12.75">
      <c r="A106" s="78"/>
      <c r="B106" s="75"/>
      <c r="C106" s="76"/>
      <c r="D106" s="76"/>
      <c r="E106" s="76"/>
      <c r="F106" s="79"/>
      <c r="G106" s="76"/>
      <c r="H106" s="79"/>
      <c r="I106" s="16"/>
    </row>
    <row r="107" spans="1:8" s="16" customFormat="1" ht="13.5">
      <c r="A107" s="80"/>
      <c r="B107" s="75"/>
      <c r="C107" s="76"/>
      <c r="D107" s="58"/>
      <c r="E107" s="58"/>
      <c r="F107" s="59"/>
      <c r="G107" s="58"/>
      <c r="H107" s="81"/>
    </row>
    <row r="108" spans="1:8" s="16" customFormat="1" ht="17.25">
      <c r="A108" s="82" t="s">
        <v>125</v>
      </c>
      <c r="B108" s="83"/>
      <c r="C108" s="84"/>
      <c r="D108" s="85">
        <f>D94+D97</f>
        <v>699177.9800000001</v>
      </c>
      <c r="E108" s="86"/>
      <c r="F108" s="86"/>
      <c r="G108" s="85">
        <f>G94+G97</f>
        <v>181.2046080082934</v>
      </c>
      <c r="H108" s="85">
        <f>H94+H97</f>
        <v>15.100384000691113</v>
      </c>
    </row>
    <row r="109" s="88" customFormat="1" ht="12.75">
      <c r="A109" s="87"/>
    </row>
    <row r="110" spans="1:8" s="93" customFormat="1" ht="17.25">
      <c r="A110" s="89" t="s">
        <v>126</v>
      </c>
      <c r="B110" s="90" t="s">
        <v>26</v>
      </c>
      <c r="C110" s="90" t="s">
        <v>127</v>
      </c>
      <c r="D110" s="90" t="s">
        <v>127</v>
      </c>
      <c r="E110" s="91"/>
      <c r="F110" s="91"/>
      <c r="G110" s="91"/>
      <c r="H110" s="92">
        <v>24.94</v>
      </c>
    </row>
    <row r="111" spans="1:8" s="97" customFormat="1" ht="15">
      <c r="A111" s="94"/>
      <c r="B111" s="95"/>
      <c r="C111" s="96"/>
      <c r="D111" s="96"/>
      <c r="E111" s="96"/>
      <c r="F111" s="96"/>
      <c r="G111" s="96"/>
      <c r="H111" s="96"/>
    </row>
    <row r="112" spans="1:6" s="88" customFormat="1" ht="13.5">
      <c r="A112" s="98" t="s">
        <v>128</v>
      </c>
      <c r="B112" s="98"/>
      <c r="C112" s="98"/>
      <c r="D112" s="98"/>
      <c r="E112" s="98"/>
      <c r="F112" s="98"/>
    </row>
    <row r="113" s="88" customFormat="1" ht="12.75"/>
    <row r="114" s="88" customFormat="1" ht="12.75">
      <c r="A114" s="87" t="s">
        <v>129</v>
      </c>
    </row>
    <row r="115" s="88" customFormat="1" ht="12.75"/>
    <row r="116" s="88" customFormat="1" ht="12.75"/>
    <row r="117" s="88" customFormat="1" ht="12.75"/>
    <row r="118" s="88" customFormat="1" ht="12.75"/>
    <row r="119" s="88" customFormat="1" ht="12.75"/>
    <row r="120" s="88" customFormat="1" ht="12.75"/>
    <row r="121" s="88" customFormat="1" ht="12.75"/>
    <row r="122" s="88" customFormat="1" ht="12.75"/>
    <row r="123" s="88" customFormat="1" ht="12.75"/>
    <row r="124" s="88" customFormat="1" ht="12.75"/>
    <row r="125" s="88" customFormat="1" ht="12.75"/>
    <row r="126" s="88" customFormat="1" ht="12.75"/>
    <row r="127" s="88" customFormat="1" ht="12.75"/>
    <row r="128" s="88" customFormat="1" ht="12.75"/>
    <row r="129" s="88" customFormat="1" ht="12.75"/>
    <row r="130" s="88" customFormat="1" ht="12.75"/>
    <row r="131" s="88" customFormat="1" ht="12.75"/>
    <row r="132" s="88" customFormat="1" ht="12.75"/>
  </sheetData>
  <mergeCells count="10">
    <mergeCell ref="A1:H1"/>
    <mergeCell ref="B2:H2"/>
    <mergeCell ref="B3:H3"/>
    <mergeCell ref="B4:H4"/>
    <mergeCell ref="A6:H6"/>
    <mergeCell ref="A7:H7"/>
    <mergeCell ref="A8:H8"/>
    <mergeCell ref="A9:H9"/>
    <mergeCell ref="A12:H12"/>
    <mergeCell ref="A112:F112"/>
  </mergeCells>
  <printOptions horizontalCentered="1"/>
  <pageMargins left="0.2" right="0.2" top="0.19652777777777777" bottom="0.2" header="0.5118055555555556" footer="0.5118055555555556"/>
  <pageSetup horizontalDpi="300" verticalDpi="300" orientation="portrait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Цалко</cp:lastModifiedBy>
  <cp:lastPrinted>2011-05-31T11:04:27Z</cp:lastPrinted>
  <dcterms:created xsi:type="dcterms:W3CDTF">2010-04-02T14:46:04Z</dcterms:created>
  <dcterms:modified xsi:type="dcterms:W3CDTF">2011-05-31T11:10:44Z</dcterms:modified>
  <cp:category/>
  <cp:version/>
  <cp:contentType/>
  <cp:contentStatus/>
  <cp:revision>1</cp:revision>
</cp:coreProperties>
</file>