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0" windowWidth="15480" windowHeight="11520" activeTab="2"/>
  </bookViews>
  <sheets>
    <sheet name="проект 290 Пост." sheetId="5" r:id="rId1"/>
    <sheet name="по заявлению" sheetId="6" r:id="rId2"/>
    <sheet name="по голосованию" sheetId="7" r:id="rId3"/>
  </sheets>
  <definedNames>
    <definedName name="_xlnm.Print_Area" localSheetId="2">'по голосованию'!$A$1:$G$136</definedName>
    <definedName name="_xlnm.Print_Area" localSheetId="1">'по заявлению'!$A$1:$G$138</definedName>
    <definedName name="_xlnm.Print_Area" localSheetId="0">'проект 290 Пост.'!$A$1:$G$143</definedName>
  </definedNames>
  <calcPr calcId="145621" fullPrecision="0"/>
</workbook>
</file>

<file path=xl/calcChain.xml><?xml version="1.0" encoding="utf-8"?>
<calcChain xmlns="http://schemas.openxmlformats.org/spreadsheetml/2006/main">
  <c r="C125" i="7" l="1"/>
  <c r="F122" i="7"/>
  <c r="G122" i="7" s="1"/>
  <c r="F121" i="7"/>
  <c r="G121" i="7" s="1"/>
  <c r="F120" i="7"/>
  <c r="G120" i="7" s="1"/>
  <c r="F119" i="7"/>
  <c r="G119" i="7" s="1"/>
  <c r="F118" i="7"/>
  <c r="G118" i="7" s="1"/>
  <c r="F117" i="7"/>
  <c r="G117" i="7" s="1"/>
  <c r="F116" i="7"/>
  <c r="G116" i="7" s="1"/>
  <c r="F115" i="7"/>
  <c r="G115" i="7" s="1"/>
  <c r="E114" i="7"/>
  <c r="C114" i="7"/>
  <c r="C110" i="7"/>
  <c r="F109" i="7"/>
  <c r="F108" i="7"/>
  <c r="E108" i="7" s="1"/>
  <c r="C108" i="7"/>
  <c r="E105" i="7"/>
  <c r="F105" i="7" s="1"/>
  <c r="G105" i="7" s="1"/>
  <c r="C104" i="7"/>
  <c r="F102" i="7"/>
  <c r="G102" i="7" s="1"/>
  <c r="E102" i="7"/>
  <c r="E100" i="7"/>
  <c r="F100" i="7" s="1"/>
  <c r="G100" i="7" s="1"/>
  <c r="E98" i="7"/>
  <c r="E97" i="7"/>
  <c r="E94" i="7"/>
  <c r="E93" i="7"/>
  <c r="F93" i="7" s="1"/>
  <c r="G93" i="7" s="1"/>
  <c r="E92" i="7"/>
  <c r="E88" i="7"/>
  <c r="F88" i="7" s="1"/>
  <c r="G88" i="7" s="1"/>
  <c r="E82" i="7"/>
  <c r="E77" i="7"/>
  <c r="F77" i="7" s="1"/>
  <c r="G77" i="7" s="1"/>
  <c r="C72" i="7"/>
  <c r="C69" i="7"/>
  <c r="C68" i="7"/>
  <c r="C67" i="7"/>
  <c r="C66" i="7"/>
  <c r="C65" i="7"/>
  <c r="E63" i="7"/>
  <c r="F63" i="7" s="1"/>
  <c r="G63" i="7" s="1"/>
  <c r="F62" i="7"/>
  <c r="G62" i="7" s="1"/>
  <c r="C62" i="7"/>
  <c r="F61" i="7"/>
  <c r="G61" i="7" s="1"/>
  <c r="C61" i="7"/>
  <c r="F60" i="7"/>
  <c r="E60" i="7" s="1"/>
  <c r="C60" i="7"/>
  <c r="F50" i="7"/>
  <c r="E50" i="7" s="1"/>
  <c r="C50" i="7"/>
  <c r="F49" i="7"/>
  <c r="G49" i="7" s="1"/>
  <c r="F48" i="7"/>
  <c r="G48" i="7" s="1"/>
  <c r="F47" i="7"/>
  <c r="G47" i="7" s="1"/>
  <c r="F46" i="7"/>
  <c r="G46" i="7" s="1"/>
  <c r="F40" i="7"/>
  <c r="G40" i="7" s="1"/>
  <c r="F39" i="7"/>
  <c r="E39" i="7" s="1"/>
  <c r="C39" i="7"/>
  <c r="F38" i="7"/>
  <c r="E38" i="7"/>
  <c r="C38" i="7"/>
  <c r="F27" i="7"/>
  <c r="E27" i="7" s="1"/>
  <c r="C27" i="7"/>
  <c r="G26" i="7"/>
  <c r="G14" i="7" s="1"/>
  <c r="F14" i="7" s="1"/>
  <c r="E14" i="7" s="1"/>
  <c r="C14" i="7"/>
  <c r="F114" i="7" l="1"/>
  <c r="G114" i="7"/>
  <c r="G110" i="7"/>
  <c r="F110" i="7"/>
  <c r="E109" i="7"/>
  <c r="E110" i="7" s="1"/>
  <c r="E125" i="7" s="1"/>
  <c r="E108" i="6"/>
  <c r="F108" i="6"/>
  <c r="F125" i="7" l="1"/>
  <c r="G125" i="7"/>
  <c r="E114" i="6"/>
  <c r="F127" i="6" l="1"/>
  <c r="G127" i="6" s="1"/>
  <c r="C125" i="6"/>
  <c r="F122" i="6"/>
  <c r="G122" i="6" s="1"/>
  <c r="F121" i="6"/>
  <c r="G121" i="6" s="1"/>
  <c r="F120" i="6"/>
  <c r="G120" i="6" s="1"/>
  <c r="F119" i="6"/>
  <c r="G119" i="6" s="1"/>
  <c r="F118" i="6"/>
  <c r="G118" i="6" s="1"/>
  <c r="F117" i="6"/>
  <c r="G117" i="6" s="1"/>
  <c r="F116" i="6"/>
  <c r="F115" i="6"/>
  <c r="G115" i="6" s="1"/>
  <c r="C114" i="6"/>
  <c r="C110" i="6"/>
  <c r="F109" i="6"/>
  <c r="C108" i="6"/>
  <c r="E105" i="6"/>
  <c r="F105" i="6" s="1"/>
  <c r="G105" i="6" s="1"/>
  <c r="C104" i="6"/>
  <c r="E102" i="6"/>
  <c r="F102" i="6" s="1"/>
  <c r="G102" i="6" s="1"/>
  <c r="E100" i="6"/>
  <c r="F100" i="6" s="1"/>
  <c r="G100" i="6" s="1"/>
  <c r="E98" i="6"/>
  <c r="E97" i="6"/>
  <c r="E94" i="6"/>
  <c r="E93" i="6" s="1"/>
  <c r="F93" i="6" s="1"/>
  <c r="G93" i="6" s="1"/>
  <c r="E92" i="6"/>
  <c r="E88" i="6"/>
  <c r="F88" i="6" s="1"/>
  <c r="G88" i="6" s="1"/>
  <c r="E82" i="6"/>
  <c r="E77" i="6"/>
  <c r="F77" i="6" s="1"/>
  <c r="G77" i="6" s="1"/>
  <c r="C72" i="6"/>
  <c r="C69" i="6"/>
  <c r="C68" i="6"/>
  <c r="C67" i="6"/>
  <c r="C66" i="6"/>
  <c r="C65" i="6"/>
  <c r="E63" i="6"/>
  <c r="F63" i="6" s="1"/>
  <c r="G63" i="6" s="1"/>
  <c r="F62" i="6"/>
  <c r="G62" i="6" s="1"/>
  <c r="C62" i="6"/>
  <c r="F61" i="6"/>
  <c r="G61" i="6" s="1"/>
  <c r="C61" i="6"/>
  <c r="F60" i="6"/>
  <c r="E60" i="6" s="1"/>
  <c r="C60" i="6"/>
  <c r="F50" i="6"/>
  <c r="E50" i="6" s="1"/>
  <c r="C50" i="6"/>
  <c r="F49" i="6"/>
  <c r="G49" i="6" s="1"/>
  <c r="F48" i="6"/>
  <c r="G48" i="6" s="1"/>
  <c r="F47" i="6"/>
  <c r="G47" i="6" s="1"/>
  <c r="F46" i="6"/>
  <c r="G46" i="6" s="1"/>
  <c r="F40" i="6"/>
  <c r="G40" i="6" s="1"/>
  <c r="F39" i="6"/>
  <c r="E39" i="6" s="1"/>
  <c r="C39" i="6"/>
  <c r="F38" i="6"/>
  <c r="E38" i="6" s="1"/>
  <c r="C38" i="6"/>
  <c r="F27" i="6"/>
  <c r="E27" i="6" s="1"/>
  <c r="C27" i="6"/>
  <c r="G26" i="6"/>
  <c r="G14" i="6" s="1"/>
  <c r="F14" i="6" s="1"/>
  <c r="E14" i="6" s="1"/>
  <c r="C14" i="6"/>
  <c r="G116" i="6" l="1"/>
  <c r="G114" i="6" s="1"/>
  <c r="F114" i="6"/>
  <c r="F110" i="6"/>
  <c r="G110" i="6"/>
  <c r="G125" i="6" s="1"/>
  <c r="G129" i="6" s="1"/>
  <c r="E109" i="6"/>
  <c r="E110" i="6" s="1"/>
  <c r="E125" i="6" s="1"/>
  <c r="E129" i="6" s="1"/>
  <c r="E114" i="5"/>
  <c r="F122" i="5"/>
  <c r="G122" i="5" s="1"/>
  <c r="F125" i="6" l="1"/>
  <c r="F129" i="6" s="1"/>
  <c r="F116" i="5"/>
  <c r="G116" i="5" s="1"/>
  <c r="F117" i="5"/>
  <c r="G117" i="5" s="1"/>
  <c r="F118" i="5"/>
  <c r="G118" i="5" s="1"/>
  <c r="F119" i="5"/>
  <c r="G119" i="5" s="1"/>
  <c r="F120" i="5"/>
  <c r="G120" i="5" s="1"/>
  <c r="F121" i="5"/>
  <c r="G121" i="5" s="1"/>
  <c r="F123" i="5"/>
  <c r="G123" i="5" s="1"/>
  <c r="F124" i="5"/>
  <c r="G124" i="5" s="1"/>
  <c r="F125" i="5"/>
  <c r="G125" i="5" s="1"/>
  <c r="F126" i="5"/>
  <c r="G126" i="5" s="1"/>
  <c r="F127" i="5"/>
  <c r="G127" i="5" s="1"/>
  <c r="F128" i="5"/>
  <c r="G128" i="5" s="1"/>
  <c r="F129" i="5"/>
  <c r="G129" i="5" s="1"/>
  <c r="F130" i="5"/>
  <c r="G130" i="5" s="1"/>
  <c r="F131" i="5"/>
  <c r="G131" i="5" s="1"/>
  <c r="F132" i="5"/>
  <c r="G132" i="5" s="1"/>
  <c r="E105" i="5"/>
  <c r="E100" i="5"/>
  <c r="E77" i="5"/>
  <c r="E63" i="5"/>
  <c r="F108" i="5" l="1"/>
  <c r="G108" i="5" s="1"/>
  <c r="F62" i="5"/>
  <c r="G62" i="5" s="1"/>
  <c r="F61" i="5"/>
  <c r="G61" i="5" s="1"/>
  <c r="F40" i="5"/>
  <c r="G40" i="5" s="1"/>
  <c r="G26" i="5"/>
  <c r="F115" i="5" l="1"/>
  <c r="F114" i="5" s="1"/>
  <c r="C114" i="5"/>
  <c r="C110" i="5"/>
  <c r="F109" i="5"/>
  <c r="C108" i="5"/>
  <c r="F105" i="5"/>
  <c r="G105" i="5" s="1"/>
  <c r="C104" i="5"/>
  <c r="E102" i="5"/>
  <c r="F102" i="5" s="1"/>
  <c r="G102" i="5" s="1"/>
  <c r="F100" i="5"/>
  <c r="G100" i="5" s="1"/>
  <c r="E98" i="5"/>
  <c r="E97" i="5"/>
  <c r="E94" i="5"/>
  <c r="E92" i="5"/>
  <c r="E88" i="5"/>
  <c r="F88" i="5" s="1"/>
  <c r="G88" i="5" s="1"/>
  <c r="E82" i="5"/>
  <c r="F77" i="5"/>
  <c r="G77" i="5" s="1"/>
  <c r="C72" i="5"/>
  <c r="C69" i="5"/>
  <c r="C68" i="5"/>
  <c r="C67" i="5"/>
  <c r="C66" i="5"/>
  <c r="C65" i="5"/>
  <c r="F63" i="5"/>
  <c r="G63" i="5" s="1"/>
  <c r="C62" i="5"/>
  <c r="C61" i="5"/>
  <c r="F60" i="5"/>
  <c r="E60" i="5" s="1"/>
  <c r="C60" i="5"/>
  <c r="F50" i="5"/>
  <c r="E50" i="5" s="1"/>
  <c r="C50" i="5"/>
  <c r="F49" i="5"/>
  <c r="G49" i="5" s="1"/>
  <c r="F48" i="5"/>
  <c r="G48" i="5" s="1"/>
  <c r="F47" i="5"/>
  <c r="G47" i="5" s="1"/>
  <c r="F46" i="5"/>
  <c r="G46" i="5" s="1"/>
  <c r="F39" i="5"/>
  <c r="E39" i="5" s="1"/>
  <c r="C39" i="5"/>
  <c r="F38" i="5"/>
  <c r="E38" i="5" s="1"/>
  <c r="C38" i="5"/>
  <c r="F27" i="5"/>
  <c r="E27" i="5" s="1"/>
  <c r="C27" i="5"/>
  <c r="G14" i="5"/>
  <c r="C14" i="5"/>
  <c r="G115" i="5" l="1"/>
  <c r="G114" i="5" s="1"/>
  <c r="E93" i="5"/>
  <c r="F93" i="5" s="1"/>
  <c r="G93" i="5" s="1"/>
  <c r="G110" i="5" s="1"/>
  <c r="F14" i="5"/>
  <c r="E14" i="5" s="1"/>
  <c r="C135" i="5"/>
  <c r="E109" i="5"/>
  <c r="E110" i="5" l="1"/>
  <c r="E135" i="5" s="1"/>
  <c r="F110" i="5"/>
  <c r="G135" i="5"/>
  <c r="F135" i="5"/>
</calcChain>
</file>

<file path=xl/sharedStrings.xml><?xml version="1.0" encoding="utf-8"?>
<sst xmlns="http://schemas.openxmlformats.org/spreadsheetml/2006/main" count="713" uniqueCount="176">
  <si>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</si>
  <si>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</si>
  <si>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</si>
  <si>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</si>
  <si>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</si>
  <si>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</si>
  <si>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</si>
  <si>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</si>
  <si>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</si>
  <si>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</si>
  <si>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</si>
  <si>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</si>
  <si>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</si>
  <si>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</si>
  <si>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</si>
  <si>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</si>
  <si>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</si>
  <si>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</si>
  <si>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</si>
  <si>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</si>
  <si>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</si>
  <si>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</si>
  <si>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</si>
  <si>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</si>
  <si>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</si>
  <si>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</si>
  <si>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</si>
  <si>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</si>
  <si>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</si>
  <si>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</si>
  <si>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</si>
  <si>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</si>
  <si>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</si>
  <si>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</si>
  <si>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</si>
  <si>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</si>
  <si>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</si>
  <si>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</si>
  <si>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</si>
  <si>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</si>
  <si>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</si>
  <si>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</si>
  <si>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</si>
  <si>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</si>
  <si>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</si>
  <si>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</si>
  <si>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</si>
  <si>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</si>
  <si>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</si>
  <si>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</si>
  <si>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</si>
  <si>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</si>
  <si>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</si>
  <si>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</si>
  <si>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</si>
  <si>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</si>
  <si>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</si>
  <si>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</si>
  <si>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</si>
  <si>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</si>
  <si>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</si>
  <si>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скалывание сосулек</t>
  </si>
  <si>
    <t>очистка от снега и наледи козырьков подъездов</t>
  </si>
  <si>
    <t>Сбор, вывоз и утилизация ТБО, руб/м2</t>
  </si>
  <si>
    <t>ИТОГО:</t>
  </si>
  <si>
    <t>Предлагаемый перечень работ по текущему ремонту                                       ( на выбор собственников)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</si>
  <si>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</si>
  <si>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</si>
  <si>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гидравлическое испытание элеваторных узлов и запорной арматуры</t>
  </si>
  <si>
    <t>Итого:</t>
  </si>
  <si>
    <t>установка электронного регулятора температуры на ВВП</t>
  </si>
  <si>
    <t>отключение системы отопления и перевод системы ГВС на летнюю схему</t>
  </si>
  <si>
    <t>подключение системы отопления с регулировкой и перевод системы ГВС на зимнюю схему</t>
  </si>
  <si>
    <t>учет  работ по капремонту</t>
  </si>
  <si>
    <t>ВСЕГО</t>
  </si>
  <si>
    <t>2016 -2017 гг.</t>
  </si>
  <si>
    <t>(стоимость услуг  увеличена на 10 % в соответствии с уровнем инфляции 2015 г.)</t>
  </si>
  <si>
    <t>по адресу: ул. Набережная, д.34 (S жилые + нежилые =4492,5 м2, S придом.тер. = 3427,98 м2)</t>
  </si>
  <si>
    <t>Управление многоквартирным домом, всего в т.ч.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</si>
  <si>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</si>
  <si>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</si>
  <si>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</si>
  <si>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</si>
  <si>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</si>
  <si>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</si>
  <si>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</si>
  <si>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</si>
  <si>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</si>
  <si>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</si>
  <si>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</si>
  <si>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</si>
  <si>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</si>
  <si>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</si>
  <si>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</si>
  <si>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</si>
  <si>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</si>
  <si>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</si>
  <si>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</si>
  <si>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</si>
  <si>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</si>
  <si>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</si>
  <si>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</si>
  <si>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</si>
  <si>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</si>
  <si>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</si>
  <si>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</si>
  <si>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</si>
  <si>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</si>
  <si>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</si>
  <si>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</si>
  <si>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</si>
  <si>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</si>
  <si>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</si>
  <si>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</si>
  <si>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</si>
  <si>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</si>
  <si>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</si>
  <si>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</si>
  <si>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>смена задвижек СТС</t>
  </si>
  <si>
    <t>замена насоса гвс / резерв /</t>
  </si>
  <si>
    <t>работа по очистке водяного подогревателя для удаления накипи-коррозийных отложений</t>
  </si>
  <si>
    <t xml:space="preserve">1 раз 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</si>
  <si>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</si>
  <si>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</si>
  <si>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</si>
  <si>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</si>
  <si>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</si>
  <si>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</si>
  <si>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</si>
  <si>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</si>
  <si>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</si>
  <si>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</si>
  <si>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</si>
  <si>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объем работ</t>
  </si>
  <si>
    <t xml:space="preserve">Проект </t>
  </si>
  <si>
    <t>4492,5 м2</t>
  </si>
  <si>
    <t>3427,98 м2</t>
  </si>
  <si>
    <t>1 шт</t>
  </si>
  <si>
    <t>4 пробы</t>
  </si>
  <si>
    <t>ремонт кровли в 1 слой -  50 м2</t>
  </si>
  <si>
    <t>демонтаж антенны с кровли 1 шт.</t>
  </si>
  <si>
    <t>замена почтовых ящиков - 100 шт.</t>
  </si>
  <si>
    <t>установка сливов на козырьки подъездов - 6 шт.</t>
  </si>
  <si>
    <t>установка ршеток на подвальные продухи - 16 шт.</t>
  </si>
  <si>
    <t>ремонт карнизов крыши 10 м2</t>
  </si>
  <si>
    <t>ремонт балконных плит - 12 шт.</t>
  </si>
  <si>
    <t>прокладка циркуляционной линии ГВС (обратный трубопровод)</t>
  </si>
  <si>
    <t>установка обратного клапана на ввод ХВС д.80 мм - 1 шт.</t>
  </si>
  <si>
    <t>смена шаровых кранов по стоякам СТС (под 6 подъездом) 9 шт., спускники - 9 шт.</t>
  </si>
  <si>
    <t>смена шаровых кранов по стоякам СТС (под 5 подъездом) 7 шт., спускники - 7 шт.</t>
  </si>
  <si>
    <t>установка фильтра на вход ГВС на ВВП диам. 50 мм - 1 шт.</t>
  </si>
  <si>
    <t>изоляция трубопровода ГВС "Корунд" (под 6 подъездом) - 100 м</t>
  </si>
  <si>
    <t>устройство щебеночного покрытия  в тех.подвале (под 6 подъездом)</t>
  </si>
  <si>
    <t>погодное регулирование системы отопления (ориентировочная стоимость)</t>
  </si>
  <si>
    <t>разработка проектно - сметной документации на перевод полотенцесушителей с системы отопления на систему горячего водоснабжения</t>
  </si>
  <si>
    <t>водоотведение с кровли над подъездом № 5</t>
  </si>
  <si>
    <t>Приложение № 3</t>
  </si>
  <si>
    <t xml:space="preserve">от _____________ 2016 г </t>
  </si>
  <si>
    <t>390,5 м2</t>
  </si>
  <si>
    <t>524 м</t>
  </si>
  <si>
    <t>1270,1 м2</t>
  </si>
  <si>
    <t>1950 м</t>
  </si>
  <si>
    <t>535 м</t>
  </si>
  <si>
    <t>455 м</t>
  </si>
  <si>
    <t>610 м</t>
  </si>
  <si>
    <t>410 м</t>
  </si>
  <si>
    <t>250 каналов</t>
  </si>
  <si>
    <t>1374 м2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</si>
  <si>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устройств)</t>
    </r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</si>
  <si>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</si>
  <si>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ремонт кровли в 1 слой -  200 м2</t>
  </si>
  <si>
    <t>установка ршеток на подвальные продухи - 5 шт.</t>
  </si>
  <si>
    <t>ВСЕГО без содержания лестничных клеток</t>
  </si>
  <si>
    <t>ВСЕГО с содержанием  лестничных клеток</t>
  </si>
  <si>
    <t>Вознаграждение председателю совета МКД, руб/ жилое(нежилое) помещение</t>
  </si>
  <si>
    <t>1 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</si>
</sst>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3" fillId="4" borderId="0" xfId="0" applyFont="1" applyFill="1" applyAlignment="1">
      <alignment horizontal="center"/>
    </xf>
    <xf numFmtId="0" fontId="0" fillId="0" borderId="0" xfId="0" applyFill="1"/>
    <xf numFmtId="0" fontId="5" fillId="3" borderId="0" xfId="0" applyFont="1" applyFill="1"/>
    <xf numFmtId="2" fontId="5" fillId="3" borderId="0" xfId="0" applyNumberFormat="1" applyFont="1" applyFill="1"/>
    <xf numFmtId="2" fontId="0" fillId="3" borderId="0" xfId="0" applyNumberForma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/>
    <xf numFmtId="2" fontId="10" fillId="3" borderId="0" xfId="0" applyNumberFormat="1" applyFont="1" applyFill="1" applyBorder="1" applyAlignment="1">
      <alignment horizontal="center"/>
    </xf>
    <xf numFmtId="0" fontId="10" fillId="3" borderId="0" xfId="0" applyFont="1" applyFill="1"/>
    <xf numFmtId="2" fontId="10" fillId="3" borderId="0" xfId="0" applyNumberFormat="1" applyFont="1" applyFill="1"/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2" fontId="9" fillId="3" borderId="16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9" fillId="2" borderId="23" xfId="0" applyNumberFormat="1" applyFont="1" applyFill="1" applyBorder="1" applyAlignment="1">
      <alignment horizontal="center" vertical="center" wrapText="1"/>
    </xf>
    <xf numFmtId="2" fontId="14" fillId="2" borderId="23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left" vertical="center" wrapText="1"/>
    </xf>
    <xf numFmtId="4" fontId="11" fillId="2" borderId="15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2" fontId="0" fillId="2" borderId="14" xfId="0" applyNumberForma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2" fontId="14" fillId="3" borderId="14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/>
    <xf numFmtId="2" fontId="7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opLeftCell="A56" zoomScale="75" zoomScaleNormal="75" workbookViewId="0">
      <selection activeCell="L124" sqref="L12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3.85546875" style="1" customWidth="1"/>
    <col min="5" max="5" width="16.42578125" style="1" customWidth="1"/>
    <col min="6" max="6" width="13.85546875" style="1" customWidth="1"/>
    <col min="7" max="7" width="20.85546875" style="1" customWidth="1"/>
    <col min="8" max="8" width="15.42578125" style="1" customWidth="1"/>
    <col min="9" max="9" width="15.42578125" style="2" hidden="1" customWidth="1"/>
    <col min="10" max="13" width="15.42578125" style="1" customWidth="1"/>
    <col min="14" max="16384" width="9.140625" style="1"/>
  </cols>
  <sheetData>
    <row r="1" spans="1:9" ht="16.5" customHeight="1" x14ac:dyDescent="0.2">
      <c r="A1" s="110" t="s">
        <v>156</v>
      </c>
      <c r="B1" s="111"/>
      <c r="C1" s="111"/>
      <c r="D1" s="111"/>
      <c r="E1" s="111"/>
      <c r="F1" s="111"/>
      <c r="G1" s="111"/>
    </row>
    <row r="2" spans="1:9" ht="12.75" customHeight="1" x14ac:dyDescent="0.3">
      <c r="B2" s="112"/>
      <c r="C2" s="112"/>
      <c r="D2" s="112"/>
      <c r="E2" s="112"/>
      <c r="F2" s="111"/>
      <c r="G2" s="111"/>
    </row>
    <row r="3" spans="1:9" ht="25.5" customHeight="1" x14ac:dyDescent="0.3">
      <c r="A3" s="3" t="s">
        <v>75</v>
      </c>
      <c r="B3" s="112" t="s">
        <v>0</v>
      </c>
      <c r="C3" s="112"/>
      <c r="D3" s="112"/>
      <c r="E3" s="112"/>
      <c r="F3" s="111"/>
      <c r="G3" s="111"/>
    </row>
    <row r="4" spans="1:9" ht="14.25" customHeight="1" x14ac:dyDescent="0.3">
      <c r="B4" s="112" t="s">
        <v>157</v>
      </c>
      <c r="C4" s="112"/>
      <c r="D4" s="112"/>
      <c r="E4" s="112"/>
      <c r="F4" s="111"/>
      <c r="G4" s="111"/>
    </row>
    <row r="5" spans="1:9" s="4" customFormat="1" ht="39.75" customHeight="1" x14ac:dyDescent="0.25">
      <c r="A5" s="113" t="s">
        <v>134</v>
      </c>
      <c r="B5" s="114"/>
      <c r="C5" s="114"/>
      <c r="D5" s="114"/>
      <c r="E5" s="114"/>
      <c r="F5" s="114"/>
      <c r="G5" s="114"/>
    </row>
    <row r="6" spans="1:9" s="4" customFormat="1" ht="24" customHeight="1" x14ac:dyDescent="0.2">
      <c r="A6" s="115" t="s">
        <v>76</v>
      </c>
      <c r="B6" s="115"/>
      <c r="C6" s="115"/>
      <c r="D6" s="115"/>
      <c r="E6" s="115"/>
      <c r="F6" s="115"/>
      <c r="G6" s="115"/>
    </row>
    <row r="7" spans="1:9" s="5" customFormat="1" ht="22.5" customHeight="1" x14ac:dyDescent="0.4">
      <c r="A7" s="116" t="s">
        <v>1</v>
      </c>
      <c r="B7" s="116"/>
      <c r="C7" s="116"/>
      <c r="D7" s="116"/>
      <c r="E7" s="116"/>
      <c r="F7" s="117"/>
      <c r="G7" s="117"/>
      <c r="I7" s="6"/>
    </row>
    <row r="8" spans="1:9" s="7" customFormat="1" ht="18.75" customHeight="1" x14ac:dyDescent="0.4">
      <c r="A8" s="116" t="s">
        <v>77</v>
      </c>
      <c r="B8" s="116"/>
      <c r="C8" s="116"/>
      <c r="D8" s="116"/>
      <c r="E8" s="116"/>
      <c r="F8" s="117"/>
      <c r="G8" s="117"/>
    </row>
    <row r="9" spans="1:9" s="8" customFormat="1" ht="17.25" customHeight="1" x14ac:dyDescent="0.2">
      <c r="A9" s="118" t="s">
        <v>2</v>
      </c>
      <c r="B9" s="118"/>
      <c r="C9" s="118"/>
      <c r="D9" s="118"/>
      <c r="E9" s="118"/>
      <c r="F9" s="119"/>
      <c r="G9" s="119"/>
    </row>
    <row r="10" spans="1:9" s="7" customFormat="1" ht="30" customHeight="1" thickBot="1" x14ac:dyDescent="0.25">
      <c r="A10" s="120" t="s">
        <v>3</v>
      </c>
      <c r="B10" s="120"/>
      <c r="C10" s="120"/>
      <c r="D10" s="120"/>
      <c r="E10" s="120"/>
      <c r="F10" s="121"/>
      <c r="G10" s="121"/>
    </row>
    <row r="11" spans="1:9" s="13" customFormat="1" ht="139.5" customHeight="1" thickBot="1" x14ac:dyDescent="0.25">
      <c r="A11" s="9" t="s">
        <v>4</v>
      </c>
      <c r="B11" s="10" t="s">
        <v>5</v>
      </c>
      <c r="C11" s="11" t="s">
        <v>6</v>
      </c>
      <c r="D11" s="11" t="s">
        <v>133</v>
      </c>
      <c r="E11" s="11" t="s">
        <v>7</v>
      </c>
      <c r="F11" s="11" t="s">
        <v>6</v>
      </c>
      <c r="G11" s="12" t="s">
        <v>8</v>
      </c>
      <c r="I11" s="14"/>
    </row>
    <row r="12" spans="1:9" s="20" customFormat="1" x14ac:dyDescent="0.2">
      <c r="A12" s="15">
        <v>1</v>
      </c>
      <c r="B12" s="16">
        <v>2</v>
      </c>
      <c r="C12" s="16">
        <v>3</v>
      </c>
      <c r="D12" s="17">
        <v>3</v>
      </c>
      <c r="E12" s="17">
        <v>4</v>
      </c>
      <c r="F12" s="18">
        <v>5</v>
      </c>
      <c r="G12" s="19">
        <v>6</v>
      </c>
      <c r="I12" s="21"/>
    </row>
    <row r="13" spans="1:9" s="20" customFormat="1" ht="49.5" customHeight="1" x14ac:dyDescent="0.2">
      <c r="A13" s="122" t="s">
        <v>9</v>
      </c>
      <c r="B13" s="123"/>
      <c r="C13" s="123"/>
      <c r="D13" s="123"/>
      <c r="E13" s="123"/>
      <c r="F13" s="124"/>
      <c r="G13" s="125"/>
      <c r="I13" s="21"/>
    </row>
    <row r="14" spans="1:9" s="13" customFormat="1" ht="26.25" customHeight="1" x14ac:dyDescent="0.2">
      <c r="A14" s="66" t="s">
        <v>78</v>
      </c>
      <c r="B14" s="73" t="s">
        <v>10</v>
      </c>
      <c r="C14" s="22" t="e">
        <f>#REF!*12</f>
        <v>#REF!</v>
      </c>
      <c r="D14" s="87" t="s">
        <v>135</v>
      </c>
      <c r="E14" s="23">
        <f>F14*H14</f>
        <v>181137.6</v>
      </c>
      <c r="F14" s="24">
        <f>G14*12</f>
        <v>40.32</v>
      </c>
      <c r="G14" s="25">
        <f>G24+G26</f>
        <v>3.36</v>
      </c>
      <c r="H14" s="13">
        <v>4492.5</v>
      </c>
      <c r="I14" s="14">
        <v>2.2400000000000002</v>
      </c>
    </row>
    <row r="15" spans="1:9" s="13" customFormat="1" ht="29.25" customHeight="1" x14ac:dyDescent="0.2">
      <c r="A15" s="91" t="s">
        <v>11</v>
      </c>
      <c r="B15" s="92" t="s">
        <v>12</v>
      </c>
      <c r="C15" s="22"/>
      <c r="D15" s="87"/>
      <c r="E15" s="23"/>
      <c r="F15" s="24"/>
      <c r="G15" s="25"/>
      <c r="H15" s="13">
        <v>4492.5</v>
      </c>
      <c r="I15" s="14"/>
    </row>
    <row r="16" spans="1:9" s="13" customFormat="1" ht="15" x14ac:dyDescent="0.2">
      <c r="A16" s="91" t="s">
        <v>13</v>
      </c>
      <c r="B16" s="92" t="s">
        <v>12</v>
      </c>
      <c r="C16" s="22"/>
      <c r="D16" s="87"/>
      <c r="E16" s="23"/>
      <c r="F16" s="24"/>
      <c r="G16" s="25"/>
      <c r="H16" s="13">
        <v>4492.5</v>
      </c>
      <c r="I16" s="14"/>
    </row>
    <row r="17" spans="1:9" s="13" customFormat="1" ht="123.75" customHeight="1" x14ac:dyDescent="0.2">
      <c r="A17" s="91" t="s">
        <v>79</v>
      </c>
      <c r="B17" s="92" t="s">
        <v>34</v>
      </c>
      <c r="C17" s="22"/>
      <c r="D17" s="87"/>
      <c r="E17" s="23"/>
      <c r="F17" s="24"/>
      <c r="G17" s="25"/>
      <c r="H17" s="13">
        <v>4492.5</v>
      </c>
      <c r="I17" s="14"/>
    </row>
    <row r="18" spans="1:9" s="13" customFormat="1" ht="15" x14ac:dyDescent="0.2">
      <c r="A18" s="91" t="s">
        <v>80</v>
      </c>
      <c r="B18" s="92" t="s">
        <v>12</v>
      </c>
      <c r="C18" s="22"/>
      <c r="D18" s="87"/>
      <c r="E18" s="23"/>
      <c r="F18" s="24"/>
      <c r="G18" s="25"/>
      <c r="H18" s="13">
        <v>4492.5</v>
      </c>
      <c r="I18" s="14"/>
    </row>
    <row r="19" spans="1:9" s="13" customFormat="1" ht="15" x14ac:dyDescent="0.2">
      <c r="A19" s="91" t="s">
        <v>81</v>
      </c>
      <c r="B19" s="92" t="s">
        <v>12</v>
      </c>
      <c r="C19" s="22"/>
      <c r="D19" s="87"/>
      <c r="E19" s="23"/>
      <c r="F19" s="24"/>
      <c r="G19" s="25"/>
      <c r="H19" s="13">
        <v>4492.5</v>
      </c>
      <c r="I19" s="14"/>
    </row>
    <row r="20" spans="1:9" s="31" customFormat="1" ht="29.25" customHeight="1" x14ac:dyDescent="0.2">
      <c r="A20" s="91" t="s">
        <v>82</v>
      </c>
      <c r="B20" s="92" t="s">
        <v>18</v>
      </c>
      <c r="C20" s="26"/>
      <c r="D20" s="88"/>
      <c r="E20" s="27"/>
      <c r="F20" s="28"/>
      <c r="G20" s="29"/>
      <c r="H20" s="13">
        <v>4492.5</v>
      </c>
      <c r="I20" s="30"/>
    </row>
    <row r="21" spans="1:9" s="31" customFormat="1" ht="15" x14ac:dyDescent="0.2">
      <c r="A21" s="91" t="s">
        <v>83</v>
      </c>
      <c r="B21" s="92" t="s">
        <v>21</v>
      </c>
      <c r="C21" s="26"/>
      <c r="D21" s="88"/>
      <c r="E21" s="27"/>
      <c r="F21" s="28"/>
      <c r="G21" s="29"/>
      <c r="H21" s="13">
        <v>4492.5</v>
      </c>
      <c r="I21" s="30"/>
    </row>
    <row r="22" spans="1:9" s="31" customFormat="1" ht="15" x14ac:dyDescent="0.2">
      <c r="A22" s="91" t="s">
        <v>84</v>
      </c>
      <c r="B22" s="92" t="s">
        <v>12</v>
      </c>
      <c r="C22" s="28"/>
      <c r="D22" s="27"/>
      <c r="E22" s="27"/>
      <c r="F22" s="28"/>
      <c r="G22" s="29"/>
      <c r="H22" s="13">
        <v>4492.5</v>
      </c>
      <c r="I22" s="30"/>
    </row>
    <row r="23" spans="1:9" s="31" customFormat="1" ht="15" x14ac:dyDescent="0.2">
      <c r="A23" s="91" t="s">
        <v>85</v>
      </c>
      <c r="B23" s="92" t="s">
        <v>32</v>
      </c>
      <c r="C23" s="28"/>
      <c r="D23" s="27"/>
      <c r="E23" s="27"/>
      <c r="F23" s="28"/>
      <c r="G23" s="29"/>
      <c r="H23" s="13">
        <v>4492.5</v>
      </c>
      <c r="I23" s="30"/>
    </row>
    <row r="24" spans="1:9" s="31" customFormat="1" ht="15" x14ac:dyDescent="0.2">
      <c r="A24" s="66" t="s">
        <v>69</v>
      </c>
      <c r="B24" s="67"/>
      <c r="C24" s="28"/>
      <c r="D24" s="27"/>
      <c r="E24" s="27"/>
      <c r="F24" s="28"/>
      <c r="G24" s="25">
        <v>3.24</v>
      </c>
      <c r="H24" s="13">
        <v>4492.5</v>
      </c>
      <c r="I24" s="30"/>
    </row>
    <row r="25" spans="1:9" s="31" customFormat="1" ht="15" x14ac:dyDescent="0.2">
      <c r="A25" s="68" t="s">
        <v>73</v>
      </c>
      <c r="B25" s="67" t="s">
        <v>12</v>
      </c>
      <c r="C25" s="28"/>
      <c r="D25" s="27"/>
      <c r="E25" s="27"/>
      <c r="F25" s="28"/>
      <c r="G25" s="29">
        <v>0.12</v>
      </c>
      <c r="H25" s="13">
        <v>4492.5</v>
      </c>
      <c r="I25" s="30"/>
    </row>
    <row r="26" spans="1:9" s="31" customFormat="1" ht="15" x14ac:dyDescent="0.2">
      <c r="A26" s="66" t="s">
        <v>69</v>
      </c>
      <c r="B26" s="67"/>
      <c r="C26" s="28"/>
      <c r="D26" s="27"/>
      <c r="E26" s="27"/>
      <c r="F26" s="28"/>
      <c r="G26" s="25">
        <f>G25</f>
        <v>0.12</v>
      </c>
      <c r="H26" s="13">
        <v>4492.5</v>
      </c>
      <c r="I26" s="30"/>
    </row>
    <row r="27" spans="1:9" s="13" customFormat="1" ht="30" x14ac:dyDescent="0.2">
      <c r="A27" s="66" t="s">
        <v>14</v>
      </c>
      <c r="B27" s="69" t="s">
        <v>15</v>
      </c>
      <c r="C27" s="24" t="e">
        <f>#REF!*12</f>
        <v>#REF!</v>
      </c>
      <c r="D27" s="23" t="s">
        <v>136</v>
      </c>
      <c r="E27" s="23">
        <f>F27*H27</f>
        <v>164425.5</v>
      </c>
      <c r="F27" s="24">
        <f>G27*12</f>
        <v>36.6</v>
      </c>
      <c r="G27" s="25">
        <v>3.05</v>
      </c>
      <c r="H27" s="13">
        <v>4492.5</v>
      </c>
      <c r="I27" s="14">
        <v>2.2000000000000002</v>
      </c>
    </row>
    <row r="28" spans="1:9" s="31" customFormat="1" ht="15" x14ac:dyDescent="0.2">
      <c r="A28" s="91" t="s">
        <v>86</v>
      </c>
      <c r="B28" s="92" t="s">
        <v>15</v>
      </c>
      <c r="C28" s="24"/>
      <c r="D28" s="23"/>
      <c r="E28" s="23"/>
      <c r="F28" s="24"/>
      <c r="G28" s="25"/>
      <c r="H28" s="13">
        <v>4492.5</v>
      </c>
      <c r="I28" s="30"/>
    </row>
    <row r="29" spans="1:9" s="31" customFormat="1" ht="15" x14ac:dyDescent="0.2">
      <c r="A29" s="91" t="s">
        <v>87</v>
      </c>
      <c r="B29" s="92" t="s">
        <v>88</v>
      </c>
      <c r="C29" s="24"/>
      <c r="D29" s="23"/>
      <c r="E29" s="23"/>
      <c r="F29" s="24"/>
      <c r="G29" s="25"/>
      <c r="H29" s="13">
        <v>4492.5</v>
      </c>
      <c r="I29" s="30"/>
    </row>
    <row r="30" spans="1:9" s="31" customFormat="1" ht="15" x14ac:dyDescent="0.2">
      <c r="A30" s="91" t="s">
        <v>89</v>
      </c>
      <c r="B30" s="92" t="s">
        <v>90</v>
      </c>
      <c r="C30" s="24"/>
      <c r="D30" s="23"/>
      <c r="E30" s="23"/>
      <c r="F30" s="24"/>
      <c r="G30" s="25"/>
      <c r="H30" s="13">
        <v>4492.5</v>
      </c>
      <c r="I30" s="30"/>
    </row>
    <row r="31" spans="1:9" s="31" customFormat="1" ht="15" x14ac:dyDescent="0.2">
      <c r="A31" s="91" t="s">
        <v>16</v>
      </c>
      <c r="B31" s="92" t="s">
        <v>15</v>
      </c>
      <c r="C31" s="24"/>
      <c r="D31" s="23"/>
      <c r="E31" s="23"/>
      <c r="F31" s="24"/>
      <c r="G31" s="25"/>
      <c r="H31" s="13">
        <v>4492.5</v>
      </c>
      <c r="I31" s="30"/>
    </row>
    <row r="32" spans="1:9" s="31" customFormat="1" ht="25.5" x14ac:dyDescent="0.2">
      <c r="A32" s="91" t="s">
        <v>17</v>
      </c>
      <c r="B32" s="92" t="s">
        <v>18</v>
      </c>
      <c r="C32" s="24"/>
      <c r="D32" s="23"/>
      <c r="E32" s="23"/>
      <c r="F32" s="24"/>
      <c r="G32" s="25"/>
      <c r="H32" s="13">
        <v>4492.5</v>
      </c>
      <c r="I32" s="30"/>
    </row>
    <row r="33" spans="1:9" s="31" customFormat="1" ht="15" x14ac:dyDescent="0.2">
      <c r="A33" s="91" t="s">
        <v>91</v>
      </c>
      <c r="B33" s="92" t="s">
        <v>15</v>
      </c>
      <c r="C33" s="24"/>
      <c r="D33" s="23"/>
      <c r="E33" s="23"/>
      <c r="F33" s="24"/>
      <c r="G33" s="25"/>
      <c r="H33" s="13">
        <v>4492.5</v>
      </c>
      <c r="I33" s="30"/>
    </row>
    <row r="34" spans="1:9" s="13" customFormat="1" ht="15" x14ac:dyDescent="0.2">
      <c r="A34" s="91" t="s">
        <v>92</v>
      </c>
      <c r="B34" s="92" t="s">
        <v>15</v>
      </c>
      <c r="C34" s="24"/>
      <c r="D34" s="23"/>
      <c r="E34" s="23"/>
      <c r="F34" s="24"/>
      <c r="G34" s="25"/>
      <c r="H34" s="13">
        <v>4492.5</v>
      </c>
      <c r="I34" s="14"/>
    </row>
    <row r="35" spans="1:9" s="13" customFormat="1" ht="25.5" x14ac:dyDescent="0.2">
      <c r="A35" s="91" t="s">
        <v>93</v>
      </c>
      <c r="B35" s="92" t="s">
        <v>19</v>
      </c>
      <c r="C35" s="24"/>
      <c r="D35" s="23"/>
      <c r="E35" s="23"/>
      <c r="F35" s="24"/>
      <c r="G35" s="25"/>
      <c r="H35" s="13">
        <v>4492.5</v>
      </c>
      <c r="I35" s="14"/>
    </row>
    <row r="36" spans="1:9" s="13" customFormat="1" ht="25.5" x14ac:dyDescent="0.2">
      <c r="A36" s="91" t="s">
        <v>94</v>
      </c>
      <c r="B36" s="92" t="s">
        <v>18</v>
      </c>
      <c r="C36" s="24"/>
      <c r="D36" s="23"/>
      <c r="E36" s="23"/>
      <c r="F36" s="24"/>
      <c r="G36" s="25"/>
      <c r="H36" s="13">
        <v>4492.5</v>
      </c>
      <c r="I36" s="14"/>
    </row>
    <row r="37" spans="1:9" s="13" customFormat="1" ht="38.25" customHeight="1" x14ac:dyDescent="0.2">
      <c r="A37" s="91" t="s">
        <v>95</v>
      </c>
      <c r="B37" s="92" t="s">
        <v>15</v>
      </c>
      <c r="C37" s="24"/>
      <c r="D37" s="23"/>
      <c r="E37" s="23"/>
      <c r="F37" s="24"/>
      <c r="G37" s="25"/>
      <c r="H37" s="13">
        <v>4492.5</v>
      </c>
      <c r="I37" s="14"/>
    </row>
    <row r="38" spans="1:9" s="32" customFormat="1" ht="18" customHeight="1" x14ac:dyDescent="0.2">
      <c r="A38" s="72" t="s">
        <v>20</v>
      </c>
      <c r="B38" s="73" t="s">
        <v>21</v>
      </c>
      <c r="C38" s="24" t="e">
        <f>#REF!*12</f>
        <v>#REF!</v>
      </c>
      <c r="D38" s="23" t="s">
        <v>135</v>
      </c>
      <c r="E38" s="23">
        <f t="shared" ref="E38:E60" si="0">F38*H38</f>
        <v>44745.3</v>
      </c>
      <c r="F38" s="24">
        <f t="shared" ref="F38:F60" si="1">G38*12</f>
        <v>9.9600000000000009</v>
      </c>
      <c r="G38" s="25">
        <v>0.83</v>
      </c>
      <c r="H38" s="13">
        <v>4492.5</v>
      </c>
      <c r="I38" s="14">
        <v>0.6</v>
      </c>
    </row>
    <row r="39" spans="1:9" s="13" customFormat="1" ht="17.25" customHeight="1" x14ac:dyDescent="0.2">
      <c r="A39" s="72" t="s">
        <v>22</v>
      </c>
      <c r="B39" s="73" t="s">
        <v>23</v>
      </c>
      <c r="C39" s="24" t="e">
        <f>#REF!*12</f>
        <v>#REF!</v>
      </c>
      <c r="D39" s="23" t="s">
        <v>135</v>
      </c>
      <c r="E39" s="23">
        <f t="shared" si="0"/>
        <v>145557</v>
      </c>
      <c r="F39" s="24">
        <f t="shared" si="1"/>
        <v>32.4</v>
      </c>
      <c r="G39" s="25">
        <v>2.7</v>
      </c>
      <c r="H39" s="13">
        <v>4492.5</v>
      </c>
      <c r="I39" s="14">
        <v>1.94</v>
      </c>
    </row>
    <row r="40" spans="1:9" s="13" customFormat="1" ht="26.25" customHeight="1" x14ac:dyDescent="0.2">
      <c r="A40" s="72" t="s">
        <v>96</v>
      </c>
      <c r="B40" s="73" t="s">
        <v>15</v>
      </c>
      <c r="C40" s="24"/>
      <c r="D40" s="23" t="s">
        <v>158</v>
      </c>
      <c r="E40" s="23">
        <v>161295.07999999999</v>
      </c>
      <c r="F40" s="24">
        <f>E40/H40</f>
        <v>35.9</v>
      </c>
      <c r="G40" s="25">
        <f>F40/12</f>
        <v>2.99</v>
      </c>
      <c r="H40" s="13">
        <v>4492.5</v>
      </c>
      <c r="I40" s="14"/>
    </row>
    <row r="41" spans="1:9" s="13" customFormat="1" ht="21" customHeight="1" x14ac:dyDescent="0.2">
      <c r="A41" s="91" t="s">
        <v>97</v>
      </c>
      <c r="B41" s="92" t="s">
        <v>34</v>
      </c>
      <c r="C41" s="24"/>
      <c r="D41" s="23"/>
      <c r="E41" s="23"/>
      <c r="F41" s="24"/>
      <c r="G41" s="25"/>
      <c r="H41" s="13">
        <v>4492.5</v>
      </c>
      <c r="I41" s="14"/>
    </row>
    <row r="42" spans="1:9" s="13" customFormat="1" ht="24.75" customHeight="1" x14ac:dyDescent="0.2">
      <c r="A42" s="91" t="s">
        <v>98</v>
      </c>
      <c r="B42" s="92" t="s">
        <v>32</v>
      </c>
      <c r="C42" s="24"/>
      <c r="D42" s="23"/>
      <c r="E42" s="23"/>
      <c r="F42" s="24"/>
      <c r="G42" s="25"/>
      <c r="H42" s="13">
        <v>4492.5</v>
      </c>
      <c r="I42" s="14"/>
    </row>
    <row r="43" spans="1:9" s="13" customFormat="1" ht="17.25" customHeight="1" x14ac:dyDescent="0.2">
      <c r="A43" s="91" t="s">
        <v>99</v>
      </c>
      <c r="B43" s="92" t="s">
        <v>100</v>
      </c>
      <c r="C43" s="24"/>
      <c r="D43" s="23"/>
      <c r="E43" s="23"/>
      <c r="F43" s="24"/>
      <c r="G43" s="25"/>
      <c r="H43" s="13">
        <v>4492.5</v>
      </c>
      <c r="I43" s="14"/>
    </row>
    <row r="44" spans="1:9" s="13" customFormat="1" ht="23.25" customHeight="1" x14ac:dyDescent="0.2">
      <c r="A44" s="91" t="s">
        <v>101</v>
      </c>
      <c r="B44" s="92" t="s">
        <v>102</v>
      </c>
      <c r="C44" s="24"/>
      <c r="D44" s="23"/>
      <c r="E44" s="23"/>
      <c r="F44" s="24"/>
      <c r="G44" s="25"/>
      <c r="H44" s="13">
        <v>4492.5</v>
      </c>
      <c r="I44" s="14"/>
    </row>
    <row r="45" spans="1:9" s="13" customFormat="1" ht="20.25" customHeight="1" x14ac:dyDescent="0.2">
      <c r="A45" s="91" t="s">
        <v>103</v>
      </c>
      <c r="B45" s="92" t="s">
        <v>100</v>
      </c>
      <c r="C45" s="24"/>
      <c r="D45" s="23"/>
      <c r="E45" s="23"/>
      <c r="F45" s="24"/>
      <c r="G45" s="25"/>
      <c r="H45" s="13">
        <v>4492.5</v>
      </c>
      <c r="I45" s="14"/>
    </row>
    <row r="46" spans="1:9" s="20" customFormat="1" ht="30" x14ac:dyDescent="0.2">
      <c r="A46" s="72" t="s">
        <v>104</v>
      </c>
      <c r="B46" s="73" t="s">
        <v>10</v>
      </c>
      <c r="C46" s="33"/>
      <c r="D46" s="23" t="s">
        <v>137</v>
      </c>
      <c r="E46" s="23">
        <v>2246.7800000000002</v>
      </c>
      <c r="F46" s="24">
        <f>E46/H46</f>
        <v>0.5</v>
      </c>
      <c r="G46" s="25">
        <f>F46/12</f>
        <v>0.04</v>
      </c>
      <c r="H46" s="13">
        <v>4492.5</v>
      </c>
      <c r="I46" s="14">
        <v>0.03</v>
      </c>
    </row>
    <row r="47" spans="1:9" s="20" customFormat="1" ht="30" x14ac:dyDescent="0.2">
      <c r="A47" s="72" t="s">
        <v>105</v>
      </c>
      <c r="B47" s="73" t="s">
        <v>10</v>
      </c>
      <c r="C47" s="33"/>
      <c r="D47" s="23" t="s">
        <v>137</v>
      </c>
      <c r="E47" s="23">
        <v>2246.7800000000002</v>
      </c>
      <c r="F47" s="24">
        <f>E47/H47</f>
        <v>0.5</v>
      </c>
      <c r="G47" s="25">
        <f>F47/12</f>
        <v>0.04</v>
      </c>
      <c r="H47" s="13">
        <v>4492.5</v>
      </c>
      <c r="I47" s="14">
        <v>0.03</v>
      </c>
    </row>
    <row r="48" spans="1:9" s="20" customFormat="1" ht="36.75" customHeight="1" x14ac:dyDescent="0.2">
      <c r="A48" s="72" t="s">
        <v>106</v>
      </c>
      <c r="B48" s="73" t="s">
        <v>10</v>
      </c>
      <c r="C48" s="33"/>
      <c r="D48" s="23" t="s">
        <v>137</v>
      </c>
      <c r="E48" s="23">
        <v>14185.73</v>
      </c>
      <c r="F48" s="24">
        <f>E48/H48</f>
        <v>3.16</v>
      </c>
      <c r="G48" s="25">
        <f>F48/12</f>
        <v>0.26</v>
      </c>
      <c r="H48" s="13">
        <v>4492.5</v>
      </c>
      <c r="I48" s="14">
        <v>0.19</v>
      </c>
    </row>
    <row r="49" spans="1:9" s="20" customFormat="1" ht="30" hidden="1" x14ac:dyDescent="0.2">
      <c r="A49" s="72" t="s">
        <v>24</v>
      </c>
      <c r="B49" s="73" t="s">
        <v>18</v>
      </c>
      <c r="C49" s="33"/>
      <c r="D49" s="23"/>
      <c r="E49" s="23"/>
      <c r="F49" s="24">
        <f>E49/H49</f>
        <v>0</v>
      </c>
      <c r="G49" s="25">
        <f t="shared" ref="G49" si="2">F49/12</f>
        <v>0</v>
      </c>
      <c r="H49" s="13">
        <v>4492.5</v>
      </c>
      <c r="I49" s="14">
        <v>0</v>
      </c>
    </row>
    <row r="50" spans="1:9" s="20" customFormat="1" ht="30" x14ac:dyDescent="0.2">
      <c r="A50" s="72" t="s">
        <v>25</v>
      </c>
      <c r="B50" s="73"/>
      <c r="C50" s="33" t="e">
        <f>#REF!*12</f>
        <v>#REF!</v>
      </c>
      <c r="D50" s="23" t="s">
        <v>159</v>
      </c>
      <c r="E50" s="23">
        <f t="shared" si="0"/>
        <v>10782</v>
      </c>
      <c r="F50" s="24">
        <f t="shared" si="1"/>
        <v>2.4</v>
      </c>
      <c r="G50" s="25">
        <v>0.2</v>
      </c>
      <c r="H50" s="13">
        <v>4492.5</v>
      </c>
      <c r="I50" s="14">
        <v>0.14000000000000001</v>
      </c>
    </row>
    <row r="51" spans="1:9" s="20" customFormat="1" ht="25.5" x14ac:dyDescent="0.2">
      <c r="A51" s="93" t="s">
        <v>107</v>
      </c>
      <c r="B51" s="77" t="s">
        <v>56</v>
      </c>
      <c r="C51" s="33"/>
      <c r="D51" s="23"/>
      <c r="E51" s="23"/>
      <c r="F51" s="24"/>
      <c r="G51" s="25"/>
      <c r="H51" s="13">
        <v>4492.5</v>
      </c>
      <c r="I51" s="14"/>
    </row>
    <row r="52" spans="1:9" s="20" customFormat="1" ht="25.5" customHeight="1" x14ac:dyDescent="0.2">
      <c r="A52" s="93" t="s">
        <v>108</v>
      </c>
      <c r="B52" s="77" t="s">
        <v>56</v>
      </c>
      <c r="C52" s="33"/>
      <c r="D52" s="23"/>
      <c r="E52" s="23"/>
      <c r="F52" s="24"/>
      <c r="G52" s="25"/>
      <c r="H52" s="13">
        <v>4492.5</v>
      </c>
      <c r="I52" s="14"/>
    </row>
    <row r="53" spans="1:9" s="20" customFormat="1" ht="15" x14ac:dyDescent="0.2">
      <c r="A53" s="93" t="s">
        <v>109</v>
      </c>
      <c r="B53" s="77" t="s">
        <v>12</v>
      </c>
      <c r="C53" s="33"/>
      <c r="D53" s="23"/>
      <c r="E53" s="23"/>
      <c r="F53" s="24"/>
      <c r="G53" s="25"/>
      <c r="H53" s="13">
        <v>4492.5</v>
      </c>
      <c r="I53" s="14"/>
    </row>
    <row r="54" spans="1:9" s="20" customFormat="1" ht="15" x14ac:dyDescent="0.2">
      <c r="A54" s="93" t="s">
        <v>110</v>
      </c>
      <c r="B54" s="77" t="s">
        <v>56</v>
      </c>
      <c r="C54" s="33"/>
      <c r="D54" s="23"/>
      <c r="E54" s="23"/>
      <c r="F54" s="24"/>
      <c r="G54" s="25"/>
      <c r="H54" s="13">
        <v>4492.5</v>
      </c>
      <c r="I54" s="14"/>
    </row>
    <row r="55" spans="1:9" s="20" customFormat="1" ht="25.5" x14ac:dyDescent="0.2">
      <c r="A55" s="93" t="s">
        <v>111</v>
      </c>
      <c r="B55" s="77" t="s">
        <v>56</v>
      </c>
      <c r="C55" s="33"/>
      <c r="D55" s="23"/>
      <c r="E55" s="23"/>
      <c r="F55" s="24"/>
      <c r="G55" s="25"/>
      <c r="H55" s="13">
        <v>4492.5</v>
      </c>
      <c r="I55" s="14"/>
    </row>
    <row r="56" spans="1:9" s="20" customFormat="1" ht="15" x14ac:dyDescent="0.2">
      <c r="A56" s="93" t="s">
        <v>112</v>
      </c>
      <c r="B56" s="77" t="s">
        <v>56</v>
      </c>
      <c r="C56" s="33"/>
      <c r="D56" s="23"/>
      <c r="E56" s="23"/>
      <c r="F56" s="24"/>
      <c r="G56" s="25"/>
      <c r="H56" s="13">
        <v>4492.5</v>
      </c>
      <c r="I56" s="14"/>
    </row>
    <row r="57" spans="1:9" s="20" customFormat="1" ht="25.5" x14ac:dyDescent="0.2">
      <c r="A57" s="93" t="s">
        <v>113</v>
      </c>
      <c r="B57" s="77" t="s">
        <v>56</v>
      </c>
      <c r="C57" s="33"/>
      <c r="D57" s="23"/>
      <c r="E57" s="23"/>
      <c r="F57" s="24"/>
      <c r="G57" s="25"/>
      <c r="H57" s="13">
        <v>4492.5</v>
      </c>
      <c r="I57" s="14"/>
    </row>
    <row r="58" spans="1:9" s="20" customFormat="1" ht="15" x14ac:dyDescent="0.2">
      <c r="A58" s="93" t="s">
        <v>114</v>
      </c>
      <c r="B58" s="77" t="s">
        <v>56</v>
      </c>
      <c r="C58" s="33"/>
      <c r="D58" s="23"/>
      <c r="E58" s="23"/>
      <c r="F58" s="24"/>
      <c r="G58" s="25"/>
      <c r="H58" s="13">
        <v>4492.5</v>
      </c>
      <c r="I58" s="14"/>
    </row>
    <row r="59" spans="1:9" s="20" customFormat="1" ht="15" x14ac:dyDescent="0.2">
      <c r="A59" s="93" t="s">
        <v>115</v>
      </c>
      <c r="B59" s="77" t="s">
        <v>56</v>
      </c>
      <c r="C59" s="33"/>
      <c r="D59" s="23"/>
      <c r="E59" s="23"/>
      <c r="F59" s="24"/>
      <c r="G59" s="25"/>
      <c r="H59" s="13">
        <v>4492.5</v>
      </c>
      <c r="I59" s="14"/>
    </row>
    <row r="60" spans="1:9" s="13" customFormat="1" ht="15" x14ac:dyDescent="0.2">
      <c r="A60" s="72" t="s">
        <v>26</v>
      </c>
      <c r="B60" s="73" t="s">
        <v>27</v>
      </c>
      <c r="C60" s="33" t="e">
        <f>#REF!*12</f>
        <v>#REF!</v>
      </c>
      <c r="D60" s="23" t="s">
        <v>160</v>
      </c>
      <c r="E60" s="23">
        <f t="shared" si="0"/>
        <v>3773.7</v>
      </c>
      <c r="F60" s="24">
        <f t="shared" si="1"/>
        <v>0.84</v>
      </c>
      <c r="G60" s="25">
        <v>7.0000000000000007E-2</v>
      </c>
      <c r="H60" s="13">
        <v>4492.5</v>
      </c>
      <c r="I60" s="14">
        <v>0.03</v>
      </c>
    </row>
    <row r="61" spans="1:9" s="13" customFormat="1" ht="15" x14ac:dyDescent="0.2">
      <c r="A61" s="72" t="s">
        <v>28</v>
      </c>
      <c r="B61" s="74" t="s">
        <v>29</v>
      </c>
      <c r="C61" s="75" t="e">
        <f>#REF!*12</f>
        <v>#REF!</v>
      </c>
      <c r="D61" s="33" t="s">
        <v>160</v>
      </c>
      <c r="E61" s="23">
        <v>2372.04</v>
      </c>
      <c r="F61" s="24">
        <f>E61/H61</f>
        <v>0.53</v>
      </c>
      <c r="G61" s="25">
        <f>F61/12</f>
        <v>0.04</v>
      </c>
      <c r="H61" s="13">
        <v>4492.5</v>
      </c>
      <c r="I61" s="14">
        <v>0.02</v>
      </c>
    </row>
    <row r="62" spans="1:9" s="32" customFormat="1" ht="30" x14ac:dyDescent="0.2">
      <c r="A62" s="72" t="s">
        <v>30</v>
      </c>
      <c r="B62" s="73"/>
      <c r="C62" s="33" t="e">
        <f>#REF!*12</f>
        <v>#REF!</v>
      </c>
      <c r="D62" s="33" t="s">
        <v>138</v>
      </c>
      <c r="E62" s="23">
        <v>5698.2</v>
      </c>
      <c r="F62" s="24">
        <f>E62/H62</f>
        <v>1.27</v>
      </c>
      <c r="G62" s="25">
        <f>F62/12</f>
        <v>0.11</v>
      </c>
      <c r="H62" s="13">
        <v>4492.5</v>
      </c>
      <c r="I62" s="14">
        <v>0.03</v>
      </c>
    </row>
    <row r="63" spans="1:9" s="32" customFormat="1" ht="15" x14ac:dyDescent="0.2">
      <c r="A63" s="72" t="s">
        <v>31</v>
      </c>
      <c r="B63" s="73"/>
      <c r="C63" s="24"/>
      <c r="D63" s="24" t="s">
        <v>161</v>
      </c>
      <c r="E63" s="24">
        <f>E64+E65+E66+E67+E68+E69+E70+E71+E72+E73+E76+E74+E75</f>
        <v>20911.39</v>
      </c>
      <c r="F63" s="24">
        <f>E63/H63</f>
        <v>4.6500000000000004</v>
      </c>
      <c r="G63" s="25">
        <f>F63/12</f>
        <v>0.39</v>
      </c>
      <c r="H63" s="13">
        <v>4492.5</v>
      </c>
      <c r="I63" s="14">
        <v>0.44</v>
      </c>
    </row>
    <row r="64" spans="1:9" s="20" customFormat="1" ht="17.25" customHeight="1" x14ac:dyDescent="0.2">
      <c r="A64" s="76" t="s">
        <v>71</v>
      </c>
      <c r="B64" s="70" t="s">
        <v>32</v>
      </c>
      <c r="C64" s="35"/>
      <c r="D64" s="34"/>
      <c r="E64" s="34">
        <v>685.01</v>
      </c>
      <c r="F64" s="35"/>
      <c r="G64" s="36"/>
      <c r="H64" s="13">
        <v>4492.5</v>
      </c>
      <c r="I64" s="14">
        <v>0.01</v>
      </c>
    </row>
    <row r="65" spans="1:9" s="20" customFormat="1" ht="15.75" customHeight="1" x14ac:dyDescent="0.2">
      <c r="A65" s="76" t="s">
        <v>33</v>
      </c>
      <c r="B65" s="70" t="s">
        <v>34</v>
      </c>
      <c r="C65" s="35" t="e">
        <f>#REF!*12</f>
        <v>#REF!</v>
      </c>
      <c r="D65" s="34"/>
      <c r="E65" s="34">
        <v>505.42</v>
      </c>
      <c r="F65" s="35"/>
      <c r="G65" s="36"/>
      <c r="H65" s="13">
        <v>4492.5</v>
      </c>
      <c r="I65" s="14">
        <v>0.01</v>
      </c>
    </row>
    <row r="66" spans="1:9" s="20" customFormat="1" ht="20.25" customHeight="1" x14ac:dyDescent="0.2">
      <c r="A66" s="76" t="s">
        <v>68</v>
      </c>
      <c r="B66" s="70" t="s">
        <v>32</v>
      </c>
      <c r="C66" s="35" t="e">
        <f>#REF!*12</f>
        <v>#REF!</v>
      </c>
      <c r="D66" s="34"/>
      <c r="E66" s="34">
        <v>900.62</v>
      </c>
      <c r="F66" s="35"/>
      <c r="G66" s="36"/>
      <c r="H66" s="13">
        <v>4492.5</v>
      </c>
      <c r="I66" s="14">
        <v>0.1</v>
      </c>
    </row>
    <row r="67" spans="1:9" s="20" customFormat="1" ht="15" x14ac:dyDescent="0.2">
      <c r="A67" s="76" t="s">
        <v>35</v>
      </c>
      <c r="B67" s="70" t="s">
        <v>32</v>
      </c>
      <c r="C67" s="35" t="e">
        <f>#REF!*12</f>
        <v>#REF!</v>
      </c>
      <c r="D67" s="34"/>
      <c r="E67" s="34">
        <v>963.17</v>
      </c>
      <c r="F67" s="35"/>
      <c r="G67" s="36"/>
      <c r="H67" s="13">
        <v>4492.5</v>
      </c>
      <c r="I67" s="14">
        <v>0.01</v>
      </c>
    </row>
    <row r="68" spans="1:9" s="20" customFormat="1" ht="15" x14ac:dyDescent="0.2">
      <c r="A68" s="76" t="s">
        <v>36</v>
      </c>
      <c r="B68" s="70" t="s">
        <v>32</v>
      </c>
      <c r="C68" s="35" t="e">
        <f>#REF!*12</f>
        <v>#REF!</v>
      </c>
      <c r="D68" s="34"/>
      <c r="E68" s="34">
        <v>4294.09</v>
      </c>
      <c r="F68" s="35"/>
      <c r="G68" s="36"/>
      <c r="H68" s="13">
        <v>4492.5</v>
      </c>
      <c r="I68" s="14">
        <v>0.05</v>
      </c>
    </row>
    <row r="69" spans="1:9" s="20" customFormat="1" ht="15" x14ac:dyDescent="0.2">
      <c r="A69" s="76" t="s">
        <v>37</v>
      </c>
      <c r="B69" s="70" t="s">
        <v>32</v>
      </c>
      <c r="C69" s="35" t="e">
        <f>#REF!*12</f>
        <v>#REF!</v>
      </c>
      <c r="D69" s="34"/>
      <c r="E69" s="34">
        <v>1010.85</v>
      </c>
      <c r="F69" s="35"/>
      <c r="G69" s="36"/>
      <c r="H69" s="13">
        <v>4492.5</v>
      </c>
      <c r="I69" s="14">
        <v>0.01</v>
      </c>
    </row>
    <row r="70" spans="1:9" s="20" customFormat="1" ht="15" x14ac:dyDescent="0.2">
      <c r="A70" s="76" t="s">
        <v>38</v>
      </c>
      <c r="B70" s="70" t="s">
        <v>32</v>
      </c>
      <c r="C70" s="35"/>
      <c r="D70" s="34"/>
      <c r="E70" s="34">
        <v>481.57</v>
      </c>
      <c r="F70" s="35"/>
      <c r="G70" s="36"/>
      <c r="H70" s="13">
        <v>4492.5</v>
      </c>
      <c r="I70" s="14">
        <v>0.01</v>
      </c>
    </row>
    <row r="71" spans="1:9" s="20" customFormat="1" ht="21" customHeight="1" x14ac:dyDescent="0.2">
      <c r="A71" s="76" t="s">
        <v>39</v>
      </c>
      <c r="B71" s="70" t="s">
        <v>34</v>
      </c>
      <c r="C71" s="35"/>
      <c r="D71" s="34"/>
      <c r="E71" s="34">
        <v>1926.35</v>
      </c>
      <c r="F71" s="35"/>
      <c r="G71" s="36"/>
      <c r="H71" s="13">
        <v>4492.5</v>
      </c>
      <c r="I71" s="14">
        <v>0.02</v>
      </c>
    </row>
    <row r="72" spans="1:9" s="20" customFormat="1" ht="25.5" x14ac:dyDescent="0.2">
      <c r="A72" s="76" t="s">
        <v>40</v>
      </c>
      <c r="B72" s="70" t="s">
        <v>32</v>
      </c>
      <c r="C72" s="35" t="e">
        <f>#REF!*12</f>
        <v>#REF!</v>
      </c>
      <c r="D72" s="34"/>
      <c r="E72" s="34">
        <v>4642.8999999999996</v>
      </c>
      <c r="F72" s="35"/>
      <c r="G72" s="36"/>
      <c r="H72" s="13">
        <v>4492.5</v>
      </c>
      <c r="I72" s="14">
        <v>0.06</v>
      </c>
    </row>
    <row r="73" spans="1:9" s="20" customFormat="1" ht="25.5" x14ac:dyDescent="0.2">
      <c r="A73" s="76" t="s">
        <v>72</v>
      </c>
      <c r="B73" s="70" t="s">
        <v>32</v>
      </c>
      <c r="C73" s="35"/>
      <c r="D73" s="34"/>
      <c r="E73" s="34">
        <v>3837.45</v>
      </c>
      <c r="F73" s="35"/>
      <c r="G73" s="36"/>
      <c r="H73" s="13">
        <v>4492.5</v>
      </c>
      <c r="I73" s="14">
        <v>0.01</v>
      </c>
    </row>
    <row r="74" spans="1:9" s="20" customFormat="1" ht="25.5" x14ac:dyDescent="0.2">
      <c r="A74" s="76" t="s">
        <v>116</v>
      </c>
      <c r="B74" s="71" t="s">
        <v>47</v>
      </c>
      <c r="C74" s="37"/>
      <c r="D74" s="38"/>
      <c r="E74" s="34">
        <v>1663.96</v>
      </c>
      <c r="F74" s="35"/>
      <c r="G74" s="36"/>
      <c r="H74" s="13">
        <v>4492.5</v>
      </c>
      <c r="I74" s="14"/>
    </row>
    <row r="75" spans="1:9" s="20" customFormat="1" ht="17.25" customHeight="1" x14ac:dyDescent="0.2">
      <c r="A75" s="76" t="s">
        <v>117</v>
      </c>
      <c r="B75" s="77" t="s">
        <v>32</v>
      </c>
      <c r="C75" s="35"/>
      <c r="D75" s="34"/>
      <c r="E75" s="34">
        <v>0</v>
      </c>
      <c r="F75" s="35"/>
      <c r="G75" s="36"/>
      <c r="H75" s="13">
        <v>4492.5</v>
      </c>
      <c r="I75" s="14"/>
    </row>
    <row r="76" spans="1:9" s="20" customFormat="1" ht="21" customHeight="1" x14ac:dyDescent="0.2">
      <c r="A76" s="76" t="s">
        <v>118</v>
      </c>
      <c r="B76" s="71" t="s">
        <v>47</v>
      </c>
      <c r="C76" s="35"/>
      <c r="D76" s="34"/>
      <c r="E76" s="34">
        <v>0</v>
      </c>
      <c r="F76" s="35"/>
      <c r="G76" s="36"/>
      <c r="H76" s="13">
        <v>4492.5</v>
      </c>
      <c r="I76" s="14">
        <v>0.02</v>
      </c>
    </row>
    <row r="77" spans="1:9" s="32" customFormat="1" ht="30" x14ac:dyDescent="0.2">
      <c r="A77" s="72" t="s">
        <v>41</v>
      </c>
      <c r="B77" s="73"/>
      <c r="C77" s="24"/>
      <c r="D77" s="24" t="s">
        <v>162</v>
      </c>
      <c r="E77" s="24">
        <f>E78+E79+E80+E81+E83+E84+E85+E86+E87</f>
        <v>19461.28</v>
      </c>
      <c r="F77" s="24">
        <f>E77/H77</f>
        <v>4.33</v>
      </c>
      <c r="G77" s="25">
        <f>F77/12</f>
        <v>0.36</v>
      </c>
      <c r="H77" s="13">
        <v>4492.5</v>
      </c>
      <c r="I77" s="14">
        <v>0.48</v>
      </c>
    </row>
    <row r="78" spans="1:9" s="20" customFormat="1" ht="17.25" customHeight="1" x14ac:dyDescent="0.2">
      <c r="A78" s="76" t="s">
        <v>42</v>
      </c>
      <c r="B78" s="70" t="s">
        <v>43</v>
      </c>
      <c r="C78" s="35"/>
      <c r="D78" s="34"/>
      <c r="E78" s="34">
        <v>2889.52</v>
      </c>
      <c r="F78" s="35"/>
      <c r="G78" s="36"/>
      <c r="H78" s="13">
        <v>4492.5</v>
      </c>
      <c r="I78" s="14">
        <v>0.04</v>
      </c>
    </row>
    <row r="79" spans="1:9" s="20" customFormat="1" ht="25.5" x14ac:dyDescent="0.2">
      <c r="A79" s="76" t="s">
        <v>44</v>
      </c>
      <c r="B79" s="70" t="s">
        <v>45</v>
      </c>
      <c r="C79" s="35"/>
      <c r="D79" s="34"/>
      <c r="E79" s="34">
        <v>1926.35</v>
      </c>
      <c r="F79" s="35"/>
      <c r="G79" s="36"/>
      <c r="H79" s="13">
        <v>4492.5</v>
      </c>
      <c r="I79" s="14">
        <v>0.02</v>
      </c>
    </row>
    <row r="80" spans="1:9" s="20" customFormat="1" ht="15" x14ac:dyDescent="0.2">
      <c r="A80" s="76" t="s">
        <v>46</v>
      </c>
      <c r="B80" s="70" t="s">
        <v>47</v>
      </c>
      <c r="C80" s="35"/>
      <c r="D80" s="34"/>
      <c r="E80" s="34">
        <v>2021.63</v>
      </c>
      <c r="F80" s="35"/>
      <c r="G80" s="36"/>
      <c r="H80" s="13">
        <v>4492.5</v>
      </c>
      <c r="I80" s="14">
        <v>0.03</v>
      </c>
    </row>
    <row r="81" spans="1:9" s="20" customFormat="1" ht="25.5" x14ac:dyDescent="0.2">
      <c r="A81" s="76" t="s">
        <v>48</v>
      </c>
      <c r="B81" s="70" t="s">
        <v>49</v>
      </c>
      <c r="C81" s="35"/>
      <c r="D81" s="34"/>
      <c r="E81" s="34">
        <v>0</v>
      </c>
      <c r="F81" s="35"/>
      <c r="G81" s="36"/>
      <c r="H81" s="13">
        <v>4492.5</v>
      </c>
      <c r="I81" s="14">
        <v>0.02</v>
      </c>
    </row>
    <row r="82" spans="1:9" s="20" customFormat="1" ht="15" x14ac:dyDescent="0.2">
      <c r="A82" s="76" t="s">
        <v>119</v>
      </c>
      <c r="B82" s="71" t="s">
        <v>32</v>
      </c>
      <c r="C82" s="35"/>
      <c r="D82" s="34"/>
      <c r="E82" s="34">
        <f t="shared" ref="E82" si="3">F82*H82</f>
        <v>0</v>
      </c>
      <c r="F82" s="35"/>
      <c r="G82" s="36"/>
      <c r="H82" s="13">
        <v>4492.5</v>
      </c>
      <c r="I82" s="14">
        <v>0</v>
      </c>
    </row>
    <row r="83" spans="1:9" s="20" customFormat="1" ht="24" customHeight="1" x14ac:dyDescent="0.2">
      <c r="A83" s="76" t="s">
        <v>50</v>
      </c>
      <c r="B83" s="70" t="s">
        <v>10</v>
      </c>
      <c r="C83" s="37"/>
      <c r="D83" s="38"/>
      <c r="E83" s="34">
        <v>6851.28</v>
      </c>
      <c r="F83" s="35"/>
      <c r="G83" s="36"/>
      <c r="H83" s="13">
        <v>4492.5</v>
      </c>
      <c r="I83" s="14">
        <v>0.1</v>
      </c>
    </row>
    <row r="84" spans="1:9" s="20" customFormat="1" ht="33" customHeight="1" x14ac:dyDescent="0.2">
      <c r="A84" s="76" t="s">
        <v>120</v>
      </c>
      <c r="B84" s="71" t="s">
        <v>32</v>
      </c>
      <c r="C84" s="37"/>
      <c r="D84" s="38"/>
      <c r="E84" s="38">
        <v>5772.5</v>
      </c>
      <c r="F84" s="37"/>
      <c r="G84" s="64"/>
      <c r="H84" s="13">
        <v>4492.5</v>
      </c>
      <c r="I84" s="14"/>
    </row>
    <row r="85" spans="1:9" s="20" customFormat="1" ht="29.25" customHeight="1" x14ac:dyDescent="0.2">
      <c r="A85" s="76" t="s">
        <v>116</v>
      </c>
      <c r="B85" s="71" t="s">
        <v>121</v>
      </c>
      <c r="C85" s="37"/>
      <c r="D85" s="38"/>
      <c r="E85" s="38">
        <v>0</v>
      </c>
      <c r="F85" s="37"/>
      <c r="G85" s="64"/>
      <c r="H85" s="13">
        <v>4492.5</v>
      </c>
      <c r="I85" s="14"/>
    </row>
    <row r="86" spans="1:9" s="20" customFormat="1" ht="24" customHeight="1" x14ac:dyDescent="0.2">
      <c r="A86" s="93" t="s">
        <v>122</v>
      </c>
      <c r="B86" s="71" t="s">
        <v>47</v>
      </c>
      <c r="C86" s="37"/>
      <c r="D86" s="38"/>
      <c r="E86" s="38">
        <v>0</v>
      </c>
      <c r="F86" s="37"/>
      <c r="G86" s="64"/>
      <c r="H86" s="13">
        <v>4492.5</v>
      </c>
      <c r="I86" s="14"/>
    </row>
    <row r="87" spans="1:9" s="20" customFormat="1" ht="24" customHeight="1" x14ac:dyDescent="0.2">
      <c r="A87" s="76" t="s">
        <v>123</v>
      </c>
      <c r="B87" s="71" t="s">
        <v>32</v>
      </c>
      <c r="C87" s="37"/>
      <c r="D87" s="38"/>
      <c r="E87" s="38">
        <v>0</v>
      </c>
      <c r="F87" s="37"/>
      <c r="G87" s="64"/>
      <c r="H87" s="13">
        <v>4492.5</v>
      </c>
      <c r="I87" s="14"/>
    </row>
    <row r="88" spans="1:9" s="20" customFormat="1" ht="30" x14ac:dyDescent="0.2">
      <c r="A88" s="72" t="s">
        <v>51</v>
      </c>
      <c r="B88" s="70"/>
      <c r="C88" s="35"/>
      <c r="D88" s="98" t="s">
        <v>163</v>
      </c>
      <c r="E88" s="24">
        <f>E91</f>
        <v>0</v>
      </c>
      <c r="F88" s="24">
        <f>E88/H88</f>
        <v>0</v>
      </c>
      <c r="G88" s="25">
        <f>F88/12</f>
        <v>0</v>
      </c>
      <c r="H88" s="13">
        <v>4492.5</v>
      </c>
      <c r="I88" s="14">
        <v>0.05</v>
      </c>
    </row>
    <row r="89" spans="1:9" s="20" customFormat="1" ht="15" x14ac:dyDescent="0.2">
      <c r="A89" s="76" t="s">
        <v>124</v>
      </c>
      <c r="B89" s="70" t="s">
        <v>32</v>
      </c>
      <c r="C89" s="35"/>
      <c r="D89" s="38"/>
      <c r="E89" s="27">
        <v>0</v>
      </c>
      <c r="F89" s="24"/>
      <c r="G89" s="25"/>
      <c r="H89" s="13">
        <v>4492.5</v>
      </c>
      <c r="I89" s="14"/>
    </row>
    <row r="90" spans="1:9" s="20" customFormat="1" ht="15" x14ac:dyDescent="0.2">
      <c r="A90" s="93" t="s">
        <v>125</v>
      </c>
      <c r="B90" s="71" t="s">
        <v>47</v>
      </c>
      <c r="C90" s="35"/>
      <c r="D90" s="38"/>
      <c r="E90" s="27">
        <v>0</v>
      </c>
      <c r="F90" s="24"/>
      <c r="G90" s="25"/>
      <c r="H90" s="13">
        <v>4492.5</v>
      </c>
      <c r="I90" s="14"/>
    </row>
    <row r="91" spans="1:9" s="20" customFormat="1" ht="15" x14ac:dyDescent="0.2">
      <c r="A91" s="76" t="s">
        <v>126</v>
      </c>
      <c r="B91" s="71" t="s">
        <v>121</v>
      </c>
      <c r="C91" s="35"/>
      <c r="D91" s="34"/>
      <c r="E91" s="34">
        <v>0</v>
      </c>
      <c r="F91" s="35"/>
      <c r="G91" s="36"/>
      <c r="H91" s="13">
        <v>4492.5</v>
      </c>
      <c r="I91" s="14">
        <v>0.03</v>
      </c>
    </row>
    <row r="92" spans="1:9" s="20" customFormat="1" ht="25.5" x14ac:dyDescent="0.2">
      <c r="A92" s="76" t="s">
        <v>127</v>
      </c>
      <c r="B92" s="71" t="s">
        <v>47</v>
      </c>
      <c r="C92" s="35"/>
      <c r="D92" s="34"/>
      <c r="E92" s="34">
        <f>F92*H92</f>
        <v>0</v>
      </c>
      <c r="F92" s="35"/>
      <c r="G92" s="36"/>
      <c r="H92" s="13">
        <v>4492.5</v>
      </c>
      <c r="I92" s="14">
        <v>0</v>
      </c>
    </row>
    <row r="93" spans="1:9" s="20" customFormat="1" ht="17.25" customHeight="1" x14ac:dyDescent="0.2">
      <c r="A93" s="72" t="s">
        <v>128</v>
      </c>
      <c r="B93" s="70"/>
      <c r="C93" s="35"/>
      <c r="D93" s="98" t="s">
        <v>164</v>
      </c>
      <c r="E93" s="24">
        <f>E95+E96+E94+E97+E98+E99</f>
        <v>37067.78</v>
      </c>
      <c r="F93" s="24">
        <f>E93/H93</f>
        <v>8.25</v>
      </c>
      <c r="G93" s="25">
        <f>F93/12</f>
        <v>0.69</v>
      </c>
      <c r="H93" s="13">
        <v>4492.5</v>
      </c>
      <c r="I93" s="14">
        <v>0.2</v>
      </c>
    </row>
    <row r="94" spans="1:9" s="20" customFormat="1" ht="17.25" customHeight="1" x14ac:dyDescent="0.2">
      <c r="A94" s="76" t="s">
        <v>52</v>
      </c>
      <c r="B94" s="70" t="s">
        <v>10</v>
      </c>
      <c r="C94" s="35"/>
      <c r="D94" s="34"/>
      <c r="E94" s="34">
        <f t="shared" ref="E94:E98" si="4">F94*H94</f>
        <v>0</v>
      </c>
      <c r="F94" s="35"/>
      <c r="G94" s="36"/>
      <c r="H94" s="13">
        <v>4492.5</v>
      </c>
      <c r="I94" s="14">
        <v>0</v>
      </c>
    </row>
    <row r="95" spans="1:9" s="20" customFormat="1" ht="40.5" customHeight="1" x14ac:dyDescent="0.2">
      <c r="A95" s="76" t="s">
        <v>129</v>
      </c>
      <c r="B95" s="70" t="s">
        <v>32</v>
      </c>
      <c r="C95" s="35"/>
      <c r="D95" s="34"/>
      <c r="E95" s="34">
        <v>14318.88</v>
      </c>
      <c r="F95" s="35"/>
      <c r="G95" s="36"/>
      <c r="H95" s="13">
        <v>4492.5</v>
      </c>
      <c r="I95" s="14">
        <v>0.19</v>
      </c>
    </row>
    <row r="96" spans="1:9" s="20" customFormat="1" ht="43.5" customHeight="1" x14ac:dyDescent="0.2">
      <c r="A96" s="76" t="s">
        <v>130</v>
      </c>
      <c r="B96" s="70" t="s">
        <v>32</v>
      </c>
      <c r="C96" s="35"/>
      <c r="D96" s="34"/>
      <c r="E96" s="34">
        <v>1006.81</v>
      </c>
      <c r="F96" s="35"/>
      <c r="G96" s="36"/>
      <c r="H96" s="13">
        <v>4492.5</v>
      </c>
      <c r="I96" s="14">
        <v>0.01</v>
      </c>
    </row>
    <row r="97" spans="1:9" s="20" customFormat="1" ht="27.75" customHeight="1" x14ac:dyDescent="0.2">
      <c r="A97" s="76" t="s">
        <v>54</v>
      </c>
      <c r="B97" s="70" t="s">
        <v>18</v>
      </c>
      <c r="C97" s="35"/>
      <c r="D97" s="34"/>
      <c r="E97" s="34">
        <f t="shared" si="4"/>
        <v>0</v>
      </c>
      <c r="F97" s="35"/>
      <c r="G97" s="36"/>
      <c r="H97" s="13">
        <v>4492.5</v>
      </c>
      <c r="I97" s="14">
        <v>0</v>
      </c>
    </row>
    <row r="98" spans="1:9" s="20" customFormat="1" ht="17.25" customHeight="1" x14ac:dyDescent="0.2">
      <c r="A98" s="76" t="s">
        <v>53</v>
      </c>
      <c r="B98" s="71" t="s">
        <v>55</v>
      </c>
      <c r="C98" s="35"/>
      <c r="D98" s="34"/>
      <c r="E98" s="34">
        <f t="shared" si="4"/>
        <v>0</v>
      </c>
      <c r="F98" s="35"/>
      <c r="G98" s="36"/>
      <c r="H98" s="13">
        <v>4492.5</v>
      </c>
      <c r="I98" s="14">
        <v>0</v>
      </c>
    </row>
    <row r="99" spans="1:9" s="20" customFormat="1" ht="54.75" customHeight="1" x14ac:dyDescent="0.2">
      <c r="A99" s="76" t="s">
        <v>131</v>
      </c>
      <c r="B99" s="71" t="s">
        <v>56</v>
      </c>
      <c r="C99" s="35"/>
      <c r="D99" s="34"/>
      <c r="E99" s="34">
        <v>21742.09</v>
      </c>
      <c r="F99" s="35"/>
      <c r="G99" s="36"/>
      <c r="H99" s="13">
        <v>4492.5</v>
      </c>
      <c r="I99" s="14">
        <v>0</v>
      </c>
    </row>
    <row r="100" spans="1:9" s="20" customFormat="1" ht="15" x14ac:dyDescent="0.2">
      <c r="A100" s="72" t="s">
        <v>57</v>
      </c>
      <c r="B100" s="70"/>
      <c r="C100" s="35"/>
      <c r="D100" s="98" t="s">
        <v>165</v>
      </c>
      <c r="E100" s="24">
        <f>E101</f>
        <v>1208.01</v>
      </c>
      <c r="F100" s="24">
        <f>E100/H100</f>
        <v>0.27</v>
      </c>
      <c r="G100" s="25">
        <f>F100/12</f>
        <v>0.02</v>
      </c>
      <c r="H100" s="13">
        <v>4492.5</v>
      </c>
      <c r="I100" s="14">
        <v>0.13</v>
      </c>
    </row>
    <row r="101" spans="1:9" s="20" customFormat="1" ht="20.25" customHeight="1" x14ac:dyDescent="0.2">
      <c r="A101" s="76" t="s">
        <v>58</v>
      </c>
      <c r="B101" s="70" t="s">
        <v>32</v>
      </c>
      <c r="C101" s="35"/>
      <c r="D101" s="34"/>
      <c r="E101" s="34">
        <v>1208.01</v>
      </c>
      <c r="F101" s="35"/>
      <c r="G101" s="36"/>
      <c r="H101" s="13">
        <v>4492.5</v>
      </c>
      <c r="I101" s="14">
        <v>0.02</v>
      </c>
    </row>
    <row r="102" spans="1:9" s="13" customFormat="1" ht="30" x14ac:dyDescent="0.2">
      <c r="A102" s="72" t="s">
        <v>59</v>
      </c>
      <c r="B102" s="73"/>
      <c r="C102" s="24"/>
      <c r="D102" s="24" t="s">
        <v>166</v>
      </c>
      <c r="E102" s="24">
        <f>E103+E104</f>
        <v>43502.58</v>
      </c>
      <c r="F102" s="24">
        <f>E102/H102</f>
        <v>9.68</v>
      </c>
      <c r="G102" s="25">
        <f>F102/12</f>
        <v>0.81</v>
      </c>
      <c r="H102" s="13">
        <v>4492.5</v>
      </c>
      <c r="I102" s="14">
        <v>0.35</v>
      </c>
    </row>
    <row r="103" spans="1:9" s="20" customFormat="1" ht="46.5" customHeight="1" x14ac:dyDescent="0.2">
      <c r="A103" s="93" t="s">
        <v>132</v>
      </c>
      <c r="B103" s="71" t="s">
        <v>34</v>
      </c>
      <c r="C103" s="35"/>
      <c r="D103" s="34"/>
      <c r="E103" s="34">
        <v>24686.639999999999</v>
      </c>
      <c r="F103" s="35"/>
      <c r="G103" s="36"/>
      <c r="H103" s="13">
        <v>4492.5</v>
      </c>
      <c r="I103" s="14">
        <v>0.02</v>
      </c>
    </row>
    <row r="104" spans="1:9" s="20" customFormat="1" ht="25.5" x14ac:dyDescent="0.2">
      <c r="A104" s="93" t="s">
        <v>169</v>
      </c>
      <c r="B104" s="71" t="s">
        <v>56</v>
      </c>
      <c r="C104" s="35" t="e">
        <f>#REF!*12</f>
        <v>#REF!</v>
      </c>
      <c r="D104" s="34"/>
      <c r="E104" s="34">
        <v>18815.939999999999</v>
      </c>
      <c r="F104" s="35"/>
      <c r="G104" s="36"/>
      <c r="H104" s="13">
        <v>4492.5</v>
      </c>
      <c r="I104" s="14">
        <v>0.33</v>
      </c>
    </row>
    <row r="105" spans="1:9" s="13" customFormat="1" ht="15" x14ac:dyDescent="0.2">
      <c r="A105" s="72" t="s">
        <v>60</v>
      </c>
      <c r="B105" s="73"/>
      <c r="C105" s="24"/>
      <c r="D105" s="24" t="s">
        <v>167</v>
      </c>
      <c r="E105" s="24">
        <f>E106+E107</f>
        <v>24241.93</v>
      </c>
      <c r="F105" s="24">
        <f>E105/H105</f>
        <v>5.4</v>
      </c>
      <c r="G105" s="25">
        <f>F105/12</f>
        <v>0.45</v>
      </c>
      <c r="H105" s="13">
        <v>4492.5</v>
      </c>
      <c r="I105" s="14">
        <v>0.27</v>
      </c>
    </row>
    <row r="106" spans="1:9" s="20" customFormat="1" ht="15" x14ac:dyDescent="0.2">
      <c r="A106" s="76" t="s">
        <v>61</v>
      </c>
      <c r="B106" s="70" t="s">
        <v>43</v>
      </c>
      <c r="C106" s="35"/>
      <c r="D106" s="34"/>
      <c r="E106" s="34">
        <v>19086.96</v>
      </c>
      <c r="F106" s="35"/>
      <c r="G106" s="36"/>
      <c r="H106" s="13">
        <v>4492.5</v>
      </c>
      <c r="I106" s="14">
        <v>0.2</v>
      </c>
    </row>
    <row r="107" spans="1:9" s="20" customFormat="1" ht="21" customHeight="1" thickBot="1" x14ac:dyDescent="0.25">
      <c r="A107" s="76" t="s">
        <v>62</v>
      </c>
      <c r="B107" s="70" t="s">
        <v>43</v>
      </c>
      <c r="C107" s="35"/>
      <c r="D107" s="34"/>
      <c r="E107" s="34">
        <v>5154.97</v>
      </c>
      <c r="F107" s="35"/>
      <c r="G107" s="36"/>
      <c r="H107" s="13">
        <v>4492.5</v>
      </c>
      <c r="I107" s="14">
        <v>0.06</v>
      </c>
    </row>
    <row r="108" spans="1:9" s="13" customFormat="1" ht="119.25" thickBot="1" x14ac:dyDescent="0.25">
      <c r="A108" s="97" t="s">
        <v>168</v>
      </c>
      <c r="B108" s="73" t="s">
        <v>18</v>
      </c>
      <c r="C108" s="40" t="e">
        <f>#REF!*12</f>
        <v>#REF!</v>
      </c>
      <c r="D108" s="40"/>
      <c r="E108" s="40">
        <v>50000</v>
      </c>
      <c r="F108" s="40">
        <f>E108/H108</f>
        <v>11.13</v>
      </c>
      <c r="G108" s="65">
        <f>F108/12</f>
        <v>0.93</v>
      </c>
      <c r="H108" s="13">
        <v>4492.5</v>
      </c>
      <c r="I108" s="14">
        <v>0.3</v>
      </c>
    </row>
    <row r="109" spans="1:9" s="31" customFormat="1" ht="27" customHeight="1" thickBot="1" x14ac:dyDescent="0.45">
      <c r="A109" s="78" t="s">
        <v>63</v>
      </c>
      <c r="B109" s="79" t="s">
        <v>15</v>
      </c>
      <c r="C109" s="40"/>
      <c r="D109" s="89"/>
      <c r="E109" s="39">
        <f>F109*H109</f>
        <v>102429</v>
      </c>
      <c r="F109" s="40">
        <f>12*G109</f>
        <v>22.8</v>
      </c>
      <c r="G109" s="41">
        <v>1.9</v>
      </c>
      <c r="H109" s="13">
        <v>4492.5</v>
      </c>
    </row>
    <row r="110" spans="1:9" s="13" customFormat="1" ht="27" customHeight="1" thickBot="1" x14ac:dyDescent="0.25">
      <c r="A110" s="80" t="s">
        <v>64</v>
      </c>
      <c r="B110" s="81"/>
      <c r="C110" s="45" t="e">
        <f>#REF!*12</f>
        <v>#REF!</v>
      </c>
      <c r="D110" s="45"/>
      <c r="E110" s="45">
        <f>E109+E108+E105+E102+E100+E93+E88+E77+E63+E62+E61+E60+E50+E48+E47+E46+E40+E39+E38+E27+E14</f>
        <v>1037287.68</v>
      </c>
      <c r="F110" s="45">
        <f>F109+F108+F105+F102+F100+F93+F88+F77+F63+F62+F61+F60+F50+F48+F47+F46+F40+F39+F38+F27+F14</f>
        <v>230.89</v>
      </c>
      <c r="G110" s="45">
        <f>G109+G108+G105+G102+G100+G93+G88+G77+G63+G62+G61+G60+G50+G48+G47+G46+G40+G39+G38+G27+G14</f>
        <v>19.239999999999998</v>
      </c>
      <c r="H110" s="13">
        <v>4492.5</v>
      </c>
      <c r="I110" s="14"/>
    </row>
    <row r="111" spans="1:9" s="49" customFormat="1" ht="15" x14ac:dyDescent="0.2">
      <c r="A111" s="82"/>
      <c r="B111" s="50"/>
      <c r="C111" s="50"/>
      <c r="D111" s="50"/>
      <c r="E111" s="50"/>
      <c r="F111" s="50"/>
      <c r="G111" s="50"/>
      <c r="H111" s="13">
        <v>4492.5</v>
      </c>
      <c r="I111" s="51"/>
    </row>
    <row r="112" spans="1:9" s="49" customFormat="1" ht="15" x14ac:dyDescent="0.2">
      <c r="A112" s="82"/>
      <c r="B112" s="50"/>
      <c r="C112" s="50"/>
      <c r="D112" s="50"/>
      <c r="E112" s="50"/>
      <c r="F112" s="50"/>
      <c r="G112" s="50"/>
      <c r="H112" s="13">
        <v>4492.5</v>
      </c>
      <c r="I112" s="51"/>
    </row>
    <row r="113" spans="1:9" s="49" customFormat="1" ht="15.75" thickBot="1" x14ac:dyDescent="0.25">
      <c r="A113" s="82"/>
      <c r="B113" s="50"/>
      <c r="C113" s="50"/>
      <c r="D113" s="50"/>
      <c r="E113" s="50"/>
      <c r="F113" s="50"/>
      <c r="G113" s="50"/>
      <c r="H113" s="13">
        <v>4492.5</v>
      </c>
      <c r="I113" s="51"/>
    </row>
    <row r="114" spans="1:9" s="13" customFormat="1" ht="30.75" thickBot="1" x14ac:dyDescent="0.25">
      <c r="A114" s="83" t="s">
        <v>65</v>
      </c>
      <c r="B114" s="81"/>
      <c r="C114" s="45" t="e">
        <f>#REF!*12</f>
        <v>#REF!</v>
      </c>
      <c r="D114" s="90"/>
      <c r="E114" s="52">
        <f>E115+E116+E117+E118+E119+E120+E121+E123+E124+E125+E126+E127+E128+E129+E130+E131+E132+E122</f>
        <v>1318022.45</v>
      </c>
      <c r="F114" s="52">
        <f t="shared" ref="F114:G114" si="5">F115+F116+F117+F118+F119+F120+F121+F123+F124+F125+F126+F127+F128+F129+F130+F131+F132+F122</f>
        <v>293.39</v>
      </c>
      <c r="G114" s="52">
        <f t="shared" si="5"/>
        <v>24.45</v>
      </c>
      <c r="H114" s="13">
        <v>4492.5</v>
      </c>
      <c r="I114" s="14"/>
    </row>
    <row r="115" spans="1:9" s="20" customFormat="1" ht="18" customHeight="1" x14ac:dyDescent="0.2">
      <c r="A115" s="76" t="s">
        <v>139</v>
      </c>
      <c r="B115" s="70"/>
      <c r="C115" s="35"/>
      <c r="D115" s="34"/>
      <c r="E115" s="34">
        <v>32306.87</v>
      </c>
      <c r="F115" s="35">
        <f>E115/H115</f>
        <v>7.19</v>
      </c>
      <c r="G115" s="36">
        <f>F115/12</f>
        <v>0.6</v>
      </c>
      <c r="H115" s="13">
        <v>4492.5</v>
      </c>
      <c r="I115" s="14"/>
    </row>
    <row r="116" spans="1:9" s="20" customFormat="1" ht="15" x14ac:dyDescent="0.2">
      <c r="A116" s="76" t="s">
        <v>140</v>
      </c>
      <c r="B116" s="70"/>
      <c r="C116" s="35"/>
      <c r="D116" s="34"/>
      <c r="E116" s="34">
        <v>2063.31</v>
      </c>
      <c r="F116" s="35">
        <f t="shared" ref="F116:F132" si="6">E116/H116</f>
        <v>0.46</v>
      </c>
      <c r="G116" s="36">
        <f t="shared" ref="G116:G132" si="7">F116/12</f>
        <v>0.04</v>
      </c>
      <c r="H116" s="13">
        <v>4492.5</v>
      </c>
      <c r="I116" s="14"/>
    </row>
    <row r="117" spans="1:9" s="20" customFormat="1" ht="15" x14ac:dyDescent="0.2">
      <c r="A117" s="76" t="s">
        <v>141</v>
      </c>
      <c r="B117" s="70"/>
      <c r="C117" s="35"/>
      <c r="D117" s="34"/>
      <c r="E117" s="34">
        <v>51494.92</v>
      </c>
      <c r="F117" s="35">
        <f t="shared" si="6"/>
        <v>11.46</v>
      </c>
      <c r="G117" s="36">
        <f t="shared" si="7"/>
        <v>0.96</v>
      </c>
      <c r="H117" s="13">
        <v>4492.5</v>
      </c>
      <c r="I117" s="14"/>
    </row>
    <row r="118" spans="1:9" s="20" customFormat="1" ht="15" x14ac:dyDescent="0.2">
      <c r="A118" s="76" t="s">
        <v>142</v>
      </c>
      <c r="B118" s="70"/>
      <c r="C118" s="35"/>
      <c r="D118" s="34"/>
      <c r="E118" s="34">
        <v>12846.93</v>
      </c>
      <c r="F118" s="35">
        <f t="shared" si="6"/>
        <v>2.86</v>
      </c>
      <c r="G118" s="36">
        <f t="shared" si="7"/>
        <v>0.24</v>
      </c>
      <c r="H118" s="13">
        <v>4492.5</v>
      </c>
      <c r="I118" s="14"/>
    </row>
    <row r="119" spans="1:9" s="20" customFormat="1" ht="15" x14ac:dyDescent="0.2">
      <c r="A119" s="76" t="s">
        <v>143</v>
      </c>
      <c r="B119" s="70"/>
      <c r="C119" s="35"/>
      <c r="D119" s="34"/>
      <c r="E119" s="34">
        <v>9156.61</v>
      </c>
      <c r="F119" s="35">
        <f t="shared" si="6"/>
        <v>2.04</v>
      </c>
      <c r="G119" s="36">
        <f t="shared" si="7"/>
        <v>0.17</v>
      </c>
      <c r="H119" s="13">
        <v>4492.5</v>
      </c>
      <c r="I119" s="14"/>
    </row>
    <row r="120" spans="1:9" s="20" customFormat="1" ht="15" x14ac:dyDescent="0.2">
      <c r="A120" s="76" t="s">
        <v>144</v>
      </c>
      <c r="B120" s="70"/>
      <c r="C120" s="35"/>
      <c r="D120" s="34"/>
      <c r="E120" s="34">
        <v>28376.36</v>
      </c>
      <c r="F120" s="35">
        <f t="shared" si="6"/>
        <v>6.32</v>
      </c>
      <c r="G120" s="36">
        <f t="shared" si="7"/>
        <v>0.53</v>
      </c>
      <c r="H120" s="13">
        <v>4492.5</v>
      </c>
      <c r="I120" s="14"/>
    </row>
    <row r="121" spans="1:9" s="20" customFormat="1" ht="15" x14ac:dyDescent="0.2">
      <c r="A121" s="76" t="s">
        <v>145</v>
      </c>
      <c r="B121" s="70"/>
      <c r="C121" s="35"/>
      <c r="D121" s="34"/>
      <c r="E121" s="34">
        <v>18775.689999999999</v>
      </c>
      <c r="F121" s="35">
        <f t="shared" si="6"/>
        <v>4.18</v>
      </c>
      <c r="G121" s="36">
        <f t="shared" si="7"/>
        <v>0.35</v>
      </c>
      <c r="H121" s="13">
        <v>4492.5</v>
      </c>
      <c r="I121" s="14"/>
    </row>
    <row r="122" spans="1:9" s="20" customFormat="1" ht="15" x14ac:dyDescent="0.2">
      <c r="A122" s="76" t="s">
        <v>155</v>
      </c>
      <c r="B122" s="70"/>
      <c r="C122" s="35"/>
      <c r="D122" s="34"/>
      <c r="E122" s="34">
        <v>56245.59</v>
      </c>
      <c r="F122" s="35">
        <f t="shared" si="6"/>
        <v>12.52</v>
      </c>
      <c r="G122" s="36">
        <f t="shared" si="7"/>
        <v>1.04</v>
      </c>
      <c r="H122" s="13">
        <v>4492.5</v>
      </c>
      <c r="I122" s="14"/>
    </row>
    <row r="123" spans="1:9" s="20" customFormat="1" ht="15" x14ac:dyDescent="0.2">
      <c r="A123" s="76" t="s">
        <v>146</v>
      </c>
      <c r="B123" s="70"/>
      <c r="C123" s="35"/>
      <c r="D123" s="34"/>
      <c r="E123" s="34">
        <v>73755.95</v>
      </c>
      <c r="F123" s="35">
        <f t="shared" si="6"/>
        <v>16.420000000000002</v>
      </c>
      <c r="G123" s="36">
        <f t="shared" si="7"/>
        <v>1.37</v>
      </c>
      <c r="H123" s="13">
        <v>4492.5</v>
      </c>
      <c r="I123" s="14"/>
    </row>
    <row r="124" spans="1:9" s="20" customFormat="1" ht="15" x14ac:dyDescent="0.2">
      <c r="A124" s="76" t="s">
        <v>147</v>
      </c>
      <c r="B124" s="70"/>
      <c r="C124" s="35"/>
      <c r="D124" s="34"/>
      <c r="E124" s="34">
        <v>10008.99</v>
      </c>
      <c r="F124" s="35">
        <f t="shared" si="6"/>
        <v>2.23</v>
      </c>
      <c r="G124" s="36">
        <f t="shared" si="7"/>
        <v>0.19</v>
      </c>
      <c r="H124" s="13">
        <v>4492.5</v>
      </c>
      <c r="I124" s="14"/>
    </row>
    <row r="125" spans="1:9" s="20" customFormat="1" ht="25.5" x14ac:dyDescent="0.2">
      <c r="A125" s="76" t="s">
        <v>148</v>
      </c>
      <c r="B125" s="70"/>
      <c r="C125" s="35"/>
      <c r="D125" s="34"/>
      <c r="E125" s="34">
        <v>17379.64</v>
      </c>
      <c r="F125" s="35">
        <f t="shared" si="6"/>
        <v>3.87</v>
      </c>
      <c r="G125" s="36">
        <f t="shared" si="7"/>
        <v>0.32</v>
      </c>
      <c r="H125" s="13">
        <v>4492.5</v>
      </c>
      <c r="I125" s="13">
        <v>4494.6000000000004</v>
      </c>
    </row>
    <row r="126" spans="1:9" s="20" customFormat="1" ht="25.5" x14ac:dyDescent="0.2">
      <c r="A126" s="76" t="s">
        <v>149</v>
      </c>
      <c r="B126" s="70"/>
      <c r="C126" s="35"/>
      <c r="D126" s="34"/>
      <c r="E126" s="34">
        <v>13163.67</v>
      </c>
      <c r="F126" s="35">
        <f t="shared" si="6"/>
        <v>2.93</v>
      </c>
      <c r="G126" s="36">
        <f t="shared" si="7"/>
        <v>0.24</v>
      </c>
      <c r="H126" s="13">
        <v>4492.5</v>
      </c>
      <c r="I126" s="13"/>
    </row>
    <row r="127" spans="1:9" s="20" customFormat="1" ht="15" x14ac:dyDescent="0.2">
      <c r="A127" s="94" t="s">
        <v>150</v>
      </c>
      <c r="B127" s="70"/>
      <c r="C127" s="35"/>
      <c r="D127" s="34"/>
      <c r="E127" s="34">
        <v>4978.99</v>
      </c>
      <c r="F127" s="35">
        <f t="shared" si="6"/>
        <v>1.1100000000000001</v>
      </c>
      <c r="G127" s="36">
        <f t="shared" si="7"/>
        <v>0.09</v>
      </c>
      <c r="H127" s="13">
        <v>4492.5</v>
      </c>
      <c r="I127" s="13"/>
    </row>
    <row r="128" spans="1:9" s="20" customFormat="1" ht="15" x14ac:dyDescent="0.2">
      <c r="A128" s="94" t="s">
        <v>151</v>
      </c>
      <c r="B128" s="70"/>
      <c r="C128" s="35"/>
      <c r="D128" s="34"/>
      <c r="E128" s="34">
        <v>47952.23</v>
      </c>
      <c r="F128" s="35">
        <f t="shared" si="6"/>
        <v>10.67</v>
      </c>
      <c r="G128" s="36">
        <f t="shared" si="7"/>
        <v>0.89</v>
      </c>
      <c r="H128" s="13">
        <v>4492.5</v>
      </c>
      <c r="I128" s="13"/>
    </row>
    <row r="129" spans="1:9" s="20" customFormat="1" ht="15" x14ac:dyDescent="0.2">
      <c r="A129" s="94" t="s">
        <v>152</v>
      </c>
      <c r="B129" s="70"/>
      <c r="C129" s="35"/>
      <c r="D129" s="34"/>
      <c r="E129" s="34">
        <v>19326.7</v>
      </c>
      <c r="F129" s="35">
        <f t="shared" si="6"/>
        <v>4.3</v>
      </c>
      <c r="G129" s="36">
        <f t="shared" si="7"/>
        <v>0.36</v>
      </c>
      <c r="H129" s="13">
        <v>4492.5</v>
      </c>
      <c r="I129" s="13"/>
    </row>
    <row r="130" spans="1:9" s="20" customFormat="1" ht="15" x14ac:dyDescent="0.2">
      <c r="A130" s="84" t="s">
        <v>70</v>
      </c>
      <c r="B130" s="70"/>
      <c r="C130" s="35"/>
      <c r="D130" s="35"/>
      <c r="E130" s="35">
        <v>92380</v>
      </c>
      <c r="F130" s="35">
        <f t="shared" si="6"/>
        <v>20.56</v>
      </c>
      <c r="G130" s="36">
        <f t="shared" si="7"/>
        <v>1.71</v>
      </c>
      <c r="H130" s="13">
        <v>4492.5</v>
      </c>
      <c r="I130" s="14"/>
    </row>
    <row r="131" spans="1:9" s="49" customFormat="1" ht="15" x14ac:dyDescent="0.2">
      <c r="A131" s="85" t="s">
        <v>153</v>
      </c>
      <c r="B131" s="86"/>
      <c r="C131" s="86"/>
      <c r="D131" s="86"/>
      <c r="E131" s="96">
        <v>745700</v>
      </c>
      <c r="F131" s="35">
        <f t="shared" si="6"/>
        <v>165.99</v>
      </c>
      <c r="G131" s="36">
        <f t="shared" si="7"/>
        <v>13.83</v>
      </c>
      <c r="H131" s="13">
        <v>4492.5</v>
      </c>
      <c r="I131" s="51"/>
    </row>
    <row r="132" spans="1:9" s="49" customFormat="1" ht="42" customHeight="1" x14ac:dyDescent="0.2">
      <c r="A132" s="95" t="s">
        <v>154</v>
      </c>
      <c r="B132" s="86"/>
      <c r="C132" s="86"/>
      <c r="D132" s="86"/>
      <c r="E132" s="96">
        <v>82110</v>
      </c>
      <c r="F132" s="35">
        <f t="shared" si="6"/>
        <v>18.28</v>
      </c>
      <c r="G132" s="36">
        <f t="shared" si="7"/>
        <v>1.52</v>
      </c>
      <c r="H132" s="13">
        <v>4492.5</v>
      </c>
      <c r="I132" s="51"/>
    </row>
    <row r="133" spans="1:9" s="49" customFormat="1" ht="15" x14ac:dyDescent="0.2">
      <c r="A133" s="48"/>
      <c r="E133" s="50"/>
      <c r="F133" s="50"/>
      <c r="G133" s="50"/>
      <c r="H133" s="13"/>
      <c r="I133" s="51"/>
    </row>
    <row r="134" spans="1:9" s="49" customFormat="1" ht="15.75" thickBot="1" x14ac:dyDescent="0.25">
      <c r="A134" s="48"/>
      <c r="E134" s="50"/>
      <c r="F134" s="50"/>
      <c r="G134" s="50"/>
      <c r="H134" s="13"/>
      <c r="I134" s="51"/>
    </row>
    <row r="135" spans="1:9" s="49" customFormat="1" ht="29.25" customHeight="1" thickBot="1" x14ac:dyDescent="0.25">
      <c r="A135" s="42" t="s">
        <v>74</v>
      </c>
      <c r="B135" s="43"/>
      <c r="C135" s="44" t="e">
        <f>#REF!*12</f>
        <v>#REF!</v>
      </c>
      <c r="D135" s="44"/>
      <c r="E135" s="45">
        <f>E110+E114</f>
        <v>2355310.13</v>
      </c>
      <c r="F135" s="45">
        <f>F110+F114</f>
        <v>524.28</v>
      </c>
      <c r="G135" s="52">
        <f>G110+G114</f>
        <v>43.69</v>
      </c>
      <c r="H135" s="13"/>
      <c r="I135" s="51"/>
    </row>
    <row r="136" spans="1:9" s="49" customFormat="1" ht="29.25" customHeight="1" x14ac:dyDescent="0.2">
      <c r="A136" s="53"/>
      <c r="B136" s="54"/>
      <c r="C136" s="55"/>
      <c r="D136" s="55"/>
      <c r="E136" s="55"/>
      <c r="F136" s="55"/>
      <c r="G136" s="55"/>
      <c r="I136" s="51"/>
    </row>
    <row r="137" spans="1:9" s="49" customFormat="1" x14ac:dyDescent="0.2">
      <c r="A137" s="48"/>
      <c r="I137" s="51"/>
    </row>
    <row r="138" spans="1:9" s="59" customFormat="1" ht="18.75" x14ac:dyDescent="0.4">
      <c r="A138" s="56"/>
      <c r="B138" s="57"/>
      <c r="C138" s="58"/>
      <c r="D138" s="58"/>
      <c r="E138" s="58"/>
      <c r="F138" s="58"/>
      <c r="G138" s="58"/>
      <c r="I138" s="60"/>
    </row>
    <row r="139" spans="1:9" s="47" customFormat="1" ht="19.5" x14ac:dyDescent="0.2">
      <c r="A139" s="61"/>
      <c r="B139" s="62"/>
      <c r="C139" s="63"/>
      <c r="D139" s="63"/>
      <c r="E139" s="63"/>
      <c r="F139" s="63"/>
      <c r="G139" s="63"/>
      <c r="I139" s="46"/>
    </row>
    <row r="140" spans="1:9" s="49" customFormat="1" ht="14.25" x14ac:dyDescent="0.2">
      <c r="A140" s="109" t="s">
        <v>66</v>
      </c>
      <c r="B140" s="109"/>
      <c r="C140" s="109"/>
      <c r="D140" s="109"/>
      <c r="E140" s="109"/>
      <c r="I140" s="51"/>
    </row>
    <row r="141" spans="1:9" s="49" customFormat="1" x14ac:dyDescent="0.2">
      <c r="I141" s="51"/>
    </row>
    <row r="142" spans="1:9" s="49" customFormat="1" x14ac:dyDescent="0.2">
      <c r="A142" s="48" t="s">
        <v>67</v>
      </c>
      <c r="I142" s="51"/>
    </row>
    <row r="143" spans="1:9" s="49" customFormat="1" x14ac:dyDescent="0.2">
      <c r="I143" s="51"/>
    </row>
    <row r="144" spans="1:9" s="49" customFormat="1" x14ac:dyDescent="0.2">
      <c r="I144" s="51"/>
    </row>
    <row r="145" spans="9:9" s="49" customFormat="1" x14ac:dyDescent="0.2">
      <c r="I145" s="51"/>
    </row>
    <row r="146" spans="9:9" s="49" customFormat="1" x14ac:dyDescent="0.2">
      <c r="I146" s="51"/>
    </row>
    <row r="147" spans="9:9" s="49" customFormat="1" x14ac:dyDescent="0.2">
      <c r="I147" s="51"/>
    </row>
    <row r="148" spans="9:9" s="49" customFormat="1" x14ac:dyDescent="0.2">
      <c r="I148" s="51"/>
    </row>
    <row r="149" spans="9:9" s="49" customFormat="1" x14ac:dyDescent="0.2">
      <c r="I149" s="51"/>
    </row>
    <row r="150" spans="9:9" s="49" customFormat="1" x14ac:dyDescent="0.2">
      <c r="I150" s="51"/>
    </row>
    <row r="151" spans="9:9" s="49" customFormat="1" x14ac:dyDescent="0.2">
      <c r="I151" s="51"/>
    </row>
    <row r="152" spans="9:9" s="49" customFormat="1" x14ac:dyDescent="0.2">
      <c r="I152" s="51"/>
    </row>
    <row r="153" spans="9:9" s="49" customFormat="1" x14ac:dyDescent="0.2">
      <c r="I153" s="51"/>
    </row>
    <row r="154" spans="9:9" s="49" customFormat="1" x14ac:dyDescent="0.2">
      <c r="I154" s="51"/>
    </row>
    <row r="155" spans="9:9" s="49" customFormat="1" x14ac:dyDescent="0.2">
      <c r="I155" s="51"/>
    </row>
    <row r="156" spans="9:9" s="49" customFormat="1" x14ac:dyDescent="0.2">
      <c r="I156" s="51"/>
    </row>
    <row r="157" spans="9:9" s="49" customFormat="1" x14ac:dyDescent="0.2">
      <c r="I157" s="51"/>
    </row>
    <row r="158" spans="9:9" s="49" customFormat="1" x14ac:dyDescent="0.2">
      <c r="I158" s="51"/>
    </row>
    <row r="159" spans="9:9" s="49" customFormat="1" x14ac:dyDescent="0.2">
      <c r="I159" s="51"/>
    </row>
    <row r="160" spans="9:9" s="49" customFormat="1" x14ac:dyDescent="0.2">
      <c r="I160" s="51"/>
    </row>
  </sheetData>
  <mergeCells count="12">
    <mergeCell ref="A140:E140"/>
    <mergeCell ref="A1:G1"/>
    <mergeCell ref="B2:G2"/>
    <mergeCell ref="B3:G3"/>
    <mergeCell ref="B4:G4"/>
    <mergeCell ref="A5:G5"/>
    <mergeCell ref="A6:G6"/>
    <mergeCell ref="A7:G7"/>
    <mergeCell ref="A8:G8"/>
    <mergeCell ref="A9:G9"/>
    <mergeCell ref="A10:G10"/>
    <mergeCell ref="A13:G13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A109" zoomScale="75" zoomScaleNormal="75" workbookViewId="0">
      <selection sqref="A1:G13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3.85546875" style="1" customWidth="1"/>
    <col min="5" max="5" width="16.42578125" style="1" customWidth="1"/>
    <col min="6" max="6" width="13.85546875" style="1" customWidth="1"/>
    <col min="7" max="7" width="20.85546875" style="1" customWidth="1"/>
    <col min="8" max="8" width="15.42578125" style="1" customWidth="1"/>
    <col min="9" max="9" width="15.42578125" style="2" hidden="1" customWidth="1"/>
    <col min="10" max="13" width="15.42578125" style="1" customWidth="1"/>
    <col min="14" max="16384" width="9.140625" style="1"/>
  </cols>
  <sheetData>
    <row r="1" spans="1:9" ht="16.5" customHeight="1" x14ac:dyDescent="0.2">
      <c r="A1" s="110" t="s">
        <v>156</v>
      </c>
      <c r="B1" s="111"/>
      <c r="C1" s="111"/>
      <c r="D1" s="111"/>
      <c r="E1" s="111"/>
      <c r="F1" s="111"/>
      <c r="G1" s="111"/>
    </row>
    <row r="2" spans="1:9" ht="12.75" customHeight="1" x14ac:dyDescent="0.3">
      <c r="B2" s="112"/>
      <c r="C2" s="112"/>
      <c r="D2" s="112"/>
      <c r="E2" s="112"/>
      <c r="F2" s="111"/>
      <c r="G2" s="111"/>
    </row>
    <row r="3" spans="1:9" ht="25.5" customHeight="1" x14ac:dyDescent="0.3">
      <c r="A3" s="3" t="s">
        <v>75</v>
      </c>
      <c r="B3" s="112" t="s">
        <v>0</v>
      </c>
      <c r="C3" s="112"/>
      <c r="D3" s="112"/>
      <c r="E3" s="112"/>
      <c r="F3" s="111"/>
      <c r="G3" s="111"/>
    </row>
    <row r="4" spans="1:9" ht="14.25" customHeight="1" x14ac:dyDescent="0.3">
      <c r="B4" s="112" t="s">
        <v>157</v>
      </c>
      <c r="C4" s="112"/>
      <c r="D4" s="112"/>
      <c r="E4" s="112"/>
      <c r="F4" s="111"/>
      <c r="G4" s="111"/>
    </row>
    <row r="5" spans="1:9" s="4" customFormat="1" ht="39.75" customHeight="1" x14ac:dyDescent="0.25">
      <c r="A5" s="113"/>
      <c r="B5" s="114"/>
      <c r="C5" s="114"/>
      <c r="D5" s="114"/>
      <c r="E5" s="114"/>
      <c r="F5" s="114"/>
      <c r="G5" s="114"/>
    </row>
    <row r="6" spans="1:9" s="4" customFormat="1" ht="24" customHeight="1" x14ac:dyDescent="0.2">
      <c r="A6" s="115" t="s">
        <v>76</v>
      </c>
      <c r="B6" s="115"/>
      <c r="C6" s="115"/>
      <c r="D6" s="115"/>
      <c r="E6" s="115"/>
      <c r="F6" s="115"/>
      <c r="G6" s="115"/>
    </row>
    <row r="7" spans="1:9" s="5" customFormat="1" ht="22.5" customHeight="1" x14ac:dyDescent="0.4">
      <c r="A7" s="116" t="s">
        <v>1</v>
      </c>
      <c r="B7" s="116"/>
      <c r="C7" s="116"/>
      <c r="D7" s="116"/>
      <c r="E7" s="116"/>
      <c r="F7" s="117"/>
      <c r="G7" s="117"/>
      <c r="I7" s="6"/>
    </row>
    <row r="8" spans="1:9" s="7" customFormat="1" ht="18.75" customHeight="1" x14ac:dyDescent="0.4">
      <c r="A8" s="116" t="s">
        <v>77</v>
      </c>
      <c r="B8" s="116"/>
      <c r="C8" s="116"/>
      <c r="D8" s="116"/>
      <c r="E8" s="116"/>
      <c r="F8" s="117"/>
      <c r="G8" s="117"/>
    </row>
    <row r="9" spans="1:9" s="8" customFormat="1" ht="17.25" customHeight="1" x14ac:dyDescent="0.2">
      <c r="A9" s="118" t="s">
        <v>2</v>
      </c>
      <c r="B9" s="118"/>
      <c r="C9" s="118"/>
      <c r="D9" s="118"/>
      <c r="E9" s="118"/>
      <c r="F9" s="119"/>
      <c r="G9" s="119"/>
    </row>
    <row r="10" spans="1:9" s="7" customFormat="1" ht="30" customHeight="1" thickBot="1" x14ac:dyDescent="0.25">
      <c r="A10" s="120" t="s">
        <v>3</v>
      </c>
      <c r="B10" s="120"/>
      <c r="C10" s="120"/>
      <c r="D10" s="120"/>
      <c r="E10" s="120"/>
      <c r="F10" s="121"/>
      <c r="G10" s="121"/>
    </row>
    <row r="11" spans="1:9" s="13" customFormat="1" ht="139.5" customHeight="1" thickBot="1" x14ac:dyDescent="0.25">
      <c r="A11" s="9" t="s">
        <v>4</v>
      </c>
      <c r="B11" s="10" t="s">
        <v>5</v>
      </c>
      <c r="C11" s="11" t="s">
        <v>6</v>
      </c>
      <c r="D11" s="11" t="s">
        <v>133</v>
      </c>
      <c r="E11" s="11" t="s">
        <v>7</v>
      </c>
      <c r="F11" s="11" t="s">
        <v>6</v>
      </c>
      <c r="G11" s="12" t="s">
        <v>8</v>
      </c>
      <c r="I11" s="14"/>
    </row>
    <row r="12" spans="1:9" s="20" customFormat="1" x14ac:dyDescent="0.2">
      <c r="A12" s="15">
        <v>1</v>
      </c>
      <c r="B12" s="16">
        <v>2</v>
      </c>
      <c r="C12" s="16">
        <v>3</v>
      </c>
      <c r="D12" s="17">
        <v>3</v>
      </c>
      <c r="E12" s="17">
        <v>4</v>
      </c>
      <c r="F12" s="18">
        <v>5</v>
      </c>
      <c r="G12" s="19">
        <v>6</v>
      </c>
      <c r="I12" s="21"/>
    </row>
    <row r="13" spans="1:9" s="20" customFormat="1" ht="49.5" customHeight="1" x14ac:dyDescent="0.2">
      <c r="A13" s="122" t="s">
        <v>9</v>
      </c>
      <c r="B13" s="123"/>
      <c r="C13" s="123"/>
      <c r="D13" s="123"/>
      <c r="E13" s="123"/>
      <c r="F13" s="124"/>
      <c r="G13" s="125"/>
      <c r="I13" s="21"/>
    </row>
    <row r="14" spans="1:9" s="13" customFormat="1" ht="26.25" customHeight="1" x14ac:dyDescent="0.2">
      <c r="A14" s="66" t="s">
        <v>78</v>
      </c>
      <c r="B14" s="73" t="s">
        <v>10</v>
      </c>
      <c r="C14" s="22" t="e">
        <f>#REF!*12</f>
        <v>#REF!</v>
      </c>
      <c r="D14" s="87" t="s">
        <v>135</v>
      </c>
      <c r="E14" s="23">
        <f>F14*H14</f>
        <v>181137.6</v>
      </c>
      <c r="F14" s="24">
        <f>G14*12</f>
        <v>40.32</v>
      </c>
      <c r="G14" s="25">
        <f>G24+G26</f>
        <v>3.36</v>
      </c>
      <c r="H14" s="13">
        <v>4492.5</v>
      </c>
      <c r="I14" s="14">
        <v>2.2400000000000002</v>
      </c>
    </row>
    <row r="15" spans="1:9" s="13" customFormat="1" ht="29.25" customHeight="1" x14ac:dyDescent="0.2">
      <c r="A15" s="91" t="s">
        <v>11</v>
      </c>
      <c r="B15" s="92" t="s">
        <v>12</v>
      </c>
      <c r="C15" s="22"/>
      <c r="D15" s="87"/>
      <c r="E15" s="23"/>
      <c r="F15" s="24"/>
      <c r="G15" s="25"/>
      <c r="H15" s="13">
        <v>4492.5</v>
      </c>
      <c r="I15" s="14"/>
    </row>
    <row r="16" spans="1:9" s="13" customFormat="1" ht="15" x14ac:dyDescent="0.2">
      <c r="A16" s="91" t="s">
        <v>13</v>
      </c>
      <c r="B16" s="92" t="s">
        <v>12</v>
      </c>
      <c r="C16" s="22"/>
      <c r="D16" s="87"/>
      <c r="E16" s="23"/>
      <c r="F16" s="24"/>
      <c r="G16" s="25"/>
      <c r="H16" s="13">
        <v>4492.5</v>
      </c>
      <c r="I16" s="14"/>
    </row>
    <row r="17" spans="1:9" s="13" customFormat="1" ht="123.75" customHeight="1" x14ac:dyDescent="0.2">
      <c r="A17" s="91" t="s">
        <v>79</v>
      </c>
      <c r="B17" s="92" t="s">
        <v>34</v>
      </c>
      <c r="C17" s="22"/>
      <c r="D17" s="87"/>
      <c r="E17" s="23"/>
      <c r="F17" s="24"/>
      <c r="G17" s="25"/>
      <c r="H17" s="13">
        <v>4492.5</v>
      </c>
      <c r="I17" s="14"/>
    </row>
    <row r="18" spans="1:9" s="13" customFormat="1" ht="15" x14ac:dyDescent="0.2">
      <c r="A18" s="91" t="s">
        <v>80</v>
      </c>
      <c r="B18" s="92" t="s">
        <v>12</v>
      </c>
      <c r="C18" s="22"/>
      <c r="D18" s="87"/>
      <c r="E18" s="23"/>
      <c r="F18" s="24"/>
      <c r="G18" s="25"/>
      <c r="H18" s="13">
        <v>4492.5</v>
      </c>
      <c r="I18" s="14"/>
    </row>
    <row r="19" spans="1:9" s="13" customFormat="1" ht="15" x14ac:dyDescent="0.2">
      <c r="A19" s="91" t="s">
        <v>81</v>
      </c>
      <c r="B19" s="92" t="s">
        <v>12</v>
      </c>
      <c r="C19" s="22"/>
      <c r="D19" s="87"/>
      <c r="E19" s="23"/>
      <c r="F19" s="24"/>
      <c r="G19" s="25"/>
      <c r="H19" s="13">
        <v>4492.5</v>
      </c>
      <c r="I19" s="14"/>
    </row>
    <row r="20" spans="1:9" s="31" customFormat="1" ht="29.25" customHeight="1" x14ac:dyDescent="0.2">
      <c r="A20" s="91" t="s">
        <v>82</v>
      </c>
      <c r="B20" s="92" t="s">
        <v>18</v>
      </c>
      <c r="C20" s="26"/>
      <c r="D20" s="88"/>
      <c r="E20" s="27"/>
      <c r="F20" s="28"/>
      <c r="G20" s="29"/>
      <c r="H20" s="13">
        <v>4492.5</v>
      </c>
      <c r="I20" s="30"/>
    </row>
    <row r="21" spans="1:9" s="31" customFormat="1" ht="15" x14ac:dyDescent="0.2">
      <c r="A21" s="91" t="s">
        <v>83</v>
      </c>
      <c r="B21" s="92" t="s">
        <v>21</v>
      </c>
      <c r="C21" s="26"/>
      <c r="D21" s="88"/>
      <c r="E21" s="27"/>
      <c r="F21" s="28"/>
      <c r="G21" s="29"/>
      <c r="H21" s="13">
        <v>4492.5</v>
      </c>
      <c r="I21" s="30"/>
    </row>
    <row r="22" spans="1:9" s="31" customFormat="1" ht="15" x14ac:dyDescent="0.2">
      <c r="A22" s="91" t="s">
        <v>84</v>
      </c>
      <c r="B22" s="92" t="s">
        <v>12</v>
      </c>
      <c r="C22" s="28"/>
      <c r="D22" s="27"/>
      <c r="E22" s="27"/>
      <c r="F22" s="28"/>
      <c r="G22" s="29"/>
      <c r="H22" s="13">
        <v>4492.5</v>
      </c>
      <c r="I22" s="30"/>
    </row>
    <row r="23" spans="1:9" s="31" customFormat="1" ht="15" x14ac:dyDescent="0.2">
      <c r="A23" s="91" t="s">
        <v>85</v>
      </c>
      <c r="B23" s="92" t="s">
        <v>32</v>
      </c>
      <c r="C23" s="28"/>
      <c r="D23" s="27"/>
      <c r="E23" s="27"/>
      <c r="F23" s="28"/>
      <c r="G23" s="29"/>
      <c r="H23" s="13">
        <v>4492.5</v>
      </c>
      <c r="I23" s="30"/>
    </row>
    <row r="24" spans="1:9" s="31" customFormat="1" ht="15" x14ac:dyDescent="0.2">
      <c r="A24" s="66" t="s">
        <v>69</v>
      </c>
      <c r="B24" s="67"/>
      <c r="C24" s="28"/>
      <c r="D24" s="27"/>
      <c r="E24" s="27"/>
      <c r="F24" s="28"/>
      <c r="G24" s="25">
        <v>3.24</v>
      </c>
      <c r="H24" s="13">
        <v>4492.5</v>
      </c>
      <c r="I24" s="30"/>
    </row>
    <row r="25" spans="1:9" s="31" customFormat="1" ht="15" x14ac:dyDescent="0.2">
      <c r="A25" s="68" t="s">
        <v>73</v>
      </c>
      <c r="B25" s="67" t="s">
        <v>12</v>
      </c>
      <c r="C25" s="28"/>
      <c r="D25" s="27"/>
      <c r="E25" s="27"/>
      <c r="F25" s="28"/>
      <c r="G25" s="29">
        <v>0.12</v>
      </c>
      <c r="H25" s="13">
        <v>4492.5</v>
      </c>
      <c r="I25" s="30"/>
    </row>
    <row r="26" spans="1:9" s="31" customFormat="1" ht="15" x14ac:dyDescent="0.2">
      <c r="A26" s="66" t="s">
        <v>69</v>
      </c>
      <c r="B26" s="67"/>
      <c r="C26" s="28"/>
      <c r="D26" s="27"/>
      <c r="E26" s="27"/>
      <c r="F26" s="28"/>
      <c r="G26" s="25">
        <f>G25</f>
        <v>0.12</v>
      </c>
      <c r="H26" s="13">
        <v>4492.5</v>
      </c>
      <c r="I26" s="30"/>
    </row>
    <row r="27" spans="1:9" s="13" customFormat="1" ht="30" x14ac:dyDescent="0.2">
      <c r="A27" s="66" t="s">
        <v>14</v>
      </c>
      <c r="B27" s="69" t="s">
        <v>15</v>
      </c>
      <c r="C27" s="24" t="e">
        <f>#REF!*12</f>
        <v>#REF!</v>
      </c>
      <c r="D27" s="23" t="s">
        <v>136</v>
      </c>
      <c r="E27" s="23">
        <f>F27*H27</f>
        <v>164425.5</v>
      </c>
      <c r="F27" s="24">
        <f>G27*12</f>
        <v>36.6</v>
      </c>
      <c r="G27" s="25">
        <v>3.05</v>
      </c>
      <c r="H27" s="13">
        <v>4492.5</v>
      </c>
      <c r="I27" s="14">
        <v>2.2000000000000002</v>
      </c>
    </row>
    <row r="28" spans="1:9" s="31" customFormat="1" ht="15" x14ac:dyDescent="0.2">
      <c r="A28" s="91" t="s">
        <v>86</v>
      </c>
      <c r="B28" s="92" t="s">
        <v>15</v>
      </c>
      <c r="C28" s="24"/>
      <c r="D28" s="23"/>
      <c r="E28" s="23"/>
      <c r="F28" s="24"/>
      <c r="G28" s="25"/>
      <c r="H28" s="13">
        <v>4492.5</v>
      </c>
      <c r="I28" s="30"/>
    </row>
    <row r="29" spans="1:9" s="31" customFormat="1" ht="15" x14ac:dyDescent="0.2">
      <c r="A29" s="91" t="s">
        <v>87</v>
      </c>
      <c r="B29" s="92" t="s">
        <v>88</v>
      </c>
      <c r="C29" s="24"/>
      <c r="D29" s="23"/>
      <c r="E29" s="23"/>
      <c r="F29" s="24"/>
      <c r="G29" s="25"/>
      <c r="H29" s="13">
        <v>4492.5</v>
      </c>
      <c r="I29" s="30"/>
    </row>
    <row r="30" spans="1:9" s="31" customFormat="1" ht="15" x14ac:dyDescent="0.2">
      <c r="A30" s="91" t="s">
        <v>89</v>
      </c>
      <c r="B30" s="92" t="s">
        <v>90</v>
      </c>
      <c r="C30" s="24"/>
      <c r="D30" s="23"/>
      <c r="E30" s="23"/>
      <c r="F30" s="24"/>
      <c r="G30" s="25"/>
      <c r="H30" s="13">
        <v>4492.5</v>
      </c>
      <c r="I30" s="30"/>
    </row>
    <row r="31" spans="1:9" s="31" customFormat="1" ht="15" x14ac:dyDescent="0.2">
      <c r="A31" s="91" t="s">
        <v>16</v>
      </c>
      <c r="B31" s="92" t="s">
        <v>15</v>
      </c>
      <c r="C31" s="24"/>
      <c r="D31" s="23"/>
      <c r="E31" s="23"/>
      <c r="F31" s="24"/>
      <c r="G31" s="25"/>
      <c r="H31" s="13">
        <v>4492.5</v>
      </c>
      <c r="I31" s="30"/>
    </row>
    <row r="32" spans="1:9" s="31" customFormat="1" ht="25.5" x14ac:dyDescent="0.2">
      <c r="A32" s="91" t="s">
        <v>17</v>
      </c>
      <c r="B32" s="92" t="s">
        <v>18</v>
      </c>
      <c r="C32" s="24"/>
      <c r="D32" s="23"/>
      <c r="E32" s="23"/>
      <c r="F32" s="24"/>
      <c r="G32" s="25"/>
      <c r="H32" s="13">
        <v>4492.5</v>
      </c>
      <c r="I32" s="30"/>
    </row>
    <row r="33" spans="1:9" s="31" customFormat="1" ht="15" x14ac:dyDescent="0.2">
      <c r="A33" s="91" t="s">
        <v>91</v>
      </c>
      <c r="B33" s="92" t="s">
        <v>15</v>
      </c>
      <c r="C33" s="24"/>
      <c r="D33" s="23"/>
      <c r="E33" s="23"/>
      <c r="F33" s="24"/>
      <c r="G33" s="25"/>
      <c r="H33" s="13">
        <v>4492.5</v>
      </c>
      <c r="I33" s="30"/>
    </row>
    <row r="34" spans="1:9" s="13" customFormat="1" ht="15" x14ac:dyDescent="0.2">
      <c r="A34" s="91" t="s">
        <v>92</v>
      </c>
      <c r="B34" s="92" t="s">
        <v>15</v>
      </c>
      <c r="C34" s="24"/>
      <c r="D34" s="23"/>
      <c r="E34" s="23"/>
      <c r="F34" s="24"/>
      <c r="G34" s="25"/>
      <c r="H34" s="13">
        <v>4492.5</v>
      </c>
      <c r="I34" s="14"/>
    </row>
    <row r="35" spans="1:9" s="13" customFormat="1" ht="25.5" x14ac:dyDescent="0.2">
      <c r="A35" s="91" t="s">
        <v>93</v>
      </c>
      <c r="B35" s="92" t="s">
        <v>19</v>
      </c>
      <c r="C35" s="24"/>
      <c r="D35" s="23"/>
      <c r="E35" s="23"/>
      <c r="F35" s="24"/>
      <c r="G35" s="25"/>
      <c r="H35" s="13">
        <v>4492.5</v>
      </c>
      <c r="I35" s="14"/>
    </row>
    <row r="36" spans="1:9" s="13" customFormat="1" ht="25.5" x14ac:dyDescent="0.2">
      <c r="A36" s="91" t="s">
        <v>94</v>
      </c>
      <c r="B36" s="92" t="s">
        <v>18</v>
      </c>
      <c r="C36" s="24"/>
      <c r="D36" s="23"/>
      <c r="E36" s="23"/>
      <c r="F36" s="24"/>
      <c r="G36" s="25"/>
      <c r="H36" s="13">
        <v>4492.5</v>
      </c>
      <c r="I36" s="14"/>
    </row>
    <row r="37" spans="1:9" s="13" customFormat="1" ht="38.25" customHeight="1" x14ac:dyDescent="0.2">
      <c r="A37" s="91" t="s">
        <v>95</v>
      </c>
      <c r="B37" s="92" t="s">
        <v>15</v>
      </c>
      <c r="C37" s="24"/>
      <c r="D37" s="23"/>
      <c r="E37" s="23"/>
      <c r="F37" s="24"/>
      <c r="G37" s="25"/>
      <c r="H37" s="13">
        <v>4492.5</v>
      </c>
      <c r="I37" s="14"/>
    </row>
    <row r="38" spans="1:9" s="32" customFormat="1" ht="18" customHeight="1" x14ac:dyDescent="0.2">
      <c r="A38" s="72" t="s">
        <v>20</v>
      </c>
      <c r="B38" s="73" t="s">
        <v>21</v>
      </c>
      <c r="C38" s="24" t="e">
        <f>#REF!*12</f>
        <v>#REF!</v>
      </c>
      <c r="D38" s="23" t="s">
        <v>135</v>
      </c>
      <c r="E38" s="23">
        <f t="shared" ref="E38:E60" si="0">F38*H38</f>
        <v>44745.3</v>
      </c>
      <c r="F38" s="24">
        <f t="shared" ref="F38:F60" si="1">G38*12</f>
        <v>9.9600000000000009</v>
      </c>
      <c r="G38" s="25">
        <v>0.83</v>
      </c>
      <c r="H38" s="13">
        <v>4492.5</v>
      </c>
      <c r="I38" s="14">
        <v>0.6</v>
      </c>
    </row>
    <row r="39" spans="1:9" s="13" customFormat="1" ht="17.25" customHeight="1" x14ac:dyDescent="0.2">
      <c r="A39" s="72" t="s">
        <v>22</v>
      </c>
      <c r="B39" s="73" t="s">
        <v>23</v>
      </c>
      <c r="C39" s="24" t="e">
        <f>#REF!*12</f>
        <v>#REF!</v>
      </c>
      <c r="D39" s="23" t="s">
        <v>135</v>
      </c>
      <c r="E39" s="23">
        <f t="shared" si="0"/>
        <v>145557</v>
      </c>
      <c r="F39" s="24">
        <f t="shared" si="1"/>
        <v>32.4</v>
      </c>
      <c r="G39" s="25">
        <v>2.7</v>
      </c>
      <c r="H39" s="13">
        <v>4492.5</v>
      </c>
      <c r="I39" s="14">
        <v>1.94</v>
      </c>
    </row>
    <row r="40" spans="1:9" s="13" customFormat="1" ht="26.25" customHeight="1" x14ac:dyDescent="0.2">
      <c r="A40" s="72" t="s">
        <v>96</v>
      </c>
      <c r="B40" s="73" t="s">
        <v>15</v>
      </c>
      <c r="C40" s="24"/>
      <c r="D40" s="23" t="s">
        <v>158</v>
      </c>
      <c r="E40" s="23">
        <v>0</v>
      </c>
      <c r="F40" s="24">
        <f>E40/H40</f>
        <v>0</v>
      </c>
      <c r="G40" s="25">
        <f>F40/12</f>
        <v>0</v>
      </c>
      <c r="H40" s="13">
        <v>4492.5</v>
      </c>
      <c r="I40" s="14"/>
    </row>
    <row r="41" spans="1:9" s="13" customFormat="1" ht="21" customHeight="1" x14ac:dyDescent="0.2">
      <c r="A41" s="91" t="s">
        <v>97</v>
      </c>
      <c r="B41" s="92" t="s">
        <v>34</v>
      </c>
      <c r="C41" s="24"/>
      <c r="D41" s="23"/>
      <c r="E41" s="23"/>
      <c r="F41" s="24"/>
      <c r="G41" s="25"/>
      <c r="H41" s="13">
        <v>4492.5</v>
      </c>
      <c r="I41" s="14"/>
    </row>
    <row r="42" spans="1:9" s="13" customFormat="1" ht="24.75" customHeight="1" x14ac:dyDescent="0.2">
      <c r="A42" s="91" t="s">
        <v>98</v>
      </c>
      <c r="B42" s="92" t="s">
        <v>32</v>
      </c>
      <c r="C42" s="24"/>
      <c r="D42" s="23"/>
      <c r="E42" s="23"/>
      <c r="F42" s="24"/>
      <c r="G42" s="25"/>
      <c r="H42" s="13">
        <v>4492.5</v>
      </c>
      <c r="I42" s="14"/>
    </row>
    <row r="43" spans="1:9" s="13" customFormat="1" ht="17.25" customHeight="1" x14ac:dyDescent="0.2">
      <c r="A43" s="91" t="s">
        <v>99</v>
      </c>
      <c r="B43" s="92" t="s">
        <v>100</v>
      </c>
      <c r="C43" s="24"/>
      <c r="D43" s="23"/>
      <c r="E43" s="23"/>
      <c r="F43" s="24"/>
      <c r="G43" s="25"/>
      <c r="H43" s="13">
        <v>4492.5</v>
      </c>
      <c r="I43" s="14"/>
    </row>
    <row r="44" spans="1:9" s="13" customFormat="1" ht="23.25" customHeight="1" x14ac:dyDescent="0.2">
      <c r="A44" s="91" t="s">
        <v>101</v>
      </c>
      <c r="B44" s="92" t="s">
        <v>102</v>
      </c>
      <c r="C44" s="24"/>
      <c r="D44" s="23"/>
      <c r="E44" s="23"/>
      <c r="F44" s="24"/>
      <c r="G44" s="25"/>
      <c r="H44" s="13">
        <v>4492.5</v>
      </c>
      <c r="I44" s="14"/>
    </row>
    <row r="45" spans="1:9" s="13" customFormat="1" ht="20.25" customHeight="1" x14ac:dyDescent="0.2">
      <c r="A45" s="91" t="s">
        <v>103</v>
      </c>
      <c r="B45" s="92" t="s">
        <v>100</v>
      </c>
      <c r="C45" s="24"/>
      <c r="D45" s="23"/>
      <c r="E45" s="23"/>
      <c r="F45" s="24"/>
      <c r="G45" s="25"/>
      <c r="H45" s="13">
        <v>4492.5</v>
      </c>
      <c r="I45" s="14"/>
    </row>
    <row r="46" spans="1:9" s="20" customFormat="1" ht="30" x14ac:dyDescent="0.2">
      <c r="A46" s="72" t="s">
        <v>104</v>
      </c>
      <c r="B46" s="73" t="s">
        <v>10</v>
      </c>
      <c r="C46" s="33"/>
      <c r="D46" s="23" t="s">
        <v>137</v>
      </c>
      <c r="E46" s="23">
        <v>2246.7800000000002</v>
      </c>
      <c r="F46" s="24">
        <f>E46/H46</f>
        <v>0.5</v>
      </c>
      <c r="G46" s="25">
        <f>F46/12</f>
        <v>0.04</v>
      </c>
      <c r="H46" s="13">
        <v>4492.5</v>
      </c>
      <c r="I46" s="14">
        <v>0.03</v>
      </c>
    </row>
    <row r="47" spans="1:9" s="20" customFormat="1" ht="30" x14ac:dyDescent="0.2">
      <c r="A47" s="72" t="s">
        <v>105</v>
      </c>
      <c r="B47" s="73" t="s">
        <v>10</v>
      </c>
      <c r="C47" s="33"/>
      <c r="D47" s="23" t="s">
        <v>137</v>
      </c>
      <c r="E47" s="23">
        <v>2246.7800000000002</v>
      </c>
      <c r="F47" s="24">
        <f>E47/H47</f>
        <v>0.5</v>
      </c>
      <c r="G47" s="25">
        <f>F47/12</f>
        <v>0.04</v>
      </c>
      <c r="H47" s="13">
        <v>4492.5</v>
      </c>
      <c r="I47" s="14">
        <v>0.03</v>
      </c>
    </row>
    <row r="48" spans="1:9" s="20" customFormat="1" ht="36.75" customHeight="1" x14ac:dyDescent="0.2">
      <c r="A48" s="72" t="s">
        <v>106</v>
      </c>
      <c r="B48" s="73" t="s">
        <v>10</v>
      </c>
      <c r="C48" s="33"/>
      <c r="D48" s="23" t="s">
        <v>137</v>
      </c>
      <c r="E48" s="23">
        <v>14185.73</v>
      </c>
      <c r="F48" s="24">
        <f>E48/H48</f>
        <v>3.16</v>
      </c>
      <c r="G48" s="25">
        <f>F48/12</f>
        <v>0.26</v>
      </c>
      <c r="H48" s="13">
        <v>4492.5</v>
      </c>
      <c r="I48" s="14">
        <v>0.19</v>
      </c>
    </row>
    <row r="49" spans="1:9" s="20" customFormat="1" ht="30" hidden="1" x14ac:dyDescent="0.2">
      <c r="A49" s="72" t="s">
        <v>24</v>
      </c>
      <c r="B49" s="73" t="s">
        <v>18</v>
      </c>
      <c r="C49" s="33"/>
      <c r="D49" s="23"/>
      <c r="E49" s="23"/>
      <c r="F49" s="24">
        <f>E49/H49</f>
        <v>0</v>
      </c>
      <c r="G49" s="25">
        <f t="shared" ref="G49" si="2">F49/12</f>
        <v>0</v>
      </c>
      <c r="H49" s="13">
        <v>4492.5</v>
      </c>
      <c r="I49" s="14">
        <v>0</v>
      </c>
    </row>
    <row r="50" spans="1:9" s="20" customFormat="1" ht="30" x14ac:dyDescent="0.2">
      <c r="A50" s="72" t="s">
        <v>25</v>
      </c>
      <c r="B50" s="73"/>
      <c r="C50" s="33" t="e">
        <f>#REF!*12</f>
        <v>#REF!</v>
      </c>
      <c r="D50" s="23" t="s">
        <v>159</v>
      </c>
      <c r="E50" s="23">
        <f t="shared" si="0"/>
        <v>10782</v>
      </c>
      <c r="F50" s="24">
        <f t="shared" si="1"/>
        <v>2.4</v>
      </c>
      <c r="G50" s="25">
        <v>0.2</v>
      </c>
      <c r="H50" s="13">
        <v>4492.5</v>
      </c>
      <c r="I50" s="14">
        <v>0.14000000000000001</v>
      </c>
    </row>
    <row r="51" spans="1:9" s="20" customFormat="1" ht="25.5" x14ac:dyDescent="0.2">
      <c r="A51" s="93" t="s">
        <v>107</v>
      </c>
      <c r="B51" s="77" t="s">
        <v>56</v>
      </c>
      <c r="C51" s="33"/>
      <c r="D51" s="23"/>
      <c r="E51" s="23"/>
      <c r="F51" s="24"/>
      <c r="G51" s="25"/>
      <c r="H51" s="13">
        <v>4492.5</v>
      </c>
      <c r="I51" s="14"/>
    </row>
    <row r="52" spans="1:9" s="20" customFormat="1" ht="25.5" customHeight="1" x14ac:dyDescent="0.2">
      <c r="A52" s="93" t="s">
        <v>108</v>
      </c>
      <c r="B52" s="77" t="s">
        <v>56</v>
      </c>
      <c r="C52" s="33"/>
      <c r="D52" s="23"/>
      <c r="E52" s="23"/>
      <c r="F52" s="24"/>
      <c r="G52" s="25"/>
      <c r="H52" s="13">
        <v>4492.5</v>
      </c>
      <c r="I52" s="14"/>
    </row>
    <row r="53" spans="1:9" s="20" customFormat="1" ht="15" x14ac:dyDescent="0.2">
      <c r="A53" s="93" t="s">
        <v>109</v>
      </c>
      <c r="B53" s="77" t="s">
        <v>12</v>
      </c>
      <c r="C53" s="33"/>
      <c r="D53" s="23"/>
      <c r="E53" s="23"/>
      <c r="F53" s="24"/>
      <c r="G53" s="25"/>
      <c r="H53" s="13">
        <v>4492.5</v>
      </c>
      <c r="I53" s="14"/>
    </row>
    <row r="54" spans="1:9" s="20" customFormat="1" ht="15" x14ac:dyDescent="0.2">
      <c r="A54" s="93" t="s">
        <v>110</v>
      </c>
      <c r="B54" s="77" t="s">
        <v>56</v>
      </c>
      <c r="C54" s="33"/>
      <c r="D54" s="23"/>
      <c r="E54" s="23"/>
      <c r="F54" s="24"/>
      <c r="G54" s="25"/>
      <c r="H54" s="13">
        <v>4492.5</v>
      </c>
      <c r="I54" s="14"/>
    </row>
    <row r="55" spans="1:9" s="20" customFormat="1" ht="25.5" x14ac:dyDescent="0.2">
      <c r="A55" s="93" t="s">
        <v>111</v>
      </c>
      <c r="B55" s="77" t="s">
        <v>56</v>
      </c>
      <c r="C55" s="33"/>
      <c r="D55" s="23"/>
      <c r="E55" s="23"/>
      <c r="F55" s="24"/>
      <c r="G55" s="25"/>
      <c r="H55" s="13">
        <v>4492.5</v>
      </c>
      <c r="I55" s="14"/>
    </row>
    <row r="56" spans="1:9" s="20" customFormat="1" ht="15" x14ac:dyDescent="0.2">
      <c r="A56" s="93" t="s">
        <v>112</v>
      </c>
      <c r="B56" s="77" t="s">
        <v>56</v>
      </c>
      <c r="C56" s="33"/>
      <c r="D56" s="23"/>
      <c r="E56" s="23"/>
      <c r="F56" s="24"/>
      <c r="G56" s="25"/>
      <c r="H56" s="13">
        <v>4492.5</v>
      </c>
      <c r="I56" s="14"/>
    </row>
    <row r="57" spans="1:9" s="20" customFormat="1" ht="25.5" x14ac:dyDescent="0.2">
      <c r="A57" s="93" t="s">
        <v>113</v>
      </c>
      <c r="B57" s="77" t="s">
        <v>56</v>
      </c>
      <c r="C57" s="33"/>
      <c r="D57" s="23"/>
      <c r="E57" s="23"/>
      <c r="F57" s="24"/>
      <c r="G57" s="25"/>
      <c r="H57" s="13">
        <v>4492.5</v>
      </c>
      <c r="I57" s="14"/>
    </row>
    <row r="58" spans="1:9" s="20" customFormat="1" ht="15" x14ac:dyDescent="0.2">
      <c r="A58" s="93" t="s">
        <v>114</v>
      </c>
      <c r="B58" s="77" t="s">
        <v>56</v>
      </c>
      <c r="C58" s="33"/>
      <c r="D58" s="23"/>
      <c r="E58" s="23"/>
      <c r="F58" s="24"/>
      <c r="G58" s="25"/>
      <c r="H58" s="13">
        <v>4492.5</v>
      </c>
      <c r="I58" s="14"/>
    </row>
    <row r="59" spans="1:9" s="20" customFormat="1" ht="15" x14ac:dyDescent="0.2">
      <c r="A59" s="93" t="s">
        <v>115</v>
      </c>
      <c r="B59" s="77" t="s">
        <v>56</v>
      </c>
      <c r="C59" s="33"/>
      <c r="D59" s="23"/>
      <c r="E59" s="23"/>
      <c r="F59" s="24"/>
      <c r="G59" s="25"/>
      <c r="H59" s="13">
        <v>4492.5</v>
      </c>
      <c r="I59" s="14"/>
    </row>
    <row r="60" spans="1:9" s="13" customFormat="1" ht="15" x14ac:dyDescent="0.2">
      <c r="A60" s="72" t="s">
        <v>26</v>
      </c>
      <c r="B60" s="73" t="s">
        <v>27</v>
      </c>
      <c r="C60" s="33" t="e">
        <f>#REF!*12</f>
        <v>#REF!</v>
      </c>
      <c r="D60" s="23" t="s">
        <v>160</v>
      </c>
      <c r="E60" s="23">
        <f t="shared" si="0"/>
        <v>3773.7</v>
      </c>
      <c r="F60" s="24">
        <f t="shared" si="1"/>
        <v>0.84</v>
      </c>
      <c r="G60" s="25">
        <v>7.0000000000000007E-2</v>
      </c>
      <c r="H60" s="13">
        <v>4492.5</v>
      </c>
      <c r="I60" s="14">
        <v>0.03</v>
      </c>
    </row>
    <row r="61" spans="1:9" s="13" customFormat="1" ht="15" x14ac:dyDescent="0.2">
      <c r="A61" s="72" t="s">
        <v>28</v>
      </c>
      <c r="B61" s="74" t="s">
        <v>29</v>
      </c>
      <c r="C61" s="75" t="e">
        <f>#REF!*12</f>
        <v>#REF!</v>
      </c>
      <c r="D61" s="33" t="s">
        <v>160</v>
      </c>
      <c r="E61" s="23">
        <v>2372.04</v>
      </c>
      <c r="F61" s="24">
        <f>E61/H61</f>
        <v>0.53</v>
      </c>
      <c r="G61" s="25">
        <f>F61/12</f>
        <v>0.04</v>
      </c>
      <c r="H61" s="13">
        <v>4492.5</v>
      </c>
      <c r="I61" s="14">
        <v>0.02</v>
      </c>
    </row>
    <row r="62" spans="1:9" s="32" customFormat="1" ht="30" x14ac:dyDescent="0.2">
      <c r="A62" s="72" t="s">
        <v>30</v>
      </c>
      <c r="B62" s="73"/>
      <c r="C62" s="33" t="e">
        <f>#REF!*12</f>
        <v>#REF!</v>
      </c>
      <c r="D62" s="33" t="s">
        <v>138</v>
      </c>
      <c r="E62" s="23">
        <v>5698.2</v>
      </c>
      <c r="F62" s="24">
        <f>E62/H62</f>
        <v>1.27</v>
      </c>
      <c r="G62" s="25">
        <f>F62/12</f>
        <v>0.11</v>
      </c>
      <c r="H62" s="13">
        <v>4492.5</v>
      </c>
      <c r="I62" s="14">
        <v>0.03</v>
      </c>
    </row>
    <row r="63" spans="1:9" s="32" customFormat="1" ht="15" x14ac:dyDescent="0.2">
      <c r="A63" s="72" t="s">
        <v>31</v>
      </c>
      <c r="B63" s="73"/>
      <c r="C63" s="24"/>
      <c r="D63" s="24" t="s">
        <v>161</v>
      </c>
      <c r="E63" s="24">
        <f>E64+E65+E66+E67+E68+E69+E70+E71+E72+E73+E76+E74+E75</f>
        <v>20911.39</v>
      </c>
      <c r="F63" s="24">
        <f>E63/H63</f>
        <v>4.6500000000000004</v>
      </c>
      <c r="G63" s="25">
        <f>F63/12</f>
        <v>0.39</v>
      </c>
      <c r="H63" s="13">
        <v>4492.5</v>
      </c>
      <c r="I63" s="14">
        <v>0.44</v>
      </c>
    </row>
    <row r="64" spans="1:9" s="20" customFormat="1" ht="17.25" customHeight="1" x14ac:dyDescent="0.2">
      <c r="A64" s="76" t="s">
        <v>71</v>
      </c>
      <c r="B64" s="70" t="s">
        <v>32</v>
      </c>
      <c r="C64" s="35"/>
      <c r="D64" s="34"/>
      <c r="E64" s="34">
        <v>685.01</v>
      </c>
      <c r="F64" s="35"/>
      <c r="G64" s="36"/>
      <c r="H64" s="13">
        <v>4492.5</v>
      </c>
      <c r="I64" s="14">
        <v>0.01</v>
      </c>
    </row>
    <row r="65" spans="1:9" s="20" customFormat="1" ht="15.75" customHeight="1" x14ac:dyDescent="0.2">
      <c r="A65" s="76" t="s">
        <v>33</v>
      </c>
      <c r="B65" s="70" t="s">
        <v>34</v>
      </c>
      <c r="C65" s="35" t="e">
        <f>#REF!*12</f>
        <v>#REF!</v>
      </c>
      <c r="D65" s="34"/>
      <c r="E65" s="34">
        <v>505.42</v>
      </c>
      <c r="F65" s="35"/>
      <c r="G65" s="36"/>
      <c r="H65" s="13">
        <v>4492.5</v>
      </c>
      <c r="I65" s="14">
        <v>0.01</v>
      </c>
    </row>
    <row r="66" spans="1:9" s="20" customFormat="1" ht="20.25" customHeight="1" x14ac:dyDescent="0.2">
      <c r="A66" s="76" t="s">
        <v>68</v>
      </c>
      <c r="B66" s="70" t="s">
        <v>32</v>
      </c>
      <c r="C66" s="35" t="e">
        <f>#REF!*12</f>
        <v>#REF!</v>
      </c>
      <c r="D66" s="34"/>
      <c r="E66" s="34">
        <v>900.62</v>
      </c>
      <c r="F66" s="35"/>
      <c r="G66" s="36"/>
      <c r="H66" s="13">
        <v>4492.5</v>
      </c>
      <c r="I66" s="14">
        <v>0.1</v>
      </c>
    </row>
    <row r="67" spans="1:9" s="20" customFormat="1" ht="15" x14ac:dyDescent="0.2">
      <c r="A67" s="76" t="s">
        <v>35</v>
      </c>
      <c r="B67" s="70" t="s">
        <v>32</v>
      </c>
      <c r="C67" s="35" t="e">
        <f>#REF!*12</f>
        <v>#REF!</v>
      </c>
      <c r="D67" s="34"/>
      <c r="E67" s="34">
        <v>963.17</v>
      </c>
      <c r="F67" s="35"/>
      <c r="G67" s="36"/>
      <c r="H67" s="13">
        <v>4492.5</v>
      </c>
      <c r="I67" s="14">
        <v>0.01</v>
      </c>
    </row>
    <row r="68" spans="1:9" s="20" customFormat="1" ht="15" x14ac:dyDescent="0.2">
      <c r="A68" s="76" t="s">
        <v>36</v>
      </c>
      <c r="B68" s="70" t="s">
        <v>32</v>
      </c>
      <c r="C68" s="35" t="e">
        <f>#REF!*12</f>
        <v>#REF!</v>
      </c>
      <c r="D68" s="34"/>
      <c r="E68" s="34">
        <v>4294.09</v>
      </c>
      <c r="F68" s="35"/>
      <c r="G68" s="36"/>
      <c r="H68" s="13">
        <v>4492.5</v>
      </c>
      <c r="I68" s="14">
        <v>0.05</v>
      </c>
    </row>
    <row r="69" spans="1:9" s="20" customFormat="1" ht="15" x14ac:dyDescent="0.2">
      <c r="A69" s="76" t="s">
        <v>37</v>
      </c>
      <c r="B69" s="70" t="s">
        <v>32</v>
      </c>
      <c r="C69" s="35" t="e">
        <f>#REF!*12</f>
        <v>#REF!</v>
      </c>
      <c r="D69" s="34"/>
      <c r="E69" s="34">
        <v>1010.85</v>
      </c>
      <c r="F69" s="35"/>
      <c r="G69" s="36"/>
      <c r="H69" s="13">
        <v>4492.5</v>
      </c>
      <c r="I69" s="14">
        <v>0.01</v>
      </c>
    </row>
    <row r="70" spans="1:9" s="20" customFormat="1" ht="15" x14ac:dyDescent="0.2">
      <c r="A70" s="76" t="s">
        <v>38</v>
      </c>
      <c r="B70" s="70" t="s">
        <v>32</v>
      </c>
      <c r="C70" s="35"/>
      <c r="D70" s="34"/>
      <c r="E70" s="34">
        <v>481.57</v>
      </c>
      <c r="F70" s="35"/>
      <c r="G70" s="36"/>
      <c r="H70" s="13">
        <v>4492.5</v>
      </c>
      <c r="I70" s="14">
        <v>0.01</v>
      </c>
    </row>
    <row r="71" spans="1:9" s="20" customFormat="1" ht="21" customHeight="1" x14ac:dyDescent="0.2">
      <c r="A71" s="76" t="s">
        <v>39</v>
      </c>
      <c r="B71" s="70" t="s">
        <v>34</v>
      </c>
      <c r="C71" s="35"/>
      <c r="D71" s="34"/>
      <c r="E71" s="34">
        <v>1926.35</v>
      </c>
      <c r="F71" s="35"/>
      <c r="G71" s="36"/>
      <c r="H71" s="13">
        <v>4492.5</v>
      </c>
      <c r="I71" s="14">
        <v>0.02</v>
      </c>
    </row>
    <row r="72" spans="1:9" s="20" customFormat="1" ht="25.5" x14ac:dyDescent="0.2">
      <c r="A72" s="76" t="s">
        <v>40</v>
      </c>
      <c r="B72" s="70" t="s">
        <v>32</v>
      </c>
      <c r="C72" s="35" t="e">
        <f>#REF!*12</f>
        <v>#REF!</v>
      </c>
      <c r="D72" s="34"/>
      <c r="E72" s="34">
        <v>4642.8999999999996</v>
      </c>
      <c r="F72" s="35"/>
      <c r="G72" s="36"/>
      <c r="H72" s="13">
        <v>4492.5</v>
      </c>
      <c r="I72" s="14">
        <v>0.06</v>
      </c>
    </row>
    <row r="73" spans="1:9" s="20" customFormat="1" ht="25.5" x14ac:dyDescent="0.2">
      <c r="A73" s="76" t="s">
        <v>72</v>
      </c>
      <c r="B73" s="70" t="s">
        <v>32</v>
      </c>
      <c r="C73" s="35"/>
      <c r="D73" s="34"/>
      <c r="E73" s="34">
        <v>3837.45</v>
      </c>
      <c r="F73" s="35"/>
      <c r="G73" s="36"/>
      <c r="H73" s="13">
        <v>4492.5</v>
      </c>
      <c r="I73" s="14">
        <v>0.01</v>
      </c>
    </row>
    <row r="74" spans="1:9" s="20" customFormat="1" ht="25.5" x14ac:dyDescent="0.2">
      <c r="A74" s="76" t="s">
        <v>116</v>
      </c>
      <c r="B74" s="71" t="s">
        <v>47</v>
      </c>
      <c r="C74" s="37"/>
      <c r="D74" s="38"/>
      <c r="E74" s="34">
        <v>1663.96</v>
      </c>
      <c r="F74" s="35"/>
      <c r="G74" s="36"/>
      <c r="H74" s="13">
        <v>4492.5</v>
      </c>
      <c r="I74" s="14"/>
    </row>
    <row r="75" spans="1:9" s="20" customFormat="1" ht="17.25" customHeight="1" x14ac:dyDescent="0.2">
      <c r="A75" s="76" t="s">
        <v>117</v>
      </c>
      <c r="B75" s="77" t="s">
        <v>32</v>
      </c>
      <c r="C75" s="35"/>
      <c r="D75" s="34"/>
      <c r="E75" s="34">
        <v>0</v>
      </c>
      <c r="F75" s="35"/>
      <c r="G75" s="36"/>
      <c r="H75" s="13">
        <v>4492.5</v>
      </c>
      <c r="I75" s="14"/>
    </row>
    <row r="76" spans="1:9" s="20" customFormat="1" ht="21" customHeight="1" x14ac:dyDescent="0.2">
      <c r="A76" s="76" t="s">
        <v>118</v>
      </c>
      <c r="B76" s="71" t="s">
        <v>47</v>
      </c>
      <c r="C76" s="35"/>
      <c r="D76" s="34"/>
      <c r="E76" s="34">
        <v>0</v>
      </c>
      <c r="F76" s="35"/>
      <c r="G76" s="36"/>
      <c r="H76" s="13">
        <v>4492.5</v>
      </c>
      <c r="I76" s="14">
        <v>0.02</v>
      </c>
    </row>
    <row r="77" spans="1:9" s="32" customFormat="1" ht="30" x14ac:dyDescent="0.2">
      <c r="A77" s="72" t="s">
        <v>41</v>
      </c>
      <c r="B77" s="73"/>
      <c r="C77" s="24"/>
      <c r="D77" s="24" t="s">
        <v>162</v>
      </c>
      <c r="E77" s="24">
        <f>E78+E79+E80+E81+E83+E84+E85+E86+E87</f>
        <v>19461.28</v>
      </c>
      <c r="F77" s="24">
        <f>E77/H77</f>
        <v>4.33</v>
      </c>
      <c r="G77" s="25">
        <f>F77/12</f>
        <v>0.36</v>
      </c>
      <c r="H77" s="13">
        <v>4492.5</v>
      </c>
      <c r="I77" s="14">
        <v>0.48</v>
      </c>
    </row>
    <row r="78" spans="1:9" s="20" customFormat="1" ht="17.25" customHeight="1" x14ac:dyDescent="0.2">
      <c r="A78" s="76" t="s">
        <v>42</v>
      </c>
      <c r="B78" s="70" t="s">
        <v>43</v>
      </c>
      <c r="C78" s="35"/>
      <c r="D78" s="34"/>
      <c r="E78" s="34">
        <v>2889.52</v>
      </c>
      <c r="F78" s="35"/>
      <c r="G78" s="36"/>
      <c r="H78" s="13">
        <v>4492.5</v>
      </c>
      <c r="I78" s="14">
        <v>0.04</v>
      </c>
    </row>
    <row r="79" spans="1:9" s="20" customFormat="1" ht="25.5" x14ac:dyDescent="0.2">
      <c r="A79" s="76" t="s">
        <v>44</v>
      </c>
      <c r="B79" s="70" t="s">
        <v>45</v>
      </c>
      <c r="C79" s="35"/>
      <c r="D79" s="34"/>
      <c r="E79" s="34">
        <v>1926.35</v>
      </c>
      <c r="F79" s="35"/>
      <c r="G79" s="36"/>
      <c r="H79" s="13">
        <v>4492.5</v>
      </c>
      <c r="I79" s="14">
        <v>0.02</v>
      </c>
    </row>
    <row r="80" spans="1:9" s="20" customFormat="1" ht="15" x14ac:dyDescent="0.2">
      <c r="A80" s="76" t="s">
        <v>46</v>
      </c>
      <c r="B80" s="70" t="s">
        <v>47</v>
      </c>
      <c r="C80" s="35"/>
      <c r="D80" s="34"/>
      <c r="E80" s="34">
        <v>2021.63</v>
      </c>
      <c r="F80" s="35"/>
      <c r="G80" s="36"/>
      <c r="H80" s="13">
        <v>4492.5</v>
      </c>
      <c r="I80" s="14">
        <v>0.03</v>
      </c>
    </row>
    <row r="81" spans="1:9" s="20" customFormat="1" ht="25.5" x14ac:dyDescent="0.2">
      <c r="A81" s="76" t="s">
        <v>48</v>
      </c>
      <c r="B81" s="70" t="s">
        <v>49</v>
      </c>
      <c r="C81" s="35"/>
      <c r="D81" s="34"/>
      <c r="E81" s="34">
        <v>0</v>
      </c>
      <c r="F81" s="35"/>
      <c r="G81" s="36"/>
      <c r="H81" s="13">
        <v>4492.5</v>
      </c>
      <c r="I81" s="14">
        <v>0.02</v>
      </c>
    </row>
    <row r="82" spans="1:9" s="20" customFormat="1" ht="15" x14ac:dyDescent="0.2">
      <c r="A82" s="76" t="s">
        <v>119</v>
      </c>
      <c r="B82" s="71" t="s">
        <v>32</v>
      </c>
      <c r="C82" s="35"/>
      <c r="D82" s="34"/>
      <c r="E82" s="34">
        <f t="shared" ref="E82" si="3">F82*H82</f>
        <v>0</v>
      </c>
      <c r="F82" s="35"/>
      <c r="G82" s="36"/>
      <c r="H82" s="13">
        <v>4492.5</v>
      </c>
      <c r="I82" s="14">
        <v>0</v>
      </c>
    </row>
    <row r="83" spans="1:9" s="20" customFormat="1" ht="24" customHeight="1" x14ac:dyDescent="0.2">
      <c r="A83" s="76" t="s">
        <v>50</v>
      </c>
      <c r="B83" s="70" t="s">
        <v>10</v>
      </c>
      <c r="C83" s="37"/>
      <c r="D83" s="38"/>
      <c r="E83" s="34">
        <v>6851.28</v>
      </c>
      <c r="F83" s="35"/>
      <c r="G83" s="36"/>
      <c r="H83" s="13">
        <v>4492.5</v>
      </c>
      <c r="I83" s="14">
        <v>0.1</v>
      </c>
    </row>
    <row r="84" spans="1:9" s="20" customFormat="1" ht="33" customHeight="1" x14ac:dyDescent="0.2">
      <c r="A84" s="76" t="s">
        <v>120</v>
      </c>
      <c r="B84" s="71" t="s">
        <v>32</v>
      </c>
      <c r="C84" s="37"/>
      <c r="D84" s="38"/>
      <c r="E84" s="38">
        <v>5772.5</v>
      </c>
      <c r="F84" s="37"/>
      <c r="G84" s="64"/>
      <c r="H84" s="13">
        <v>4492.5</v>
      </c>
      <c r="I84" s="14"/>
    </row>
    <row r="85" spans="1:9" s="20" customFormat="1" ht="29.25" customHeight="1" x14ac:dyDescent="0.2">
      <c r="A85" s="76" t="s">
        <v>116</v>
      </c>
      <c r="B85" s="71" t="s">
        <v>121</v>
      </c>
      <c r="C85" s="37"/>
      <c r="D85" s="38"/>
      <c r="E85" s="38">
        <v>0</v>
      </c>
      <c r="F85" s="37"/>
      <c r="G85" s="64"/>
      <c r="H85" s="13">
        <v>4492.5</v>
      </c>
      <c r="I85" s="14"/>
    </row>
    <row r="86" spans="1:9" s="20" customFormat="1" ht="24" customHeight="1" x14ac:dyDescent="0.2">
      <c r="A86" s="93" t="s">
        <v>122</v>
      </c>
      <c r="B86" s="71" t="s">
        <v>47</v>
      </c>
      <c r="C86" s="37"/>
      <c r="D86" s="38"/>
      <c r="E86" s="38">
        <v>0</v>
      </c>
      <c r="F86" s="37"/>
      <c r="G86" s="64"/>
      <c r="H86" s="13">
        <v>4492.5</v>
      </c>
      <c r="I86" s="14"/>
    </row>
    <row r="87" spans="1:9" s="20" customFormat="1" ht="24" customHeight="1" x14ac:dyDescent="0.2">
      <c r="A87" s="76" t="s">
        <v>123</v>
      </c>
      <c r="B87" s="71" t="s">
        <v>32</v>
      </c>
      <c r="C87" s="37"/>
      <c r="D87" s="38"/>
      <c r="E87" s="38">
        <v>0</v>
      </c>
      <c r="F87" s="37"/>
      <c r="G87" s="64"/>
      <c r="H87" s="13">
        <v>4492.5</v>
      </c>
      <c r="I87" s="14"/>
    </row>
    <row r="88" spans="1:9" s="20" customFormat="1" ht="30" x14ac:dyDescent="0.2">
      <c r="A88" s="72" t="s">
        <v>51</v>
      </c>
      <c r="B88" s="70"/>
      <c r="C88" s="35"/>
      <c r="D88" s="24" t="s">
        <v>163</v>
      </c>
      <c r="E88" s="24">
        <f>E91</f>
        <v>0</v>
      </c>
      <c r="F88" s="24">
        <f>E88/H88</f>
        <v>0</v>
      </c>
      <c r="G88" s="25">
        <f>F88/12</f>
        <v>0</v>
      </c>
      <c r="H88" s="13">
        <v>4492.5</v>
      </c>
      <c r="I88" s="14">
        <v>0.05</v>
      </c>
    </row>
    <row r="89" spans="1:9" s="20" customFormat="1" ht="15" x14ac:dyDescent="0.2">
      <c r="A89" s="76" t="s">
        <v>124</v>
      </c>
      <c r="B89" s="70" t="s">
        <v>32</v>
      </c>
      <c r="C89" s="35"/>
      <c r="D89" s="23"/>
      <c r="E89" s="27">
        <v>0</v>
      </c>
      <c r="F89" s="24"/>
      <c r="G89" s="25"/>
      <c r="H89" s="13">
        <v>4492.5</v>
      </c>
      <c r="I89" s="14"/>
    </row>
    <row r="90" spans="1:9" s="20" customFormat="1" ht="15" x14ac:dyDescent="0.2">
      <c r="A90" s="93" t="s">
        <v>125</v>
      </c>
      <c r="B90" s="71" t="s">
        <v>47</v>
      </c>
      <c r="C90" s="35"/>
      <c r="D90" s="23"/>
      <c r="E90" s="27">
        <v>0</v>
      </c>
      <c r="F90" s="24"/>
      <c r="G90" s="25"/>
      <c r="H90" s="13">
        <v>4492.5</v>
      </c>
      <c r="I90" s="14"/>
    </row>
    <row r="91" spans="1:9" s="20" customFormat="1" ht="15" x14ac:dyDescent="0.2">
      <c r="A91" s="76" t="s">
        <v>126</v>
      </c>
      <c r="B91" s="71" t="s">
        <v>121</v>
      </c>
      <c r="C91" s="35"/>
      <c r="D91" s="100"/>
      <c r="E91" s="34">
        <v>0</v>
      </c>
      <c r="F91" s="35"/>
      <c r="G91" s="36"/>
      <c r="H91" s="13">
        <v>4492.5</v>
      </c>
      <c r="I91" s="14">
        <v>0.03</v>
      </c>
    </row>
    <row r="92" spans="1:9" s="20" customFormat="1" ht="25.5" x14ac:dyDescent="0.2">
      <c r="A92" s="76" t="s">
        <v>127</v>
      </c>
      <c r="B92" s="71" t="s">
        <v>47</v>
      </c>
      <c r="C92" s="35"/>
      <c r="D92" s="100"/>
      <c r="E92" s="34">
        <f>F92*H92</f>
        <v>0</v>
      </c>
      <c r="F92" s="35"/>
      <c r="G92" s="36"/>
      <c r="H92" s="13">
        <v>4492.5</v>
      </c>
      <c r="I92" s="14">
        <v>0</v>
      </c>
    </row>
    <row r="93" spans="1:9" s="20" customFormat="1" ht="17.25" customHeight="1" x14ac:dyDescent="0.2">
      <c r="A93" s="72" t="s">
        <v>128</v>
      </c>
      <c r="B93" s="70"/>
      <c r="C93" s="35"/>
      <c r="D93" s="24" t="s">
        <v>164</v>
      </c>
      <c r="E93" s="24">
        <f>E95+E96+E94+E97+E98+E99</f>
        <v>37067.78</v>
      </c>
      <c r="F93" s="24">
        <f>E93/H93</f>
        <v>8.25</v>
      </c>
      <c r="G93" s="25">
        <f>F93/12</f>
        <v>0.69</v>
      </c>
      <c r="H93" s="13">
        <v>4492.5</v>
      </c>
      <c r="I93" s="14">
        <v>0.2</v>
      </c>
    </row>
    <row r="94" spans="1:9" s="20" customFormat="1" ht="17.25" customHeight="1" x14ac:dyDescent="0.2">
      <c r="A94" s="76" t="s">
        <v>52</v>
      </c>
      <c r="B94" s="70" t="s">
        <v>10</v>
      </c>
      <c r="C94" s="35"/>
      <c r="D94" s="100"/>
      <c r="E94" s="34">
        <f t="shared" ref="E94:E98" si="4">F94*H94</f>
        <v>0</v>
      </c>
      <c r="F94" s="35"/>
      <c r="G94" s="36"/>
      <c r="H94" s="13">
        <v>4492.5</v>
      </c>
      <c r="I94" s="14">
        <v>0</v>
      </c>
    </row>
    <row r="95" spans="1:9" s="20" customFormat="1" ht="40.5" customHeight="1" x14ac:dyDescent="0.2">
      <c r="A95" s="76" t="s">
        <v>129</v>
      </c>
      <c r="B95" s="70" t="s">
        <v>32</v>
      </c>
      <c r="C95" s="35"/>
      <c r="D95" s="100"/>
      <c r="E95" s="34">
        <v>14318.88</v>
      </c>
      <c r="F95" s="35"/>
      <c r="G95" s="36"/>
      <c r="H95" s="13">
        <v>4492.5</v>
      </c>
      <c r="I95" s="14">
        <v>0.19</v>
      </c>
    </row>
    <row r="96" spans="1:9" s="20" customFormat="1" ht="43.5" customHeight="1" x14ac:dyDescent="0.2">
      <c r="A96" s="76" t="s">
        <v>130</v>
      </c>
      <c r="B96" s="70" t="s">
        <v>32</v>
      </c>
      <c r="C96" s="35"/>
      <c r="D96" s="100"/>
      <c r="E96" s="34">
        <v>1006.81</v>
      </c>
      <c r="F96" s="35"/>
      <c r="G96" s="36"/>
      <c r="H96" s="13">
        <v>4492.5</v>
      </c>
      <c r="I96" s="14">
        <v>0.01</v>
      </c>
    </row>
    <row r="97" spans="1:9" s="20" customFormat="1" ht="27.75" customHeight="1" x14ac:dyDescent="0.2">
      <c r="A97" s="76" t="s">
        <v>54</v>
      </c>
      <c r="B97" s="70" t="s">
        <v>18</v>
      </c>
      <c r="C97" s="35"/>
      <c r="D97" s="100"/>
      <c r="E97" s="34">
        <f t="shared" si="4"/>
        <v>0</v>
      </c>
      <c r="F97" s="35"/>
      <c r="G97" s="36"/>
      <c r="H97" s="13">
        <v>4492.5</v>
      </c>
      <c r="I97" s="14">
        <v>0</v>
      </c>
    </row>
    <row r="98" spans="1:9" s="20" customFormat="1" ht="17.25" customHeight="1" x14ac:dyDescent="0.2">
      <c r="A98" s="76" t="s">
        <v>53</v>
      </c>
      <c r="B98" s="71" t="s">
        <v>55</v>
      </c>
      <c r="C98" s="35"/>
      <c r="D98" s="100"/>
      <c r="E98" s="34">
        <f t="shared" si="4"/>
        <v>0</v>
      </c>
      <c r="F98" s="35"/>
      <c r="G98" s="36"/>
      <c r="H98" s="13">
        <v>4492.5</v>
      </c>
      <c r="I98" s="14">
        <v>0</v>
      </c>
    </row>
    <row r="99" spans="1:9" s="20" customFormat="1" ht="54.75" customHeight="1" x14ac:dyDescent="0.2">
      <c r="A99" s="76" t="s">
        <v>131</v>
      </c>
      <c r="B99" s="71" t="s">
        <v>56</v>
      </c>
      <c r="C99" s="35"/>
      <c r="D99" s="100"/>
      <c r="E99" s="34">
        <v>21742.09</v>
      </c>
      <c r="F99" s="35"/>
      <c r="G99" s="36"/>
      <c r="H99" s="13">
        <v>4492.5</v>
      </c>
      <c r="I99" s="14">
        <v>0</v>
      </c>
    </row>
    <row r="100" spans="1:9" s="20" customFormat="1" ht="15" x14ac:dyDescent="0.2">
      <c r="A100" s="72" t="s">
        <v>57</v>
      </c>
      <c r="B100" s="70"/>
      <c r="C100" s="35"/>
      <c r="D100" s="24" t="s">
        <v>165</v>
      </c>
      <c r="E100" s="24">
        <f>E101</f>
        <v>1208.01</v>
      </c>
      <c r="F100" s="24">
        <f>E100/H100</f>
        <v>0.27</v>
      </c>
      <c r="G100" s="25">
        <f>F100/12</f>
        <v>0.02</v>
      </c>
      <c r="H100" s="13">
        <v>4492.5</v>
      </c>
      <c r="I100" s="14">
        <v>0.13</v>
      </c>
    </row>
    <row r="101" spans="1:9" s="20" customFormat="1" ht="20.25" customHeight="1" x14ac:dyDescent="0.2">
      <c r="A101" s="76" t="s">
        <v>58</v>
      </c>
      <c r="B101" s="70" t="s">
        <v>32</v>
      </c>
      <c r="C101" s="35"/>
      <c r="D101" s="34"/>
      <c r="E101" s="34">
        <v>1208.01</v>
      </c>
      <c r="F101" s="35"/>
      <c r="G101" s="36"/>
      <c r="H101" s="13">
        <v>4492.5</v>
      </c>
      <c r="I101" s="14">
        <v>0.02</v>
      </c>
    </row>
    <row r="102" spans="1:9" s="13" customFormat="1" ht="30" x14ac:dyDescent="0.2">
      <c r="A102" s="72" t="s">
        <v>59</v>
      </c>
      <c r="B102" s="73"/>
      <c r="C102" s="24"/>
      <c r="D102" s="24" t="s">
        <v>166</v>
      </c>
      <c r="E102" s="24">
        <f>E103+E104</f>
        <v>43502.58</v>
      </c>
      <c r="F102" s="24">
        <f>E102/H102</f>
        <v>9.68</v>
      </c>
      <c r="G102" s="25">
        <f>F102/12</f>
        <v>0.81</v>
      </c>
      <c r="H102" s="13">
        <v>4492.5</v>
      </c>
      <c r="I102" s="14">
        <v>0.35</v>
      </c>
    </row>
    <row r="103" spans="1:9" s="20" customFormat="1" ht="46.5" customHeight="1" x14ac:dyDescent="0.2">
      <c r="A103" s="93" t="s">
        <v>132</v>
      </c>
      <c r="B103" s="71" t="s">
        <v>34</v>
      </c>
      <c r="C103" s="35"/>
      <c r="D103" s="34"/>
      <c r="E103" s="34">
        <v>24686.639999999999</v>
      </c>
      <c r="F103" s="35"/>
      <c r="G103" s="36"/>
      <c r="H103" s="13">
        <v>4492.5</v>
      </c>
      <c r="I103" s="14">
        <v>0.02</v>
      </c>
    </row>
    <row r="104" spans="1:9" s="20" customFormat="1" ht="25.5" x14ac:dyDescent="0.2">
      <c r="A104" s="93" t="s">
        <v>169</v>
      </c>
      <c r="B104" s="71" t="s">
        <v>56</v>
      </c>
      <c r="C104" s="35" t="e">
        <f>#REF!*12</f>
        <v>#REF!</v>
      </c>
      <c r="D104" s="34"/>
      <c r="E104" s="34">
        <v>18815.939999999999</v>
      </c>
      <c r="F104" s="35"/>
      <c r="G104" s="36"/>
      <c r="H104" s="13">
        <v>4492.5</v>
      </c>
      <c r="I104" s="14">
        <v>0.33</v>
      </c>
    </row>
    <row r="105" spans="1:9" s="13" customFormat="1" ht="15" x14ac:dyDescent="0.2">
      <c r="A105" s="72" t="s">
        <v>60</v>
      </c>
      <c r="B105" s="73"/>
      <c r="C105" s="24"/>
      <c r="D105" s="24" t="s">
        <v>167</v>
      </c>
      <c r="E105" s="24">
        <f>E106+E107</f>
        <v>24241.93</v>
      </c>
      <c r="F105" s="24">
        <f>E105/H105</f>
        <v>5.4</v>
      </c>
      <c r="G105" s="25">
        <f>F105/12</f>
        <v>0.45</v>
      </c>
      <c r="H105" s="13">
        <v>4492.5</v>
      </c>
      <c r="I105" s="14">
        <v>0.27</v>
      </c>
    </row>
    <row r="106" spans="1:9" s="20" customFormat="1" ht="15" x14ac:dyDescent="0.2">
      <c r="A106" s="76" t="s">
        <v>61</v>
      </c>
      <c r="B106" s="70" t="s">
        <v>43</v>
      </c>
      <c r="C106" s="35"/>
      <c r="D106" s="34"/>
      <c r="E106" s="34">
        <v>19086.96</v>
      </c>
      <c r="F106" s="35"/>
      <c r="G106" s="36"/>
      <c r="H106" s="13">
        <v>4492.5</v>
      </c>
      <c r="I106" s="14">
        <v>0.2</v>
      </c>
    </row>
    <row r="107" spans="1:9" s="20" customFormat="1" ht="21" customHeight="1" thickBot="1" x14ac:dyDescent="0.25">
      <c r="A107" s="76" t="s">
        <v>62</v>
      </c>
      <c r="B107" s="70" t="s">
        <v>43</v>
      </c>
      <c r="C107" s="35"/>
      <c r="D107" s="34"/>
      <c r="E107" s="34">
        <v>5154.97</v>
      </c>
      <c r="F107" s="35"/>
      <c r="G107" s="36"/>
      <c r="H107" s="13">
        <v>4492.5</v>
      </c>
      <c r="I107" s="14">
        <v>0.06</v>
      </c>
    </row>
    <row r="108" spans="1:9" s="13" customFormat="1" ht="121.5" customHeight="1" thickBot="1" x14ac:dyDescent="0.25">
      <c r="A108" s="97" t="s">
        <v>168</v>
      </c>
      <c r="B108" s="73" t="s">
        <v>18</v>
      </c>
      <c r="C108" s="40" t="e">
        <f>#REF!*12</f>
        <v>#REF!</v>
      </c>
      <c r="D108" s="40"/>
      <c r="E108" s="40">
        <f>F108*H108</f>
        <v>104046.3</v>
      </c>
      <c r="F108" s="40">
        <f>12*G108</f>
        <v>23.16</v>
      </c>
      <c r="G108" s="65">
        <v>1.93</v>
      </c>
      <c r="H108" s="13">
        <v>4492.5</v>
      </c>
      <c r="I108" s="14">
        <v>0.3</v>
      </c>
    </row>
    <row r="109" spans="1:9" s="31" customFormat="1" ht="27" customHeight="1" thickBot="1" x14ac:dyDescent="0.45">
      <c r="A109" s="78" t="s">
        <v>63</v>
      </c>
      <c r="B109" s="79" t="s">
        <v>15</v>
      </c>
      <c r="C109" s="40"/>
      <c r="D109" s="89"/>
      <c r="E109" s="39">
        <f>F109*H109</f>
        <v>102429</v>
      </c>
      <c r="F109" s="40">
        <f>12*G109</f>
        <v>22.8</v>
      </c>
      <c r="G109" s="41">
        <v>1.9</v>
      </c>
      <c r="H109" s="13">
        <v>4492.5</v>
      </c>
    </row>
    <row r="110" spans="1:9" s="13" customFormat="1" ht="27" customHeight="1" thickBot="1" x14ac:dyDescent="0.25">
      <c r="A110" s="80" t="s">
        <v>64</v>
      </c>
      <c r="B110" s="81"/>
      <c r="C110" s="45" t="e">
        <f>#REF!*12</f>
        <v>#REF!</v>
      </c>
      <c r="D110" s="45"/>
      <c r="E110" s="45">
        <f>E109+E108+E105+E102+E100+E93+E88+E77+E63+E62+E61+E60+E50+E48+E47+E46+E40+E39+E38+E27+E14</f>
        <v>930038.9</v>
      </c>
      <c r="F110" s="45">
        <f>F109+F108+F105+F102+F100+F93+F88+F77+F63+F62+F61+F60+F50+F48+F47+F46+F40+F39+F38+F27+F14</f>
        <v>207.02</v>
      </c>
      <c r="G110" s="45">
        <f>G109+G108+G105+G102+G100+G93+G88+G77+G63+G62+G61+G60+G50+G48+G47+G46+G40+G39+G38+G27+G14</f>
        <v>17.25</v>
      </c>
      <c r="H110" s="13">
        <v>4492.5</v>
      </c>
      <c r="I110" s="14"/>
    </row>
    <row r="111" spans="1:9" s="49" customFormat="1" ht="15" x14ac:dyDescent="0.2">
      <c r="A111" s="82"/>
      <c r="B111" s="50"/>
      <c r="C111" s="50"/>
      <c r="D111" s="50"/>
      <c r="E111" s="50"/>
      <c r="F111" s="50"/>
      <c r="G111" s="50"/>
      <c r="H111" s="13">
        <v>4492.5</v>
      </c>
      <c r="I111" s="51"/>
    </row>
    <row r="112" spans="1:9" s="49" customFormat="1" ht="15" x14ac:dyDescent="0.2">
      <c r="A112" s="82"/>
      <c r="B112" s="50"/>
      <c r="C112" s="50"/>
      <c r="D112" s="50"/>
      <c r="E112" s="50"/>
      <c r="F112" s="50"/>
      <c r="G112" s="50"/>
      <c r="H112" s="13">
        <v>4492.5</v>
      </c>
      <c r="I112" s="51"/>
    </row>
    <row r="113" spans="1:9" s="49" customFormat="1" ht="15.75" thickBot="1" x14ac:dyDescent="0.25">
      <c r="A113" s="82"/>
      <c r="B113" s="50"/>
      <c r="C113" s="50"/>
      <c r="D113" s="50"/>
      <c r="E113" s="50"/>
      <c r="F113" s="50"/>
      <c r="G113" s="50"/>
      <c r="H113" s="13">
        <v>4492.5</v>
      </c>
      <c r="I113" s="51"/>
    </row>
    <row r="114" spans="1:9" s="13" customFormat="1" ht="30.75" thickBot="1" x14ac:dyDescent="0.25">
      <c r="A114" s="83" t="s">
        <v>65</v>
      </c>
      <c r="B114" s="81"/>
      <c r="C114" s="45" t="e">
        <f>#REF!*12</f>
        <v>#REF!</v>
      </c>
      <c r="D114" s="90"/>
      <c r="E114" s="52">
        <f>E115+E116+E117+E118+E119+E120+E121+E122</f>
        <v>255235.07</v>
      </c>
      <c r="F114" s="52">
        <f t="shared" ref="F114:G114" si="5">F115+F116+F117+F118+F119+F120+F121+F122</f>
        <v>56.82</v>
      </c>
      <c r="G114" s="52">
        <f t="shared" si="5"/>
        <v>4.75</v>
      </c>
      <c r="H114" s="13">
        <v>4492.5</v>
      </c>
      <c r="I114" s="14"/>
    </row>
    <row r="115" spans="1:9" s="20" customFormat="1" ht="18" customHeight="1" x14ac:dyDescent="0.2">
      <c r="A115" s="76" t="s">
        <v>170</v>
      </c>
      <c r="B115" s="70"/>
      <c r="C115" s="35"/>
      <c r="D115" s="34"/>
      <c r="E115" s="34">
        <v>129226.79</v>
      </c>
      <c r="F115" s="35">
        <f>E115/H115</f>
        <v>28.77</v>
      </c>
      <c r="G115" s="36">
        <f>F115/12</f>
        <v>2.4</v>
      </c>
      <c r="H115" s="13">
        <v>4492.5</v>
      </c>
      <c r="I115" s="14"/>
    </row>
    <row r="116" spans="1:9" s="20" customFormat="1" ht="18" customHeight="1" x14ac:dyDescent="0.2">
      <c r="A116" s="76" t="s">
        <v>142</v>
      </c>
      <c r="B116" s="70"/>
      <c r="C116" s="35"/>
      <c r="D116" s="34"/>
      <c r="E116" s="34">
        <v>12846.93</v>
      </c>
      <c r="F116" s="35">
        <f t="shared" ref="F116:F122" si="6">E116/H116</f>
        <v>2.86</v>
      </c>
      <c r="G116" s="36">
        <f t="shared" ref="G116:G122" si="7">F116/12</f>
        <v>0.24</v>
      </c>
      <c r="H116" s="13">
        <v>4492.5</v>
      </c>
      <c r="I116" s="14"/>
    </row>
    <row r="117" spans="1:9" s="20" customFormat="1" ht="17.25" customHeight="1" x14ac:dyDescent="0.2">
      <c r="A117" s="76" t="s">
        <v>171</v>
      </c>
      <c r="B117" s="70"/>
      <c r="C117" s="35"/>
      <c r="D117" s="34"/>
      <c r="E117" s="34">
        <v>3069.09</v>
      </c>
      <c r="F117" s="35">
        <f t="shared" si="6"/>
        <v>0.68</v>
      </c>
      <c r="G117" s="36">
        <f t="shared" si="7"/>
        <v>0.06</v>
      </c>
      <c r="H117" s="13">
        <v>4492.5</v>
      </c>
      <c r="I117" s="14"/>
    </row>
    <row r="118" spans="1:9" s="20" customFormat="1" ht="18.75" customHeight="1" x14ac:dyDescent="0.2">
      <c r="A118" s="76" t="s">
        <v>144</v>
      </c>
      <c r="B118" s="70"/>
      <c r="C118" s="35"/>
      <c r="D118" s="34"/>
      <c r="E118" s="34">
        <v>28376.36</v>
      </c>
      <c r="F118" s="35">
        <f t="shared" si="6"/>
        <v>6.32</v>
      </c>
      <c r="G118" s="36">
        <f t="shared" si="7"/>
        <v>0.53</v>
      </c>
      <c r="H118" s="13">
        <v>4492.5</v>
      </c>
      <c r="I118" s="14"/>
    </row>
    <row r="119" spans="1:9" s="20" customFormat="1" ht="15" x14ac:dyDescent="0.2">
      <c r="A119" s="76" t="s">
        <v>145</v>
      </c>
      <c r="B119" s="70"/>
      <c r="C119" s="35"/>
      <c r="D119" s="34"/>
      <c r="E119" s="34">
        <v>18775.689999999999</v>
      </c>
      <c r="F119" s="35">
        <f t="shared" si="6"/>
        <v>4.18</v>
      </c>
      <c r="G119" s="36">
        <f t="shared" si="7"/>
        <v>0.35</v>
      </c>
      <c r="H119" s="13">
        <v>4492.5</v>
      </c>
      <c r="I119" s="14"/>
    </row>
    <row r="120" spans="1:9" s="20" customFormat="1" ht="15" x14ac:dyDescent="0.2">
      <c r="A120" s="76" t="s">
        <v>147</v>
      </c>
      <c r="B120" s="70"/>
      <c r="C120" s="35"/>
      <c r="D120" s="34"/>
      <c r="E120" s="34">
        <v>10008.99</v>
      </c>
      <c r="F120" s="35">
        <f t="shared" si="6"/>
        <v>2.23</v>
      </c>
      <c r="G120" s="36">
        <f t="shared" si="7"/>
        <v>0.19</v>
      </c>
      <c r="H120" s="13">
        <v>4492.5</v>
      </c>
      <c r="I120" s="14"/>
    </row>
    <row r="121" spans="1:9" s="20" customFormat="1" ht="15" x14ac:dyDescent="0.2">
      <c r="A121" s="94" t="s">
        <v>150</v>
      </c>
      <c r="B121" s="70"/>
      <c r="C121" s="35"/>
      <c r="D121" s="34"/>
      <c r="E121" s="34">
        <v>4978.99</v>
      </c>
      <c r="F121" s="35">
        <f t="shared" si="6"/>
        <v>1.1100000000000001</v>
      </c>
      <c r="G121" s="36">
        <f t="shared" si="7"/>
        <v>0.09</v>
      </c>
      <c r="H121" s="13">
        <v>4492.5</v>
      </c>
      <c r="I121" s="13"/>
    </row>
    <row r="122" spans="1:9" s="20" customFormat="1" ht="15" x14ac:dyDescent="0.2">
      <c r="A122" s="94" t="s">
        <v>151</v>
      </c>
      <c r="B122" s="70"/>
      <c r="C122" s="35"/>
      <c r="D122" s="34"/>
      <c r="E122" s="34">
        <v>47952.23</v>
      </c>
      <c r="F122" s="35">
        <f t="shared" si="6"/>
        <v>10.67</v>
      </c>
      <c r="G122" s="36">
        <f t="shared" si="7"/>
        <v>0.89</v>
      </c>
      <c r="H122" s="13">
        <v>4492.5</v>
      </c>
      <c r="I122" s="13"/>
    </row>
    <row r="123" spans="1:9" s="49" customFormat="1" ht="15" x14ac:dyDescent="0.2">
      <c r="A123" s="48"/>
      <c r="E123" s="50"/>
      <c r="F123" s="50"/>
      <c r="G123" s="50"/>
      <c r="H123" s="13"/>
      <c r="I123" s="51"/>
    </row>
    <row r="124" spans="1:9" s="49" customFormat="1" ht="15.75" thickBot="1" x14ac:dyDescent="0.25">
      <c r="A124" s="48"/>
      <c r="E124" s="50"/>
      <c r="F124" s="50"/>
      <c r="G124" s="50"/>
      <c r="H124" s="13"/>
      <c r="I124" s="51"/>
    </row>
    <row r="125" spans="1:9" s="49" customFormat="1" ht="29.25" customHeight="1" thickBot="1" x14ac:dyDescent="0.25">
      <c r="A125" s="42" t="s">
        <v>172</v>
      </c>
      <c r="B125" s="43"/>
      <c r="C125" s="44" t="e">
        <f>#REF!*12</f>
        <v>#REF!</v>
      </c>
      <c r="D125" s="44"/>
      <c r="E125" s="45">
        <f>E110+E114</f>
        <v>1185273.97</v>
      </c>
      <c r="F125" s="45">
        <f>F110+F114</f>
        <v>263.83999999999997</v>
      </c>
      <c r="G125" s="52">
        <f>G110+G114</f>
        <v>22</v>
      </c>
      <c r="H125" s="13"/>
      <c r="I125" s="51"/>
    </row>
    <row r="126" spans="1:9" s="49" customFormat="1" ht="23.25" customHeight="1" x14ac:dyDescent="0.2">
      <c r="A126" s="53"/>
      <c r="B126" s="54"/>
      <c r="C126" s="55"/>
      <c r="D126" s="55"/>
      <c r="E126" s="99"/>
      <c r="F126" s="99"/>
      <c r="G126" s="99"/>
      <c r="H126" s="13"/>
      <c r="I126" s="51"/>
    </row>
    <row r="127" spans="1:9" s="49" customFormat="1" ht="19.5" customHeight="1" x14ac:dyDescent="0.2">
      <c r="A127" s="72" t="s">
        <v>96</v>
      </c>
      <c r="B127" s="73" t="s">
        <v>15</v>
      </c>
      <c r="C127" s="24"/>
      <c r="D127" s="33" t="s">
        <v>158</v>
      </c>
      <c r="E127" s="33">
        <v>161295.07999999999</v>
      </c>
      <c r="F127" s="33">
        <f>E127/H127</f>
        <v>35.9</v>
      </c>
      <c r="G127" s="33">
        <f>F127/12</f>
        <v>2.99</v>
      </c>
      <c r="H127" s="13">
        <v>4492.5</v>
      </c>
      <c r="I127" s="51"/>
    </row>
    <row r="128" spans="1:9" s="49" customFormat="1" ht="22.5" customHeight="1" thickBot="1" x14ac:dyDescent="0.25">
      <c r="A128" s="53"/>
      <c r="B128" s="54"/>
      <c r="C128" s="55"/>
      <c r="D128" s="55"/>
      <c r="E128" s="99"/>
      <c r="F128" s="99"/>
      <c r="G128" s="99"/>
      <c r="H128" s="13"/>
      <c r="I128" s="51"/>
    </row>
    <row r="129" spans="1:9" s="49" customFormat="1" ht="22.5" customHeight="1" thickBot="1" x14ac:dyDescent="0.25">
      <c r="A129" s="42" t="s">
        <v>173</v>
      </c>
      <c r="B129" s="101"/>
      <c r="C129" s="102"/>
      <c r="D129" s="102"/>
      <c r="E129" s="102">
        <f>E125+E127</f>
        <v>1346569.05</v>
      </c>
      <c r="F129" s="102">
        <f t="shared" ref="F129:G129" si="8">F125+F127</f>
        <v>299.74</v>
      </c>
      <c r="G129" s="102">
        <f t="shared" si="8"/>
        <v>24.99</v>
      </c>
      <c r="I129" s="51"/>
    </row>
    <row r="130" spans="1:9" s="49" customFormat="1" x14ac:dyDescent="0.2">
      <c r="A130" s="48"/>
      <c r="I130" s="51"/>
    </row>
    <row r="131" spans="1:9" s="49" customFormat="1" x14ac:dyDescent="0.2">
      <c r="A131" s="48"/>
      <c r="I131" s="51"/>
    </row>
    <row r="132" spans="1:9" s="49" customFormat="1" ht="37.5" x14ac:dyDescent="0.2">
      <c r="A132" s="103" t="s">
        <v>174</v>
      </c>
      <c r="B132" s="104" t="s">
        <v>10</v>
      </c>
      <c r="C132" s="105" t="s">
        <v>175</v>
      </c>
      <c r="D132" s="105" t="s">
        <v>175</v>
      </c>
      <c r="E132" s="106"/>
      <c r="F132" s="107"/>
      <c r="G132" s="108">
        <v>50</v>
      </c>
      <c r="I132" s="51"/>
    </row>
    <row r="133" spans="1:9" s="59" customFormat="1" ht="18.75" x14ac:dyDescent="0.4">
      <c r="A133" s="56"/>
      <c r="B133" s="57"/>
      <c r="C133" s="58"/>
      <c r="D133" s="58"/>
      <c r="E133" s="58"/>
      <c r="F133" s="58"/>
      <c r="G133" s="58"/>
      <c r="I133" s="60"/>
    </row>
    <row r="134" spans="1:9" s="47" customFormat="1" ht="19.5" x14ac:dyDescent="0.2">
      <c r="A134" s="61"/>
      <c r="B134" s="62"/>
      <c r="C134" s="63"/>
      <c r="D134" s="63"/>
      <c r="E134" s="63"/>
      <c r="F134" s="63"/>
      <c r="G134" s="63"/>
      <c r="I134" s="46"/>
    </row>
    <row r="135" spans="1:9" s="49" customFormat="1" ht="14.25" x14ac:dyDescent="0.2">
      <c r="A135" s="109" t="s">
        <v>66</v>
      </c>
      <c r="B135" s="109"/>
      <c r="C135" s="109"/>
      <c r="D135" s="109"/>
      <c r="E135" s="109"/>
      <c r="I135" s="51"/>
    </row>
    <row r="136" spans="1:9" s="49" customFormat="1" x14ac:dyDescent="0.2">
      <c r="I136" s="51"/>
    </row>
    <row r="137" spans="1:9" s="49" customFormat="1" x14ac:dyDescent="0.2">
      <c r="A137" s="48" t="s">
        <v>67</v>
      </c>
      <c r="I137" s="51"/>
    </row>
    <row r="138" spans="1:9" s="49" customFormat="1" x14ac:dyDescent="0.2">
      <c r="I138" s="51"/>
    </row>
    <row r="139" spans="1:9" s="49" customFormat="1" x14ac:dyDescent="0.2">
      <c r="I139" s="51"/>
    </row>
    <row r="140" spans="1:9" s="49" customFormat="1" x14ac:dyDescent="0.2">
      <c r="I140" s="51"/>
    </row>
    <row r="141" spans="1:9" s="49" customFormat="1" x14ac:dyDescent="0.2">
      <c r="I141" s="51"/>
    </row>
    <row r="142" spans="1:9" s="49" customFormat="1" x14ac:dyDescent="0.2">
      <c r="I142" s="51"/>
    </row>
    <row r="143" spans="1:9" s="49" customFormat="1" x14ac:dyDescent="0.2">
      <c r="I143" s="51"/>
    </row>
    <row r="144" spans="1:9" s="49" customFormat="1" x14ac:dyDescent="0.2">
      <c r="I144" s="51"/>
    </row>
    <row r="145" spans="9:9" s="49" customFormat="1" x14ac:dyDescent="0.2">
      <c r="I145" s="51"/>
    </row>
    <row r="146" spans="9:9" s="49" customFormat="1" x14ac:dyDescent="0.2">
      <c r="I146" s="51"/>
    </row>
    <row r="147" spans="9:9" s="49" customFormat="1" x14ac:dyDescent="0.2">
      <c r="I147" s="51"/>
    </row>
    <row r="148" spans="9:9" s="49" customFormat="1" x14ac:dyDescent="0.2">
      <c r="I148" s="51"/>
    </row>
    <row r="149" spans="9:9" s="49" customFormat="1" x14ac:dyDescent="0.2">
      <c r="I149" s="51"/>
    </row>
    <row r="150" spans="9:9" s="49" customFormat="1" x14ac:dyDescent="0.2">
      <c r="I150" s="51"/>
    </row>
    <row r="151" spans="9:9" s="49" customFormat="1" x14ac:dyDescent="0.2">
      <c r="I151" s="51"/>
    </row>
    <row r="152" spans="9:9" s="49" customFormat="1" x14ac:dyDescent="0.2">
      <c r="I152" s="51"/>
    </row>
    <row r="153" spans="9:9" s="49" customFormat="1" x14ac:dyDescent="0.2">
      <c r="I153" s="51"/>
    </row>
    <row r="154" spans="9:9" s="49" customFormat="1" x14ac:dyDescent="0.2">
      <c r="I154" s="51"/>
    </row>
    <row r="155" spans="9:9" s="49" customFormat="1" x14ac:dyDescent="0.2">
      <c r="I155" s="51"/>
    </row>
  </sheetData>
  <mergeCells count="12">
    <mergeCell ref="A135:E135"/>
    <mergeCell ref="A1:G1"/>
    <mergeCell ref="B2:G2"/>
    <mergeCell ref="B3:G3"/>
    <mergeCell ref="B4:G4"/>
    <mergeCell ref="A5:G5"/>
    <mergeCell ref="A6:G6"/>
    <mergeCell ref="A7:G7"/>
    <mergeCell ref="A8:G8"/>
    <mergeCell ref="A9:G9"/>
    <mergeCell ref="A10:G10"/>
    <mergeCell ref="A13:G13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zoomScale="75" zoomScaleNormal="75" workbookViewId="0">
      <selection activeCell="G140" sqref="G14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3.85546875" style="1" customWidth="1"/>
    <col min="5" max="5" width="16.42578125" style="1" customWidth="1"/>
    <col min="6" max="6" width="13.85546875" style="1" customWidth="1"/>
    <col min="7" max="7" width="20.85546875" style="1" customWidth="1"/>
    <col min="8" max="8" width="15.42578125" style="1" customWidth="1"/>
    <col min="9" max="9" width="15.42578125" style="2" hidden="1" customWidth="1"/>
    <col min="10" max="13" width="15.42578125" style="1" customWidth="1"/>
    <col min="14" max="16384" width="9.140625" style="1"/>
  </cols>
  <sheetData>
    <row r="1" spans="1:9" ht="16.5" customHeight="1" x14ac:dyDescent="0.2">
      <c r="A1" s="110" t="s">
        <v>156</v>
      </c>
      <c r="B1" s="111"/>
      <c r="C1" s="111"/>
      <c r="D1" s="111"/>
      <c r="E1" s="111"/>
      <c r="F1" s="111"/>
      <c r="G1" s="111"/>
    </row>
    <row r="2" spans="1:9" ht="12.75" customHeight="1" x14ac:dyDescent="0.3">
      <c r="B2" s="112"/>
      <c r="C2" s="112"/>
      <c r="D2" s="112"/>
      <c r="E2" s="112"/>
      <c r="F2" s="111"/>
      <c r="G2" s="111"/>
    </row>
    <row r="3" spans="1:9" ht="25.5" customHeight="1" x14ac:dyDescent="0.3">
      <c r="A3" s="3" t="s">
        <v>75</v>
      </c>
      <c r="B3" s="112" t="s">
        <v>0</v>
      </c>
      <c r="C3" s="112"/>
      <c r="D3" s="112"/>
      <c r="E3" s="112"/>
      <c r="F3" s="111"/>
      <c r="G3" s="111"/>
    </row>
    <row r="4" spans="1:9" ht="14.25" customHeight="1" x14ac:dyDescent="0.3">
      <c r="B4" s="112" t="s">
        <v>157</v>
      </c>
      <c r="C4" s="112"/>
      <c r="D4" s="112"/>
      <c r="E4" s="112"/>
      <c r="F4" s="111"/>
      <c r="G4" s="111"/>
    </row>
    <row r="5" spans="1:9" s="4" customFormat="1" ht="39.75" customHeight="1" x14ac:dyDescent="0.25">
      <c r="A5" s="113"/>
      <c r="B5" s="114"/>
      <c r="C5" s="114"/>
      <c r="D5" s="114"/>
      <c r="E5" s="114"/>
      <c r="F5" s="114"/>
      <c r="G5" s="114"/>
    </row>
    <row r="6" spans="1:9" s="4" customFormat="1" ht="24" customHeight="1" x14ac:dyDescent="0.2">
      <c r="A6" s="115" t="s">
        <v>76</v>
      </c>
      <c r="B6" s="115"/>
      <c r="C6" s="115"/>
      <c r="D6" s="115"/>
      <c r="E6" s="115"/>
      <c r="F6" s="115"/>
      <c r="G6" s="115"/>
    </row>
    <row r="7" spans="1:9" s="5" customFormat="1" ht="22.5" customHeight="1" x14ac:dyDescent="0.4">
      <c r="A7" s="116" t="s">
        <v>1</v>
      </c>
      <c r="B7" s="116"/>
      <c r="C7" s="116"/>
      <c r="D7" s="116"/>
      <c r="E7" s="116"/>
      <c r="F7" s="117"/>
      <c r="G7" s="117"/>
      <c r="I7" s="6"/>
    </row>
    <row r="8" spans="1:9" s="7" customFormat="1" ht="18.75" customHeight="1" x14ac:dyDescent="0.4">
      <c r="A8" s="116" t="s">
        <v>77</v>
      </c>
      <c r="B8" s="116"/>
      <c r="C8" s="116"/>
      <c r="D8" s="116"/>
      <c r="E8" s="116"/>
      <c r="F8" s="117"/>
      <c r="G8" s="117"/>
    </row>
    <row r="9" spans="1:9" s="8" customFormat="1" ht="17.25" customHeight="1" x14ac:dyDescent="0.2">
      <c r="A9" s="118" t="s">
        <v>2</v>
      </c>
      <c r="B9" s="118"/>
      <c r="C9" s="118"/>
      <c r="D9" s="118"/>
      <c r="E9" s="118"/>
      <c r="F9" s="119"/>
      <c r="G9" s="119"/>
    </row>
    <row r="10" spans="1:9" s="7" customFormat="1" ht="30" customHeight="1" thickBot="1" x14ac:dyDescent="0.25">
      <c r="A10" s="120" t="s">
        <v>3</v>
      </c>
      <c r="B10" s="120"/>
      <c r="C10" s="120"/>
      <c r="D10" s="120"/>
      <c r="E10" s="120"/>
      <c r="F10" s="121"/>
      <c r="G10" s="121"/>
    </row>
    <row r="11" spans="1:9" s="13" customFormat="1" ht="139.5" customHeight="1" thickBot="1" x14ac:dyDescent="0.25">
      <c r="A11" s="9" t="s">
        <v>4</v>
      </c>
      <c r="B11" s="10" t="s">
        <v>5</v>
      </c>
      <c r="C11" s="11" t="s">
        <v>6</v>
      </c>
      <c r="D11" s="11" t="s">
        <v>133</v>
      </c>
      <c r="E11" s="11" t="s">
        <v>7</v>
      </c>
      <c r="F11" s="11" t="s">
        <v>6</v>
      </c>
      <c r="G11" s="12" t="s">
        <v>8</v>
      </c>
      <c r="I11" s="14"/>
    </row>
    <row r="12" spans="1:9" s="20" customFormat="1" x14ac:dyDescent="0.2">
      <c r="A12" s="15">
        <v>1</v>
      </c>
      <c r="B12" s="16">
        <v>2</v>
      </c>
      <c r="C12" s="16">
        <v>3</v>
      </c>
      <c r="D12" s="17">
        <v>3</v>
      </c>
      <c r="E12" s="17">
        <v>4</v>
      </c>
      <c r="F12" s="18">
        <v>5</v>
      </c>
      <c r="G12" s="19">
        <v>6</v>
      </c>
      <c r="I12" s="21"/>
    </row>
    <row r="13" spans="1:9" s="20" customFormat="1" ht="49.5" customHeight="1" x14ac:dyDescent="0.2">
      <c r="A13" s="122" t="s">
        <v>9</v>
      </c>
      <c r="B13" s="123"/>
      <c r="C13" s="123"/>
      <c r="D13" s="123"/>
      <c r="E13" s="123"/>
      <c r="F13" s="124"/>
      <c r="G13" s="125"/>
      <c r="I13" s="21"/>
    </row>
    <row r="14" spans="1:9" s="13" customFormat="1" ht="26.25" customHeight="1" x14ac:dyDescent="0.2">
      <c r="A14" s="66" t="s">
        <v>78</v>
      </c>
      <c r="B14" s="73" t="s">
        <v>10</v>
      </c>
      <c r="C14" s="22" t="e">
        <f>#REF!*12</f>
        <v>#REF!</v>
      </c>
      <c r="D14" s="87" t="s">
        <v>135</v>
      </c>
      <c r="E14" s="23">
        <f>F14*H14</f>
        <v>181137.6</v>
      </c>
      <c r="F14" s="24">
        <f>G14*12</f>
        <v>40.32</v>
      </c>
      <c r="G14" s="25">
        <f>G24+G26</f>
        <v>3.36</v>
      </c>
      <c r="H14" s="13">
        <v>4492.5</v>
      </c>
      <c r="I14" s="14">
        <v>2.2400000000000002</v>
      </c>
    </row>
    <row r="15" spans="1:9" s="13" customFormat="1" ht="29.25" customHeight="1" x14ac:dyDescent="0.2">
      <c r="A15" s="91" t="s">
        <v>11</v>
      </c>
      <c r="B15" s="92" t="s">
        <v>12</v>
      </c>
      <c r="C15" s="22"/>
      <c r="D15" s="87"/>
      <c r="E15" s="23"/>
      <c r="F15" s="24"/>
      <c r="G15" s="25"/>
      <c r="H15" s="13">
        <v>4492.5</v>
      </c>
      <c r="I15" s="14"/>
    </row>
    <row r="16" spans="1:9" s="13" customFormat="1" ht="15" x14ac:dyDescent="0.2">
      <c r="A16" s="91" t="s">
        <v>13</v>
      </c>
      <c r="B16" s="92" t="s">
        <v>12</v>
      </c>
      <c r="C16" s="22"/>
      <c r="D16" s="87"/>
      <c r="E16" s="23"/>
      <c r="F16" s="24"/>
      <c r="G16" s="25"/>
      <c r="H16" s="13">
        <v>4492.5</v>
      </c>
      <c r="I16" s="14"/>
    </row>
    <row r="17" spans="1:9" s="13" customFormat="1" ht="123.75" customHeight="1" x14ac:dyDescent="0.2">
      <c r="A17" s="91" t="s">
        <v>79</v>
      </c>
      <c r="B17" s="92" t="s">
        <v>34</v>
      </c>
      <c r="C17" s="22"/>
      <c r="D17" s="87"/>
      <c r="E17" s="23"/>
      <c r="F17" s="24"/>
      <c r="G17" s="25"/>
      <c r="H17" s="13">
        <v>4492.5</v>
      </c>
      <c r="I17" s="14"/>
    </row>
    <row r="18" spans="1:9" s="13" customFormat="1" ht="15" x14ac:dyDescent="0.2">
      <c r="A18" s="91" t="s">
        <v>80</v>
      </c>
      <c r="B18" s="92" t="s">
        <v>12</v>
      </c>
      <c r="C18" s="22"/>
      <c r="D18" s="87"/>
      <c r="E18" s="23"/>
      <c r="F18" s="24"/>
      <c r="G18" s="25"/>
      <c r="H18" s="13">
        <v>4492.5</v>
      </c>
      <c r="I18" s="14"/>
    </row>
    <row r="19" spans="1:9" s="13" customFormat="1" ht="15" x14ac:dyDescent="0.2">
      <c r="A19" s="91" t="s">
        <v>81</v>
      </c>
      <c r="B19" s="92" t="s">
        <v>12</v>
      </c>
      <c r="C19" s="22"/>
      <c r="D19" s="87"/>
      <c r="E19" s="23"/>
      <c r="F19" s="24"/>
      <c r="G19" s="25"/>
      <c r="H19" s="13">
        <v>4492.5</v>
      </c>
      <c r="I19" s="14"/>
    </row>
    <row r="20" spans="1:9" s="31" customFormat="1" ht="29.25" customHeight="1" x14ac:dyDescent="0.2">
      <c r="A20" s="91" t="s">
        <v>82</v>
      </c>
      <c r="B20" s="92" t="s">
        <v>18</v>
      </c>
      <c r="C20" s="26"/>
      <c r="D20" s="88"/>
      <c r="E20" s="27"/>
      <c r="F20" s="28"/>
      <c r="G20" s="29"/>
      <c r="H20" s="13">
        <v>4492.5</v>
      </c>
      <c r="I20" s="30"/>
    </row>
    <row r="21" spans="1:9" s="31" customFormat="1" ht="15" x14ac:dyDescent="0.2">
      <c r="A21" s="91" t="s">
        <v>83</v>
      </c>
      <c r="B21" s="92" t="s">
        <v>21</v>
      </c>
      <c r="C21" s="26"/>
      <c r="D21" s="88"/>
      <c r="E21" s="27"/>
      <c r="F21" s="28"/>
      <c r="G21" s="29"/>
      <c r="H21" s="13">
        <v>4492.5</v>
      </c>
      <c r="I21" s="30"/>
    </row>
    <row r="22" spans="1:9" s="31" customFormat="1" ht="15" x14ac:dyDescent="0.2">
      <c r="A22" s="91" t="s">
        <v>84</v>
      </c>
      <c r="B22" s="92" t="s">
        <v>12</v>
      </c>
      <c r="C22" s="28"/>
      <c r="D22" s="27"/>
      <c r="E22" s="27"/>
      <c r="F22" s="28"/>
      <c r="G22" s="29"/>
      <c r="H22" s="13">
        <v>4492.5</v>
      </c>
      <c r="I22" s="30"/>
    </row>
    <row r="23" spans="1:9" s="31" customFormat="1" ht="15" x14ac:dyDescent="0.2">
      <c r="A23" s="91" t="s">
        <v>85</v>
      </c>
      <c r="B23" s="92" t="s">
        <v>32</v>
      </c>
      <c r="C23" s="28"/>
      <c r="D23" s="27"/>
      <c r="E23" s="27"/>
      <c r="F23" s="28"/>
      <c r="G23" s="29"/>
      <c r="H23" s="13">
        <v>4492.5</v>
      </c>
      <c r="I23" s="30"/>
    </row>
    <row r="24" spans="1:9" s="31" customFormat="1" ht="15" x14ac:dyDescent="0.2">
      <c r="A24" s="66" t="s">
        <v>69</v>
      </c>
      <c r="B24" s="67"/>
      <c r="C24" s="28"/>
      <c r="D24" s="27"/>
      <c r="E24" s="27"/>
      <c r="F24" s="28"/>
      <c r="G24" s="25">
        <v>3.24</v>
      </c>
      <c r="H24" s="13">
        <v>4492.5</v>
      </c>
      <c r="I24" s="30"/>
    </row>
    <row r="25" spans="1:9" s="31" customFormat="1" ht="15" x14ac:dyDescent="0.2">
      <c r="A25" s="68" t="s">
        <v>73</v>
      </c>
      <c r="B25" s="67" t="s">
        <v>12</v>
      </c>
      <c r="C25" s="28"/>
      <c r="D25" s="27"/>
      <c r="E25" s="27"/>
      <c r="F25" s="28"/>
      <c r="G25" s="29">
        <v>0.12</v>
      </c>
      <c r="H25" s="13">
        <v>4492.5</v>
      </c>
      <c r="I25" s="30"/>
    </row>
    <row r="26" spans="1:9" s="31" customFormat="1" ht="15" x14ac:dyDescent="0.2">
      <c r="A26" s="66" t="s">
        <v>69</v>
      </c>
      <c r="B26" s="67"/>
      <c r="C26" s="28"/>
      <c r="D26" s="27"/>
      <c r="E26" s="27"/>
      <c r="F26" s="28"/>
      <c r="G26" s="25">
        <f>G25</f>
        <v>0.12</v>
      </c>
      <c r="H26" s="13">
        <v>4492.5</v>
      </c>
      <c r="I26" s="30"/>
    </row>
    <row r="27" spans="1:9" s="13" customFormat="1" ht="30" x14ac:dyDescent="0.2">
      <c r="A27" s="66" t="s">
        <v>14</v>
      </c>
      <c r="B27" s="69" t="s">
        <v>15</v>
      </c>
      <c r="C27" s="24" t="e">
        <f>#REF!*12</f>
        <v>#REF!</v>
      </c>
      <c r="D27" s="23" t="s">
        <v>136</v>
      </c>
      <c r="E27" s="23">
        <f>F27*H27</f>
        <v>164425.5</v>
      </c>
      <c r="F27" s="24">
        <f>G27*12</f>
        <v>36.6</v>
      </c>
      <c r="G27" s="25">
        <v>3.05</v>
      </c>
      <c r="H27" s="13">
        <v>4492.5</v>
      </c>
      <c r="I27" s="14">
        <v>2.2000000000000002</v>
      </c>
    </row>
    <row r="28" spans="1:9" s="31" customFormat="1" ht="15" x14ac:dyDescent="0.2">
      <c r="A28" s="91" t="s">
        <v>86</v>
      </c>
      <c r="B28" s="92" t="s">
        <v>15</v>
      </c>
      <c r="C28" s="24"/>
      <c r="D28" s="23"/>
      <c r="E28" s="23"/>
      <c r="F28" s="24"/>
      <c r="G28" s="25"/>
      <c r="H28" s="13">
        <v>4492.5</v>
      </c>
      <c r="I28" s="30"/>
    </row>
    <row r="29" spans="1:9" s="31" customFormat="1" ht="15" x14ac:dyDescent="0.2">
      <c r="A29" s="91" t="s">
        <v>87</v>
      </c>
      <c r="B29" s="92" t="s">
        <v>88</v>
      </c>
      <c r="C29" s="24"/>
      <c r="D29" s="23"/>
      <c r="E29" s="23"/>
      <c r="F29" s="24"/>
      <c r="G29" s="25"/>
      <c r="H29" s="13">
        <v>4492.5</v>
      </c>
      <c r="I29" s="30"/>
    </row>
    <row r="30" spans="1:9" s="31" customFormat="1" ht="15" x14ac:dyDescent="0.2">
      <c r="A30" s="91" t="s">
        <v>89</v>
      </c>
      <c r="B30" s="92" t="s">
        <v>90</v>
      </c>
      <c r="C30" s="24"/>
      <c r="D30" s="23"/>
      <c r="E30" s="23"/>
      <c r="F30" s="24"/>
      <c r="G30" s="25"/>
      <c r="H30" s="13">
        <v>4492.5</v>
      </c>
      <c r="I30" s="30"/>
    </row>
    <row r="31" spans="1:9" s="31" customFormat="1" ht="15" x14ac:dyDescent="0.2">
      <c r="A31" s="91" t="s">
        <v>16</v>
      </c>
      <c r="B31" s="92" t="s">
        <v>15</v>
      </c>
      <c r="C31" s="24"/>
      <c r="D31" s="23"/>
      <c r="E31" s="23"/>
      <c r="F31" s="24"/>
      <c r="G31" s="25"/>
      <c r="H31" s="13">
        <v>4492.5</v>
      </c>
      <c r="I31" s="30"/>
    </row>
    <row r="32" spans="1:9" s="31" customFormat="1" ht="25.5" x14ac:dyDescent="0.2">
      <c r="A32" s="91" t="s">
        <v>17</v>
      </c>
      <c r="B32" s="92" t="s">
        <v>18</v>
      </c>
      <c r="C32" s="24"/>
      <c r="D32" s="23"/>
      <c r="E32" s="23"/>
      <c r="F32" s="24"/>
      <c r="G32" s="25"/>
      <c r="H32" s="13">
        <v>4492.5</v>
      </c>
      <c r="I32" s="30"/>
    </row>
    <row r="33" spans="1:9" s="31" customFormat="1" ht="15" x14ac:dyDescent="0.2">
      <c r="A33" s="91" t="s">
        <v>91</v>
      </c>
      <c r="B33" s="92" t="s">
        <v>15</v>
      </c>
      <c r="C33" s="24"/>
      <c r="D33" s="23"/>
      <c r="E33" s="23"/>
      <c r="F33" s="24"/>
      <c r="G33" s="25"/>
      <c r="H33" s="13">
        <v>4492.5</v>
      </c>
      <c r="I33" s="30"/>
    </row>
    <row r="34" spans="1:9" s="13" customFormat="1" ht="15" x14ac:dyDescent="0.2">
      <c r="A34" s="91" t="s">
        <v>92</v>
      </c>
      <c r="B34" s="92" t="s">
        <v>15</v>
      </c>
      <c r="C34" s="24"/>
      <c r="D34" s="23"/>
      <c r="E34" s="23"/>
      <c r="F34" s="24"/>
      <c r="G34" s="25"/>
      <c r="H34" s="13">
        <v>4492.5</v>
      </c>
      <c r="I34" s="14"/>
    </row>
    <row r="35" spans="1:9" s="13" customFormat="1" ht="25.5" x14ac:dyDescent="0.2">
      <c r="A35" s="91" t="s">
        <v>93</v>
      </c>
      <c r="B35" s="92" t="s">
        <v>19</v>
      </c>
      <c r="C35" s="24"/>
      <c r="D35" s="23"/>
      <c r="E35" s="23"/>
      <c r="F35" s="24"/>
      <c r="G35" s="25"/>
      <c r="H35" s="13">
        <v>4492.5</v>
      </c>
      <c r="I35" s="14"/>
    </row>
    <row r="36" spans="1:9" s="13" customFormat="1" ht="25.5" x14ac:dyDescent="0.2">
      <c r="A36" s="91" t="s">
        <v>94</v>
      </c>
      <c r="B36" s="92" t="s">
        <v>18</v>
      </c>
      <c r="C36" s="24"/>
      <c r="D36" s="23"/>
      <c r="E36" s="23"/>
      <c r="F36" s="24"/>
      <c r="G36" s="25"/>
      <c r="H36" s="13">
        <v>4492.5</v>
      </c>
      <c r="I36" s="14"/>
    </row>
    <row r="37" spans="1:9" s="13" customFormat="1" ht="38.25" customHeight="1" x14ac:dyDescent="0.2">
      <c r="A37" s="91" t="s">
        <v>95</v>
      </c>
      <c r="B37" s="92" t="s">
        <v>15</v>
      </c>
      <c r="C37" s="24"/>
      <c r="D37" s="23"/>
      <c r="E37" s="23"/>
      <c r="F37" s="24"/>
      <c r="G37" s="25"/>
      <c r="H37" s="13">
        <v>4492.5</v>
      </c>
      <c r="I37" s="14"/>
    </row>
    <row r="38" spans="1:9" s="32" customFormat="1" ht="18" customHeight="1" x14ac:dyDescent="0.2">
      <c r="A38" s="72" t="s">
        <v>20</v>
      </c>
      <c r="B38" s="73" t="s">
        <v>21</v>
      </c>
      <c r="C38" s="24" t="e">
        <f>#REF!*12</f>
        <v>#REF!</v>
      </c>
      <c r="D38" s="23" t="s">
        <v>135</v>
      </c>
      <c r="E38" s="23">
        <f t="shared" ref="E38:E60" si="0">F38*H38</f>
        <v>44745.3</v>
      </c>
      <c r="F38" s="24">
        <f t="shared" ref="F38:F60" si="1">G38*12</f>
        <v>9.9600000000000009</v>
      </c>
      <c r="G38" s="25">
        <v>0.83</v>
      </c>
      <c r="H38" s="13">
        <v>4492.5</v>
      </c>
      <c r="I38" s="14">
        <v>0.6</v>
      </c>
    </row>
    <row r="39" spans="1:9" s="13" customFormat="1" ht="17.25" customHeight="1" x14ac:dyDescent="0.2">
      <c r="A39" s="72" t="s">
        <v>22</v>
      </c>
      <c r="B39" s="73" t="s">
        <v>23</v>
      </c>
      <c r="C39" s="24" t="e">
        <f>#REF!*12</f>
        <v>#REF!</v>
      </c>
      <c r="D39" s="23" t="s">
        <v>135</v>
      </c>
      <c r="E39" s="23">
        <f t="shared" si="0"/>
        <v>145557</v>
      </c>
      <c r="F39" s="24">
        <f t="shared" si="1"/>
        <v>32.4</v>
      </c>
      <c r="G39" s="25">
        <v>2.7</v>
      </c>
      <c r="H39" s="13">
        <v>4492.5</v>
      </c>
      <c r="I39" s="14">
        <v>1.94</v>
      </c>
    </row>
    <row r="40" spans="1:9" s="13" customFormat="1" ht="26.25" customHeight="1" x14ac:dyDescent="0.2">
      <c r="A40" s="72" t="s">
        <v>96</v>
      </c>
      <c r="B40" s="73" t="s">
        <v>15</v>
      </c>
      <c r="C40" s="24"/>
      <c r="D40" s="23" t="s">
        <v>158</v>
      </c>
      <c r="E40" s="23">
        <v>0</v>
      </c>
      <c r="F40" s="24">
        <f>E40/H40</f>
        <v>0</v>
      </c>
      <c r="G40" s="25">
        <f>F40/12</f>
        <v>0</v>
      </c>
      <c r="H40" s="13">
        <v>4492.5</v>
      </c>
      <c r="I40" s="14"/>
    </row>
    <row r="41" spans="1:9" s="13" customFormat="1" ht="21" customHeight="1" x14ac:dyDescent="0.2">
      <c r="A41" s="91" t="s">
        <v>97</v>
      </c>
      <c r="B41" s="92" t="s">
        <v>34</v>
      </c>
      <c r="C41" s="24"/>
      <c r="D41" s="23"/>
      <c r="E41" s="23"/>
      <c r="F41" s="24"/>
      <c r="G41" s="25"/>
      <c r="H41" s="13">
        <v>4492.5</v>
      </c>
      <c r="I41" s="14"/>
    </row>
    <row r="42" spans="1:9" s="13" customFormat="1" ht="24.75" customHeight="1" x14ac:dyDescent="0.2">
      <c r="A42" s="91" t="s">
        <v>98</v>
      </c>
      <c r="B42" s="92" t="s">
        <v>32</v>
      </c>
      <c r="C42" s="24"/>
      <c r="D42" s="23"/>
      <c r="E42" s="23"/>
      <c r="F42" s="24"/>
      <c r="G42" s="25"/>
      <c r="H42" s="13">
        <v>4492.5</v>
      </c>
      <c r="I42" s="14"/>
    </row>
    <row r="43" spans="1:9" s="13" customFormat="1" ht="17.25" customHeight="1" x14ac:dyDescent="0.2">
      <c r="A43" s="91" t="s">
        <v>99</v>
      </c>
      <c r="B43" s="92" t="s">
        <v>100</v>
      </c>
      <c r="C43" s="24"/>
      <c r="D43" s="23"/>
      <c r="E43" s="23"/>
      <c r="F43" s="24"/>
      <c r="G43" s="25"/>
      <c r="H43" s="13">
        <v>4492.5</v>
      </c>
      <c r="I43" s="14"/>
    </row>
    <row r="44" spans="1:9" s="13" customFormat="1" ht="23.25" customHeight="1" x14ac:dyDescent="0.2">
      <c r="A44" s="91" t="s">
        <v>101</v>
      </c>
      <c r="B44" s="92" t="s">
        <v>102</v>
      </c>
      <c r="C44" s="24"/>
      <c r="D44" s="23"/>
      <c r="E44" s="23"/>
      <c r="F44" s="24"/>
      <c r="G44" s="25"/>
      <c r="H44" s="13">
        <v>4492.5</v>
      </c>
      <c r="I44" s="14"/>
    </row>
    <row r="45" spans="1:9" s="13" customFormat="1" ht="20.25" customHeight="1" x14ac:dyDescent="0.2">
      <c r="A45" s="91" t="s">
        <v>103</v>
      </c>
      <c r="B45" s="92" t="s">
        <v>100</v>
      </c>
      <c r="C45" s="24"/>
      <c r="D45" s="23"/>
      <c r="E45" s="23"/>
      <c r="F45" s="24"/>
      <c r="G45" s="25"/>
      <c r="H45" s="13">
        <v>4492.5</v>
      </c>
      <c r="I45" s="14"/>
    </row>
    <row r="46" spans="1:9" s="20" customFormat="1" ht="30" x14ac:dyDescent="0.2">
      <c r="A46" s="72" t="s">
        <v>104</v>
      </c>
      <c r="B46" s="73" t="s">
        <v>10</v>
      </c>
      <c r="C46" s="33"/>
      <c r="D46" s="23" t="s">
        <v>137</v>
      </c>
      <c r="E46" s="23">
        <v>2246.7800000000002</v>
      </c>
      <c r="F46" s="24">
        <f>E46/H46</f>
        <v>0.5</v>
      </c>
      <c r="G46" s="25">
        <f>F46/12</f>
        <v>0.04</v>
      </c>
      <c r="H46" s="13">
        <v>4492.5</v>
      </c>
      <c r="I46" s="14">
        <v>0.03</v>
      </c>
    </row>
    <row r="47" spans="1:9" s="20" customFormat="1" ht="30" x14ac:dyDescent="0.2">
      <c r="A47" s="72" t="s">
        <v>105</v>
      </c>
      <c r="B47" s="73" t="s">
        <v>10</v>
      </c>
      <c r="C47" s="33"/>
      <c r="D47" s="23" t="s">
        <v>137</v>
      </c>
      <c r="E47" s="23">
        <v>2246.7800000000002</v>
      </c>
      <c r="F47" s="24">
        <f>E47/H47</f>
        <v>0.5</v>
      </c>
      <c r="G47" s="25">
        <f>F47/12</f>
        <v>0.04</v>
      </c>
      <c r="H47" s="13">
        <v>4492.5</v>
      </c>
      <c r="I47" s="14">
        <v>0.03</v>
      </c>
    </row>
    <row r="48" spans="1:9" s="20" customFormat="1" ht="36.75" customHeight="1" x14ac:dyDescent="0.2">
      <c r="A48" s="72" t="s">
        <v>106</v>
      </c>
      <c r="B48" s="73" t="s">
        <v>10</v>
      </c>
      <c r="C48" s="33"/>
      <c r="D48" s="23" t="s">
        <v>137</v>
      </c>
      <c r="E48" s="23">
        <v>14185.73</v>
      </c>
      <c r="F48" s="24">
        <f>E48/H48</f>
        <v>3.16</v>
      </c>
      <c r="G48" s="25">
        <f>F48/12</f>
        <v>0.26</v>
      </c>
      <c r="H48" s="13">
        <v>4492.5</v>
      </c>
      <c r="I48" s="14">
        <v>0.19</v>
      </c>
    </row>
    <row r="49" spans="1:9" s="20" customFormat="1" ht="30" hidden="1" x14ac:dyDescent="0.2">
      <c r="A49" s="72" t="s">
        <v>24</v>
      </c>
      <c r="B49" s="73" t="s">
        <v>18</v>
      </c>
      <c r="C49" s="33"/>
      <c r="D49" s="23"/>
      <c r="E49" s="23"/>
      <c r="F49" s="24">
        <f>E49/H49</f>
        <v>0</v>
      </c>
      <c r="G49" s="25">
        <f t="shared" ref="G49" si="2">F49/12</f>
        <v>0</v>
      </c>
      <c r="H49" s="13">
        <v>4492.5</v>
      </c>
      <c r="I49" s="14">
        <v>0</v>
      </c>
    </row>
    <row r="50" spans="1:9" s="20" customFormat="1" ht="30" x14ac:dyDescent="0.2">
      <c r="A50" s="72" t="s">
        <v>25</v>
      </c>
      <c r="B50" s="73"/>
      <c r="C50" s="33" t="e">
        <f>#REF!*12</f>
        <v>#REF!</v>
      </c>
      <c r="D50" s="23" t="s">
        <v>159</v>
      </c>
      <c r="E50" s="23">
        <f t="shared" si="0"/>
        <v>10782</v>
      </c>
      <c r="F50" s="24">
        <f t="shared" si="1"/>
        <v>2.4</v>
      </c>
      <c r="G50" s="25">
        <v>0.2</v>
      </c>
      <c r="H50" s="13">
        <v>4492.5</v>
      </c>
      <c r="I50" s="14">
        <v>0.14000000000000001</v>
      </c>
    </row>
    <row r="51" spans="1:9" s="20" customFormat="1" ht="25.5" x14ac:dyDescent="0.2">
      <c r="A51" s="93" t="s">
        <v>107</v>
      </c>
      <c r="B51" s="77" t="s">
        <v>56</v>
      </c>
      <c r="C51" s="33"/>
      <c r="D51" s="23"/>
      <c r="E51" s="23"/>
      <c r="F51" s="24"/>
      <c r="G51" s="25"/>
      <c r="H51" s="13">
        <v>4492.5</v>
      </c>
      <c r="I51" s="14"/>
    </row>
    <row r="52" spans="1:9" s="20" customFormat="1" ht="25.5" customHeight="1" x14ac:dyDescent="0.2">
      <c r="A52" s="93" t="s">
        <v>108</v>
      </c>
      <c r="B52" s="77" t="s">
        <v>56</v>
      </c>
      <c r="C52" s="33"/>
      <c r="D52" s="23"/>
      <c r="E52" s="23"/>
      <c r="F52" s="24"/>
      <c r="G52" s="25"/>
      <c r="H52" s="13">
        <v>4492.5</v>
      </c>
      <c r="I52" s="14"/>
    </row>
    <row r="53" spans="1:9" s="20" customFormat="1" ht="15" x14ac:dyDescent="0.2">
      <c r="A53" s="93" t="s">
        <v>109</v>
      </c>
      <c r="B53" s="77" t="s">
        <v>12</v>
      </c>
      <c r="C53" s="33"/>
      <c r="D53" s="23"/>
      <c r="E53" s="23"/>
      <c r="F53" s="24"/>
      <c r="G53" s="25"/>
      <c r="H53" s="13">
        <v>4492.5</v>
      </c>
      <c r="I53" s="14"/>
    </row>
    <row r="54" spans="1:9" s="20" customFormat="1" ht="15" x14ac:dyDescent="0.2">
      <c r="A54" s="93" t="s">
        <v>110</v>
      </c>
      <c r="B54" s="77" t="s">
        <v>56</v>
      </c>
      <c r="C54" s="33"/>
      <c r="D54" s="23"/>
      <c r="E54" s="23"/>
      <c r="F54" s="24"/>
      <c r="G54" s="25"/>
      <c r="H54" s="13">
        <v>4492.5</v>
      </c>
      <c r="I54" s="14"/>
    </row>
    <row r="55" spans="1:9" s="20" customFormat="1" ht="25.5" x14ac:dyDescent="0.2">
      <c r="A55" s="93" t="s">
        <v>111</v>
      </c>
      <c r="B55" s="77" t="s">
        <v>56</v>
      </c>
      <c r="C55" s="33"/>
      <c r="D55" s="23"/>
      <c r="E55" s="23"/>
      <c r="F55" s="24"/>
      <c r="G55" s="25"/>
      <c r="H55" s="13">
        <v>4492.5</v>
      </c>
      <c r="I55" s="14"/>
    </row>
    <row r="56" spans="1:9" s="20" customFormat="1" ht="15" x14ac:dyDescent="0.2">
      <c r="A56" s="93" t="s">
        <v>112</v>
      </c>
      <c r="B56" s="77" t="s">
        <v>56</v>
      </c>
      <c r="C56" s="33"/>
      <c r="D56" s="23"/>
      <c r="E56" s="23"/>
      <c r="F56" s="24"/>
      <c r="G56" s="25"/>
      <c r="H56" s="13">
        <v>4492.5</v>
      </c>
      <c r="I56" s="14"/>
    </row>
    <row r="57" spans="1:9" s="20" customFormat="1" ht="25.5" x14ac:dyDescent="0.2">
      <c r="A57" s="93" t="s">
        <v>113</v>
      </c>
      <c r="B57" s="77" t="s">
        <v>56</v>
      </c>
      <c r="C57" s="33"/>
      <c r="D57" s="23"/>
      <c r="E57" s="23"/>
      <c r="F57" s="24"/>
      <c r="G57" s="25"/>
      <c r="H57" s="13">
        <v>4492.5</v>
      </c>
      <c r="I57" s="14"/>
    </row>
    <row r="58" spans="1:9" s="20" customFormat="1" ht="15" x14ac:dyDescent="0.2">
      <c r="A58" s="93" t="s">
        <v>114</v>
      </c>
      <c r="B58" s="77" t="s">
        <v>56</v>
      </c>
      <c r="C58" s="33"/>
      <c r="D58" s="23"/>
      <c r="E58" s="23"/>
      <c r="F58" s="24"/>
      <c r="G58" s="25"/>
      <c r="H58" s="13">
        <v>4492.5</v>
      </c>
      <c r="I58" s="14"/>
    </row>
    <row r="59" spans="1:9" s="20" customFormat="1" ht="15" x14ac:dyDescent="0.2">
      <c r="A59" s="93" t="s">
        <v>115</v>
      </c>
      <c r="B59" s="77" t="s">
        <v>56</v>
      </c>
      <c r="C59" s="33"/>
      <c r="D59" s="23"/>
      <c r="E59" s="23"/>
      <c r="F59" s="24"/>
      <c r="G59" s="25"/>
      <c r="H59" s="13">
        <v>4492.5</v>
      </c>
      <c r="I59" s="14"/>
    </row>
    <row r="60" spans="1:9" s="13" customFormat="1" ht="15" x14ac:dyDescent="0.2">
      <c r="A60" s="72" t="s">
        <v>26</v>
      </c>
      <c r="B60" s="73" t="s">
        <v>27</v>
      </c>
      <c r="C60" s="33" t="e">
        <f>#REF!*12</f>
        <v>#REF!</v>
      </c>
      <c r="D60" s="23" t="s">
        <v>160</v>
      </c>
      <c r="E60" s="23">
        <f t="shared" si="0"/>
        <v>3773.7</v>
      </c>
      <c r="F60" s="24">
        <f t="shared" si="1"/>
        <v>0.84</v>
      </c>
      <c r="G60" s="25">
        <v>7.0000000000000007E-2</v>
      </c>
      <c r="H60" s="13">
        <v>4492.5</v>
      </c>
      <c r="I60" s="14">
        <v>0.03</v>
      </c>
    </row>
    <row r="61" spans="1:9" s="13" customFormat="1" ht="15" x14ac:dyDescent="0.2">
      <c r="A61" s="72" t="s">
        <v>28</v>
      </c>
      <c r="B61" s="74" t="s">
        <v>29</v>
      </c>
      <c r="C61" s="75" t="e">
        <f>#REF!*12</f>
        <v>#REF!</v>
      </c>
      <c r="D61" s="33" t="s">
        <v>160</v>
      </c>
      <c r="E61" s="23">
        <v>2372.04</v>
      </c>
      <c r="F61" s="24">
        <f>E61/H61</f>
        <v>0.53</v>
      </c>
      <c r="G61" s="25">
        <f>F61/12</f>
        <v>0.04</v>
      </c>
      <c r="H61" s="13">
        <v>4492.5</v>
      </c>
      <c r="I61" s="14">
        <v>0.02</v>
      </c>
    </row>
    <row r="62" spans="1:9" s="32" customFormat="1" ht="30" x14ac:dyDescent="0.2">
      <c r="A62" s="72" t="s">
        <v>30</v>
      </c>
      <c r="B62" s="73"/>
      <c r="C62" s="33" t="e">
        <f>#REF!*12</f>
        <v>#REF!</v>
      </c>
      <c r="D62" s="33" t="s">
        <v>138</v>
      </c>
      <c r="E62" s="23">
        <v>5698.2</v>
      </c>
      <c r="F62" s="24">
        <f>E62/H62</f>
        <v>1.27</v>
      </c>
      <c r="G62" s="25">
        <f>F62/12</f>
        <v>0.11</v>
      </c>
      <c r="H62" s="13">
        <v>4492.5</v>
      </c>
      <c r="I62" s="14">
        <v>0.03</v>
      </c>
    </row>
    <row r="63" spans="1:9" s="32" customFormat="1" ht="15" x14ac:dyDescent="0.2">
      <c r="A63" s="72" t="s">
        <v>31</v>
      </c>
      <c r="B63" s="73"/>
      <c r="C63" s="24"/>
      <c r="D63" s="24" t="s">
        <v>161</v>
      </c>
      <c r="E63" s="24">
        <f>E64+E65+E66+E67+E68+E69+E70+E71+E72+E73+E76+E74+E75</f>
        <v>20911.39</v>
      </c>
      <c r="F63" s="24">
        <f>E63/H63</f>
        <v>4.6500000000000004</v>
      </c>
      <c r="G63" s="25">
        <f>F63/12</f>
        <v>0.39</v>
      </c>
      <c r="H63" s="13">
        <v>4492.5</v>
      </c>
      <c r="I63" s="14">
        <v>0.44</v>
      </c>
    </row>
    <row r="64" spans="1:9" s="20" customFormat="1" ht="17.25" customHeight="1" x14ac:dyDescent="0.2">
      <c r="A64" s="76" t="s">
        <v>71</v>
      </c>
      <c r="B64" s="70" t="s">
        <v>32</v>
      </c>
      <c r="C64" s="35"/>
      <c r="D64" s="34"/>
      <c r="E64" s="34">
        <v>685.01</v>
      </c>
      <c r="F64" s="35"/>
      <c r="G64" s="36"/>
      <c r="H64" s="13">
        <v>4492.5</v>
      </c>
      <c r="I64" s="14">
        <v>0.01</v>
      </c>
    </row>
    <row r="65" spans="1:9" s="20" customFormat="1" ht="15.75" customHeight="1" x14ac:dyDescent="0.2">
      <c r="A65" s="76" t="s">
        <v>33</v>
      </c>
      <c r="B65" s="70" t="s">
        <v>34</v>
      </c>
      <c r="C65" s="35" t="e">
        <f>#REF!*12</f>
        <v>#REF!</v>
      </c>
      <c r="D65" s="34"/>
      <c r="E65" s="34">
        <v>505.42</v>
      </c>
      <c r="F65" s="35"/>
      <c r="G65" s="36"/>
      <c r="H65" s="13">
        <v>4492.5</v>
      </c>
      <c r="I65" s="14">
        <v>0.01</v>
      </c>
    </row>
    <row r="66" spans="1:9" s="20" customFormat="1" ht="20.25" customHeight="1" x14ac:dyDescent="0.2">
      <c r="A66" s="76" t="s">
        <v>68</v>
      </c>
      <c r="B66" s="70" t="s">
        <v>32</v>
      </c>
      <c r="C66" s="35" t="e">
        <f>#REF!*12</f>
        <v>#REF!</v>
      </c>
      <c r="D66" s="34"/>
      <c r="E66" s="34">
        <v>900.62</v>
      </c>
      <c r="F66" s="35"/>
      <c r="G66" s="36"/>
      <c r="H66" s="13">
        <v>4492.5</v>
      </c>
      <c r="I66" s="14">
        <v>0.1</v>
      </c>
    </row>
    <row r="67" spans="1:9" s="20" customFormat="1" ht="15" x14ac:dyDescent="0.2">
      <c r="A67" s="76" t="s">
        <v>35</v>
      </c>
      <c r="B67" s="70" t="s">
        <v>32</v>
      </c>
      <c r="C67" s="35" t="e">
        <f>#REF!*12</f>
        <v>#REF!</v>
      </c>
      <c r="D67" s="34"/>
      <c r="E67" s="34">
        <v>963.17</v>
      </c>
      <c r="F67" s="35"/>
      <c r="G67" s="36"/>
      <c r="H67" s="13">
        <v>4492.5</v>
      </c>
      <c r="I67" s="14">
        <v>0.01</v>
      </c>
    </row>
    <row r="68" spans="1:9" s="20" customFormat="1" ht="15" x14ac:dyDescent="0.2">
      <c r="A68" s="76" t="s">
        <v>36</v>
      </c>
      <c r="B68" s="70" t="s">
        <v>32</v>
      </c>
      <c r="C68" s="35" t="e">
        <f>#REF!*12</f>
        <v>#REF!</v>
      </c>
      <c r="D68" s="34"/>
      <c r="E68" s="34">
        <v>4294.09</v>
      </c>
      <c r="F68" s="35"/>
      <c r="G68" s="36"/>
      <c r="H68" s="13">
        <v>4492.5</v>
      </c>
      <c r="I68" s="14">
        <v>0.05</v>
      </c>
    </row>
    <row r="69" spans="1:9" s="20" customFormat="1" ht="15" x14ac:dyDescent="0.2">
      <c r="A69" s="76" t="s">
        <v>37</v>
      </c>
      <c r="B69" s="70" t="s">
        <v>32</v>
      </c>
      <c r="C69" s="35" t="e">
        <f>#REF!*12</f>
        <v>#REF!</v>
      </c>
      <c r="D69" s="34"/>
      <c r="E69" s="34">
        <v>1010.85</v>
      </c>
      <c r="F69" s="35"/>
      <c r="G69" s="36"/>
      <c r="H69" s="13">
        <v>4492.5</v>
      </c>
      <c r="I69" s="14">
        <v>0.01</v>
      </c>
    </row>
    <row r="70" spans="1:9" s="20" customFormat="1" ht="15" x14ac:dyDescent="0.2">
      <c r="A70" s="76" t="s">
        <v>38</v>
      </c>
      <c r="B70" s="70" t="s">
        <v>32</v>
      </c>
      <c r="C70" s="35"/>
      <c r="D70" s="34"/>
      <c r="E70" s="34">
        <v>481.57</v>
      </c>
      <c r="F70" s="35"/>
      <c r="G70" s="36"/>
      <c r="H70" s="13">
        <v>4492.5</v>
      </c>
      <c r="I70" s="14">
        <v>0.01</v>
      </c>
    </row>
    <row r="71" spans="1:9" s="20" customFormat="1" ht="21" customHeight="1" x14ac:dyDescent="0.2">
      <c r="A71" s="76" t="s">
        <v>39</v>
      </c>
      <c r="B71" s="70" t="s">
        <v>34</v>
      </c>
      <c r="C71" s="35"/>
      <c r="D71" s="34"/>
      <c r="E71" s="34">
        <v>1926.35</v>
      </c>
      <c r="F71" s="35"/>
      <c r="G71" s="36"/>
      <c r="H71" s="13">
        <v>4492.5</v>
      </c>
      <c r="I71" s="14">
        <v>0.02</v>
      </c>
    </row>
    <row r="72" spans="1:9" s="20" customFormat="1" ht="25.5" x14ac:dyDescent="0.2">
      <c r="A72" s="76" t="s">
        <v>40</v>
      </c>
      <c r="B72" s="70" t="s">
        <v>32</v>
      </c>
      <c r="C72" s="35" t="e">
        <f>#REF!*12</f>
        <v>#REF!</v>
      </c>
      <c r="D72" s="34"/>
      <c r="E72" s="34">
        <v>4642.8999999999996</v>
      </c>
      <c r="F72" s="35"/>
      <c r="G72" s="36"/>
      <c r="H72" s="13">
        <v>4492.5</v>
      </c>
      <c r="I72" s="14">
        <v>0.06</v>
      </c>
    </row>
    <row r="73" spans="1:9" s="20" customFormat="1" ht="25.5" x14ac:dyDescent="0.2">
      <c r="A73" s="76" t="s">
        <v>72</v>
      </c>
      <c r="B73" s="70" t="s">
        <v>32</v>
      </c>
      <c r="C73" s="35"/>
      <c r="D73" s="34"/>
      <c r="E73" s="34">
        <v>3837.45</v>
      </c>
      <c r="F73" s="35"/>
      <c r="G73" s="36"/>
      <c r="H73" s="13">
        <v>4492.5</v>
      </c>
      <c r="I73" s="14">
        <v>0.01</v>
      </c>
    </row>
    <row r="74" spans="1:9" s="20" customFormat="1" ht="25.5" x14ac:dyDescent="0.2">
      <c r="A74" s="76" t="s">
        <v>116</v>
      </c>
      <c r="B74" s="71" t="s">
        <v>47</v>
      </c>
      <c r="C74" s="37"/>
      <c r="D74" s="38"/>
      <c r="E74" s="34">
        <v>1663.96</v>
      </c>
      <c r="F74" s="35"/>
      <c r="G74" s="36"/>
      <c r="H74" s="13">
        <v>4492.5</v>
      </c>
      <c r="I74" s="14"/>
    </row>
    <row r="75" spans="1:9" s="20" customFormat="1" ht="17.25" customHeight="1" x14ac:dyDescent="0.2">
      <c r="A75" s="76" t="s">
        <v>117</v>
      </c>
      <c r="B75" s="77" t="s">
        <v>32</v>
      </c>
      <c r="C75" s="35"/>
      <c r="D75" s="34"/>
      <c r="E75" s="34">
        <v>0</v>
      </c>
      <c r="F75" s="35"/>
      <c r="G75" s="36"/>
      <c r="H75" s="13">
        <v>4492.5</v>
      </c>
      <c r="I75" s="14"/>
    </row>
    <row r="76" spans="1:9" s="20" customFormat="1" ht="21" customHeight="1" x14ac:dyDescent="0.2">
      <c r="A76" s="76" t="s">
        <v>118</v>
      </c>
      <c r="B76" s="71" t="s">
        <v>47</v>
      </c>
      <c r="C76" s="35"/>
      <c r="D76" s="34"/>
      <c r="E76" s="34">
        <v>0</v>
      </c>
      <c r="F76" s="35"/>
      <c r="G76" s="36"/>
      <c r="H76" s="13">
        <v>4492.5</v>
      </c>
      <c r="I76" s="14">
        <v>0.02</v>
      </c>
    </row>
    <row r="77" spans="1:9" s="32" customFormat="1" ht="30" x14ac:dyDescent="0.2">
      <c r="A77" s="72" t="s">
        <v>41</v>
      </c>
      <c r="B77" s="73"/>
      <c r="C77" s="24"/>
      <c r="D77" s="24" t="s">
        <v>162</v>
      </c>
      <c r="E77" s="24">
        <f>E78+E79+E80+E81+E83+E84+E85+E86+E87</f>
        <v>19461.28</v>
      </c>
      <c r="F77" s="24">
        <f>E77/H77</f>
        <v>4.33</v>
      </c>
      <c r="G77" s="25">
        <f>F77/12</f>
        <v>0.36</v>
      </c>
      <c r="H77" s="13">
        <v>4492.5</v>
      </c>
      <c r="I77" s="14">
        <v>0.48</v>
      </c>
    </row>
    <row r="78" spans="1:9" s="20" customFormat="1" ht="17.25" customHeight="1" x14ac:dyDescent="0.2">
      <c r="A78" s="76" t="s">
        <v>42</v>
      </c>
      <c r="B78" s="70" t="s">
        <v>43</v>
      </c>
      <c r="C78" s="35"/>
      <c r="D78" s="34"/>
      <c r="E78" s="34">
        <v>2889.52</v>
      </c>
      <c r="F78" s="35"/>
      <c r="G78" s="36"/>
      <c r="H78" s="13">
        <v>4492.5</v>
      </c>
      <c r="I78" s="14">
        <v>0.04</v>
      </c>
    </row>
    <row r="79" spans="1:9" s="20" customFormat="1" ht="25.5" x14ac:dyDescent="0.2">
      <c r="A79" s="76" t="s">
        <v>44</v>
      </c>
      <c r="B79" s="70" t="s">
        <v>45</v>
      </c>
      <c r="C79" s="35"/>
      <c r="D79" s="34"/>
      <c r="E79" s="34">
        <v>1926.35</v>
      </c>
      <c r="F79" s="35"/>
      <c r="G79" s="36"/>
      <c r="H79" s="13">
        <v>4492.5</v>
      </c>
      <c r="I79" s="14">
        <v>0.02</v>
      </c>
    </row>
    <row r="80" spans="1:9" s="20" customFormat="1" ht="15" x14ac:dyDescent="0.2">
      <c r="A80" s="76" t="s">
        <v>46</v>
      </c>
      <c r="B80" s="70" t="s">
        <v>47</v>
      </c>
      <c r="C80" s="35"/>
      <c r="D80" s="34"/>
      <c r="E80" s="34">
        <v>2021.63</v>
      </c>
      <c r="F80" s="35"/>
      <c r="G80" s="36"/>
      <c r="H80" s="13">
        <v>4492.5</v>
      </c>
      <c r="I80" s="14">
        <v>0.03</v>
      </c>
    </row>
    <row r="81" spans="1:9" s="20" customFormat="1" ht="25.5" x14ac:dyDescent="0.2">
      <c r="A81" s="76" t="s">
        <v>48</v>
      </c>
      <c r="B81" s="70" t="s">
        <v>49</v>
      </c>
      <c r="C81" s="35"/>
      <c r="D81" s="34"/>
      <c r="E81" s="34">
        <v>0</v>
      </c>
      <c r="F81" s="35"/>
      <c r="G81" s="36"/>
      <c r="H81" s="13">
        <v>4492.5</v>
      </c>
      <c r="I81" s="14">
        <v>0.02</v>
      </c>
    </row>
    <row r="82" spans="1:9" s="20" customFormat="1" ht="15" x14ac:dyDescent="0.2">
      <c r="A82" s="76" t="s">
        <v>119</v>
      </c>
      <c r="B82" s="71" t="s">
        <v>32</v>
      </c>
      <c r="C82" s="35"/>
      <c r="D82" s="34"/>
      <c r="E82" s="34">
        <f t="shared" ref="E82" si="3">F82*H82</f>
        <v>0</v>
      </c>
      <c r="F82" s="35"/>
      <c r="G82" s="36"/>
      <c r="H82" s="13">
        <v>4492.5</v>
      </c>
      <c r="I82" s="14">
        <v>0</v>
      </c>
    </row>
    <row r="83" spans="1:9" s="20" customFormat="1" ht="24" customHeight="1" x14ac:dyDescent="0.2">
      <c r="A83" s="76" t="s">
        <v>50</v>
      </c>
      <c r="B83" s="70" t="s">
        <v>10</v>
      </c>
      <c r="C83" s="37"/>
      <c r="D83" s="38"/>
      <c r="E83" s="34">
        <v>6851.28</v>
      </c>
      <c r="F83" s="35"/>
      <c r="G83" s="36"/>
      <c r="H83" s="13">
        <v>4492.5</v>
      </c>
      <c r="I83" s="14">
        <v>0.1</v>
      </c>
    </row>
    <row r="84" spans="1:9" s="20" customFormat="1" ht="33" customHeight="1" x14ac:dyDescent="0.2">
      <c r="A84" s="76" t="s">
        <v>120</v>
      </c>
      <c r="B84" s="71" t="s">
        <v>32</v>
      </c>
      <c r="C84" s="37"/>
      <c r="D84" s="38"/>
      <c r="E84" s="38">
        <v>5772.5</v>
      </c>
      <c r="F84" s="37"/>
      <c r="G84" s="64"/>
      <c r="H84" s="13">
        <v>4492.5</v>
      </c>
      <c r="I84" s="14"/>
    </row>
    <row r="85" spans="1:9" s="20" customFormat="1" ht="29.25" customHeight="1" x14ac:dyDescent="0.2">
      <c r="A85" s="76" t="s">
        <v>116</v>
      </c>
      <c r="B85" s="71" t="s">
        <v>121</v>
      </c>
      <c r="C85" s="37"/>
      <c r="D85" s="38"/>
      <c r="E85" s="38">
        <v>0</v>
      </c>
      <c r="F85" s="37"/>
      <c r="G85" s="64"/>
      <c r="H85" s="13">
        <v>4492.5</v>
      </c>
      <c r="I85" s="14"/>
    </row>
    <row r="86" spans="1:9" s="20" customFormat="1" ht="24" customHeight="1" x14ac:dyDescent="0.2">
      <c r="A86" s="93" t="s">
        <v>122</v>
      </c>
      <c r="B86" s="71" t="s">
        <v>47</v>
      </c>
      <c r="C86" s="37"/>
      <c r="D86" s="38"/>
      <c r="E86" s="38">
        <v>0</v>
      </c>
      <c r="F86" s="37"/>
      <c r="G86" s="64"/>
      <c r="H86" s="13">
        <v>4492.5</v>
      </c>
      <c r="I86" s="14"/>
    </row>
    <row r="87" spans="1:9" s="20" customFormat="1" ht="24" customHeight="1" x14ac:dyDescent="0.2">
      <c r="A87" s="76" t="s">
        <v>123</v>
      </c>
      <c r="B87" s="71" t="s">
        <v>32</v>
      </c>
      <c r="C87" s="37"/>
      <c r="D87" s="38"/>
      <c r="E87" s="38">
        <v>0</v>
      </c>
      <c r="F87" s="37"/>
      <c r="G87" s="64"/>
      <c r="H87" s="13">
        <v>4492.5</v>
      </c>
      <c r="I87" s="14"/>
    </row>
    <row r="88" spans="1:9" s="20" customFormat="1" ht="30" x14ac:dyDescent="0.2">
      <c r="A88" s="72" t="s">
        <v>51</v>
      </c>
      <c r="B88" s="70"/>
      <c r="C88" s="35"/>
      <c r="D88" s="24" t="s">
        <v>163</v>
      </c>
      <c r="E88" s="24">
        <f>E91</f>
        <v>0</v>
      </c>
      <c r="F88" s="24">
        <f>E88/H88</f>
        <v>0</v>
      </c>
      <c r="G88" s="25">
        <f>F88/12</f>
        <v>0</v>
      </c>
      <c r="H88" s="13">
        <v>4492.5</v>
      </c>
      <c r="I88" s="14">
        <v>0.05</v>
      </c>
    </row>
    <row r="89" spans="1:9" s="20" customFormat="1" ht="15" x14ac:dyDescent="0.2">
      <c r="A89" s="76" t="s">
        <v>124</v>
      </c>
      <c r="B89" s="70" t="s">
        <v>32</v>
      </c>
      <c r="C89" s="35"/>
      <c r="D89" s="23"/>
      <c r="E89" s="27">
        <v>0</v>
      </c>
      <c r="F89" s="24"/>
      <c r="G89" s="25"/>
      <c r="H89" s="13">
        <v>4492.5</v>
      </c>
      <c r="I89" s="14"/>
    </row>
    <row r="90" spans="1:9" s="20" customFormat="1" ht="15" x14ac:dyDescent="0.2">
      <c r="A90" s="93" t="s">
        <v>125</v>
      </c>
      <c r="B90" s="71" t="s">
        <v>47</v>
      </c>
      <c r="C90" s="35"/>
      <c r="D90" s="23"/>
      <c r="E90" s="27">
        <v>0</v>
      </c>
      <c r="F90" s="24"/>
      <c r="G90" s="25"/>
      <c r="H90" s="13">
        <v>4492.5</v>
      </c>
      <c r="I90" s="14"/>
    </row>
    <row r="91" spans="1:9" s="20" customFormat="1" ht="15" x14ac:dyDescent="0.2">
      <c r="A91" s="76" t="s">
        <v>126</v>
      </c>
      <c r="B91" s="71" t="s">
        <v>121</v>
      </c>
      <c r="C91" s="35"/>
      <c r="D91" s="100"/>
      <c r="E91" s="34">
        <v>0</v>
      </c>
      <c r="F91" s="35"/>
      <c r="G91" s="36"/>
      <c r="H91" s="13">
        <v>4492.5</v>
      </c>
      <c r="I91" s="14">
        <v>0.03</v>
      </c>
    </row>
    <row r="92" spans="1:9" s="20" customFormat="1" ht="25.5" x14ac:dyDescent="0.2">
      <c r="A92" s="76" t="s">
        <v>127</v>
      </c>
      <c r="B92" s="71" t="s">
        <v>47</v>
      </c>
      <c r="C92" s="35"/>
      <c r="D92" s="100"/>
      <c r="E92" s="34">
        <f>F92*H92</f>
        <v>0</v>
      </c>
      <c r="F92" s="35"/>
      <c r="G92" s="36"/>
      <c r="H92" s="13">
        <v>4492.5</v>
      </c>
      <c r="I92" s="14">
        <v>0</v>
      </c>
    </row>
    <row r="93" spans="1:9" s="20" customFormat="1" ht="17.25" customHeight="1" x14ac:dyDescent="0.2">
      <c r="A93" s="72" t="s">
        <v>128</v>
      </c>
      <c r="B93" s="70"/>
      <c r="C93" s="35"/>
      <c r="D93" s="24" t="s">
        <v>164</v>
      </c>
      <c r="E93" s="24">
        <f>E95+E96+E94+E97+E98+E99</f>
        <v>37067.78</v>
      </c>
      <c r="F93" s="24">
        <f>E93/H93</f>
        <v>8.25</v>
      </c>
      <c r="G93" s="25">
        <f>F93/12</f>
        <v>0.69</v>
      </c>
      <c r="H93" s="13">
        <v>4492.5</v>
      </c>
      <c r="I93" s="14">
        <v>0.2</v>
      </c>
    </row>
    <row r="94" spans="1:9" s="20" customFormat="1" ht="17.25" customHeight="1" x14ac:dyDescent="0.2">
      <c r="A94" s="76" t="s">
        <v>52</v>
      </c>
      <c r="B94" s="70" t="s">
        <v>10</v>
      </c>
      <c r="C94" s="35"/>
      <c r="D94" s="100"/>
      <c r="E94" s="34">
        <f t="shared" ref="E94:E98" si="4">F94*H94</f>
        <v>0</v>
      </c>
      <c r="F94" s="35"/>
      <c r="G94" s="36"/>
      <c r="H94" s="13">
        <v>4492.5</v>
      </c>
      <c r="I94" s="14">
        <v>0</v>
      </c>
    </row>
    <row r="95" spans="1:9" s="20" customFormat="1" ht="40.5" customHeight="1" x14ac:dyDescent="0.2">
      <c r="A95" s="76" t="s">
        <v>129</v>
      </c>
      <c r="B95" s="70" t="s">
        <v>32</v>
      </c>
      <c r="C95" s="35"/>
      <c r="D95" s="100"/>
      <c r="E95" s="34">
        <v>14318.88</v>
      </c>
      <c r="F95" s="35"/>
      <c r="G95" s="36"/>
      <c r="H95" s="13">
        <v>4492.5</v>
      </c>
      <c r="I95" s="14">
        <v>0.19</v>
      </c>
    </row>
    <row r="96" spans="1:9" s="20" customFormat="1" ht="43.5" customHeight="1" x14ac:dyDescent="0.2">
      <c r="A96" s="76" t="s">
        <v>130</v>
      </c>
      <c r="B96" s="70" t="s">
        <v>32</v>
      </c>
      <c r="C96" s="35"/>
      <c r="D96" s="100"/>
      <c r="E96" s="34">
        <v>1006.81</v>
      </c>
      <c r="F96" s="35"/>
      <c r="G96" s="36"/>
      <c r="H96" s="13">
        <v>4492.5</v>
      </c>
      <c r="I96" s="14">
        <v>0.01</v>
      </c>
    </row>
    <row r="97" spans="1:9" s="20" customFormat="1" ht="27.75" customHeight="1" x14ac:dyDescent="0.2">
      <c r="A97" s="76" t="s">
        <v>54</v>
      </c>
      <c r="B97" s="70" t="s">
        <v>18</v>
      </c>
      <c r="C97" s="35"/>
      <c r="D97" s="100"/>
      <c r="E97" s="34">
        <f t="shared" si="4"/>
        <v>0</v>
      </c>
      <c r="F97" s="35"/>
      <c r="G97" s="36"/>
      <c r="H97" s="13">
        <v>4492.5</v>
      </c>
      <c r="I97" s="14">
        <v>0</v>
      </c>
    </row>
    <row r="98" spans="1:9" s="20" customFormat="1" ht="17.25" customHeight="1" x14ac:dyDescent="0.2">
      <c r="A98" s="76" t="s">
        <v>53</v>
      </c>
      <c r="B98" s="71" t="s">
        <v>55</v>
      </c>
      <c r="C98" s="35"/>
      <c r="D98" s="100"/>
      <c r="E98" s="34">
        <f t="shared" si="4"/>
        <v>0</v>
      </c>
      <c r="F98" s="35"/>
      <c r="G98" s="36"/>
      <c r="H98" s="13">
        <v>4492.5</v>
      </c>
      <c r="I98" s="14">
        <v>0</v>
      </c>
    </row>
    <row r="99" spans="1:9" s="20" customFormat="1" ht="54.75" customHeight="1" x14ac:dyDescent="0.2">
      <c r="A99" s="76" t="s">
        <v>131</v>
      </c>
      <c r="B99" s="71" t="s">
        <v>56</v>
      </c>
      <c r="C99" s="35"/>
      <c r="D99" s="100"/>
      <c r="E99" s="34">
        <v>21742.09</v>
      </c>
      <c r="F99" s="35"/>
      <c r="G99" s="36"/>
      <c r="H99" s="13">
        <v>4492.5</v>
      </c>
      <c r="I99" s="14">
        <v>0</v>
      </c>
    </row>
    <row r="100" spans="1:9" s="20" customFormat="1" ht="15" x14ac:dyDescent="0.2">
      <c r="A100" s="72" t="s">
        <v>57</v>
      </c>
      <c r="B100" s="70"/>
      <c r="C100" s="35"/>
      <c r="D100" s="24" t="s">
        <v>165</v>
      </c>
      <c r="E100" s="24">
        <f>E101</f>
        <v>1208.01</v>
      </c>
      <c r="F100" s="24">
        <f>E100/H100</f>
        <v>0.27</v>
      </c>
      <c r="G100" s="25">
        <f>F100/12</f>
        <v>0.02</v>
      </c>
      <c r="H100" s="13">
        <v>4492.5</v>
      </c>
      <c r="I100" s="14">
        <v>0.13</v>
      </c>
    </row>
    <row r="101" spans="1:9" s="20" customFormat="1" ht="20.25" customHeight="1" x14ac:dyDescent="0.2">
      <c r="A101" s="76" t="s">
        <v>58</v>
      </c>
      <c r="B101" s="70" t="s">
        <v>32</v>
      </c>
      <c r="C101" s="35"/>
      <c r="D101" s="34"/>
      <c r="E101" s="34">
        <v>1208.01</v>
      </c>
      <c r="F101" s="35"/>
      <c r="G101" s="36"/>
      <c r="H101" s="13">
        <v>4492.5</v>
      </c>
      <c r="I101" s="14">
        <v>0.02</v>
      </c>
    </row>
    <row r="102" spans="1:9" s="13" customFormat="1" ht="30" x14ac:dyDescent="0.2">
      <c r="A102" s="72" t="s">
        <v>59</v>
      </c>
      <c r="B102" s="73"/>
      <c r="C102" s="24"/>
      <c r="D102" s="24" t="s">
        <v>166</v>
      </c>
      <c r="E102" s="24">
        <f>E103+E104</f>
        <v>43502.58</v>
      </c>
      <c r="F102" s="24">
        <f>E102/H102</f>
        <v>9.68</v>
      </c>
      <c r="G102" s="25">
        <f>F102/12</f>
        <v>0.81</v>
      </c>
      <c r="H102" s="13">
        <v>4492.5</v>
      </c>
      <c r="I102" s="14">
        <v>0.35</v>
      </c>
    </row>
    <row r="103" spans="1:9" s="20" customFormat="1" ht="46.5" customHeight="1" x14ac:dyDescent="0.2">
      <c r="A103" s="93" t="s">
        <v>132</v>
      </c>
      <c r="B103" s="71" t="s">
        <v>34</v>
      </c>
      <c r="C103" s="35"/>
      <c r="D103" s="34"/>
      <c r="E103" s="34">
        <v>24686.639999999999</v>
      </c>
      <c r="F103" s="35"/>
      <c r="G103" s="36"/>
      <c r="H103" s="13">
        <v>4492.5</v>
      </c>
      <c r="I103" s="14">
        <v>0.02</v>
      </c>
    </row>
    <row r="104" spans="1:9" s="20" customFormat="1" ht="25.5" x14ac:dyDescent="0.2">
      <c r="A104" s="93" t="s">
        <v>169</v>
      </c>
      <c r="B104" s="71" t="s">
        <v>56</v>
      </c>
      <c r="C104" s="35" t="e">
        <f>#REF!*12</f>
        <v>#REF!</v>
      </c>
      <c r="D104" s="34"/>
      <c r="E104" s="34">
        <v>18815.939999999999</v>
      </c>
      <c r="F104" s="35"/>
      <c r="G104" s="36"/>
      <c r="H104" s="13">
        <v>4492.5</v>
      </c>
      <c r="I104" s="14">
        <v>0.33</v>
      </c>
    </row>
    <row r="105" spans="1:9" s="13" customFormat="1" ht="15" x14ac:dyDescent="0.2">
      <c r="A105" s="72" t="s">
        <v>60</v>
      </c>
      <c r="B105" s="73"/>
      <c r="C105" s="24"/>
      <c r="D105" s="24" t="s">
        <v>167</v>
      </c>
      <c r="E105" s="24">
        <f>E106+E107</f>
        <v>24241.93</v>
      </c>
      <c r="F105" s="24">
        <f>E105/H105</f>
        <v>5.4</v>
      </c>
      <c r="G105" s="25">
        <f>F105/12</f>
        <v>0.45</v>
      </c>
      <c r="H105" s="13">
        <v>4492.5</v>
      </c>
      <c r="I105" s="14">
        <v>0.27</v>
      </c>
    </row>
    <row r="106" spans="1:9" s="20" customFormat="1" ht="15" x14ac:dyDescent="0.2">
      <c r="A106" s="76" t="s">
        <v>61</v>
      </c>
      <c r="B106" s="70" t="s">
        <v>43</v>
      </c>
      <c r="C106" s="35"/>
      <c r="D106" s="34"/>
      <c r="E106" s="34">
        <v>19086.96</v>
      </c>
      <c r="F106" s="35"/>
      <c r="G106" s="36"/>
      <c r="H106" s="13">
        <v>4492.5</v>
      </c>
      <c r="I106" s="14">
        <v>0.2</v>
      </c>
    </row>
    <row r="107" spans="1:9" s="20" customFormat="1" ht="21" customHeight="1" thickBot="1" x14ac:dyDescent="0.25">
      <c r="A107" s="76" t="s">
        <v>62</v>
      </c>
      <c r="B107" s="70" t="s">
        <v>43</v>
      </c>
      <c r="C107" s="35"/>
      <c r="D107" s="34"/>
      <c r="E107" s="34">
        <v>5154.97</v>
      </c>
      <c r="F107" s="35"/>
      <c r="G107" s="36"/>
      <c r="H107" s="13">
        <v>4492.5</v>
      </c>
      <c r="I107" s="14">
        <v>0.06</v>
      </c>
    </row>
    <row r="108" spans="1:9" s="13" customFormat="1" ht="121.5" customHeight="1" thickBot="1" x14ac:dyDescent="0.25">
      <c r="A108" s="97" t="s">
        <v>168</v>
      </c>
      <c r="B108" s="73" t="s">
        <v>18</v>
      </c>
      <c r="C108" s="40" t="e">
        <f>#REF!*12</f>
        <v>#REF!</v>
      </c>
      <c r="D108" s="40"/>
      <c r="E108" s="40">
        <f>F108*H108</f>
        <v>104046.3</v>
      </c>
      <c r="F108" s="40">
        <f>12*G108</f>
        <v>23.16</v>
      </c>
      <c r="G108" s="65">
        <v>1.93</v>
      </c>
      <c r="H108" s="13">
        <v>4492.5</v>
      </c>
      <c r="I108" s="14">
        <v>0.3</v>
      </c>
    </row>
    <row r="109" spans="1:9" s="31" customFormat="1" ht="27" customHeight="1" thickBot="1" x14ac:dyDescent="0.45">
      <c r="A109" s="78" t="s">
        <v>63</v>
      </c>
      <c r="B109" s="79" t="s">
        <v>15</v>
      </c>
      <c r="C109" s="40"/>
      <c r="D109" s="89"/>
      <c r="E109" s="39">
        <f>F109*H109</f>
        <v>102429</v>
      </c>
      <c r="F109" s="40">
        <f>12*G109</f>
        <v>22.8</v>
      </c>
      <c r="G109" s="41">
        <v>1.9</v>
      </c>
      <c r="H109" s="13">
        <v>4492.5</v>
      </c>
    </row>
    <row r="110" spans="1:9" s="13" customFormat="1" ht="27" customHeight="1" thickBot="1" x14ac:dyDescent="0.25">
      <c r="A110" s="80" t="s">
        <v>64</v>
      </c>
      <c r="B110" s="81"/>
      <c r="C110" s="45" t="e">
        <f>#REF!*12</f>
        <v>#REF!</v>
      </c>
      <c r="D110" s="45"/>
      <c r="E110" s="45">
        <f>E109+E108+E105+E102+E100+E93+E88+E77+E63+E62+E61+E60+E50+E48+E47+E46+E40+E39+E38+E27+E14</f>
        <v>930038.9</v>
      </c>
      <c r="F110" s="45">
        <f>F109+F108+F105+F102+F100+F93+F88+F77+F63+F62+F61+F60+F50+F48+F47+F46+F40+F39+F38+F27+F14</f>
        <v>207.02</v>
      </c>
      <c r="G110" s="45">
        <f>G109+G108+G105+G102+G100+G93+G88+G77+G63+G62+G61+G60+G50+G48+G47+G46+G40+G39+G38+G27+G14</f>
        <v>17.25</v>
      </c>
      <c r="H110" s="13">
        <v>4492.5</v>
      </c>
      <c r="I110" s="14"/>
    </row>
    <row r="111" spans="1:9" s="49" customFormat="1" ht="15" x14ac:dyDescent="0.2">
      <c r="A111" s="82"/>
      <c r="B111" s="50"/>
      <c r="C111" s="50"/>
      <c r="D111" s="50"/>
      <c r="E111" s="50"/>
      <c r="F111" s="50"/>
      <c r="G111" s="50"/>
      <c r="H111" s="13">
        <v>4492.5</v>
      </c>
      <c r="I111" s="51"/>
    </row>
    <row r="112" spans="1:9" s="49" customFormat="1" ht="15" x14ac:dyDescent="0.2">
      <c r="A112" s="82"/>
      <c r="B112" s="50"/>
      <c r="C112" s="50"/>
      <c r="D112" s="50"/>
      <c r="E112" s="50"/>
      <c r="F112" s="50"/>
      <c r="G112" s="50"/>
      <c r="H112" s="13">
        <v>4492.5</v>
      </c>
      <c r="I112" s="51"/>
    </row>
    <row r="113" spans="1:9" s="49" customFormat="1" ht="15.75" thickBot="1" x14ac:dyDescent="0.25">
      <c r="A113" s="82"/>
      <c r="B113" s="50"/>
      <c r="C113" s="50"/>
      <c r="D113" s="50"/>
      <c r="E113" s="50"/>
      <c r="F113" s="50"/>
      <c r="G113" s="50"/>
      <c r="H113" s="13">
        <v>4492.5</v>
      </c>
      <c r="I113" s="51"/>
    </row>
    <row r="114" spans="1:9" s="13" customFormat="1" ht="30.75" thickBot="1" x14ac:dyDescent="0.25">
      <c r="A114" s="83" t="s">
        <v>65</v>
      </c>
      <c r="B114" s="81"/>
      <c r="C114" s="45" t="e">
        <f>#REF!*12</f>
        <v>#REF!</v>
      </c>
      <c r="D114" s="90"/>
      <c r="E114" s="52">
        <f>E115+E116+E117+E118+E119+E120+E121+E122</f>
        <v>255235.07</v>
      </c>
      <c r="F114" s="52">
        <f t="shared" ref="F114:G114" si="5">F115+F116+F117+F118+F119+F120+F121+F122</f>
        <v>56.82</v>
      </c>
      <c r="G114" s="52">
        <f t="shared" si="5"/>
        <v>4.75</v>
      </c>
      <c r="H114" s="13">
        <v>4492.5</v>
      </c>
      <c r="I114" s="14"/>
    </row>
    <row r="115" spans="1:9" s="20" customFormat="1" ht="18" customHeight="1" x14ac:dyDescent="0.2">
      <c r="A115" s="76" t="s">
        <v>170</v>
      </c>
      <c r="B115" s="70"/>
      <c r="C115" s="35"/>
      <c r="D115" s="34"/>
      <c r="E115" s="34">
        <v>129226.79</v>
      </c>
      <c r="F115" s="35">
        <f>E115/H115</f>
        <v>28.77</v>
      </c>
      <c r="G115" s="36">
        <f>F115/12</f>
        <v>2.4</v>
      </c>
      <c r="H115" s="13">
        <v>4492.5</v>
      </c>
      <c r="I115" s="14"/>
    </row>
    <row r="116" spans="1:9" s="20" customFormat="1" ht="18" customHeight="1" x14ac:dyDescent="0.2">
      <c r="A116" s="76" t="s">
        <v>142</v>
      </c>
      <c r="B116" s="70"/>
      <c r="C116" s="35"/>
      <c r="D116" s="34"/>
      <c r="E116" s="34">
        <v>12846.93</v>
      </c>
      <c r="F116" s="35">
        <f t="shared" ref="F116:F122" si="6">E116/H116</f>
        <v>2.86</v>
      </c>
      <c r="G116" s="36">
        <f t="shared" ref="G116:G122" si="7">F116/12</f>
        <v>0.24</v>
      </c>
      <c r="H116" s="13">
        <v>4492.5</v>
      </c>
      <c r="I116" s="14"/>
    </row>
    <row r="117" spans="1:9" s="20" customFormat="1" ht="17.25" customHeight="1" x14ac:dyDescent="0.2">
      <c r="A117" s="76" t="s">
        <v>171</v>
      </c>
      <c r="B117" s="70"/>
      <c r="C117" s="35"/>
      <c r="D117" s="34"/>
      <c r="E117" s="34">
        <v>3069.09</v>
      </c>
      <c r="F117" s="35">
        <f t="shared" si="6"/>
        <v>0.68</v>
      </c>
      <c r="G117" s="36">
        <f t="shared" si="7"/>
        <v>0.06</v>
      </c>
      <c r="H117" s="13">
        <v>4492.5</v>
      </c>
      <c r="I117" s="14"/>
    </row>
    <row r="118" spans="1:9" s="20" customFormat="1" ht="18.75" customHeight="1" x14ac:dyDescent="0.2">
      <c r="A118" s="76" t="s">
        <v>144</v>
      </c>
      <c r="B118" s="70"/>
      <c r="C118" s="35"/>
      <c r="D118" s="34"/>
      <c r="E118" s="34">
        <v>28376.36</v>
      </c>
      <c r="F118" s="35">
        <f t="shared" si="6"/>
        <v>6.32</v>
      </c>
      <c r="G118" s="36">
        <f t="shared" si="7"/>
        <v>0.53</v>
      </c>
      <c r="H118" s="13">
        <v>4492.5</v>
      </c>
      <c r="I118" s="14"/>
    </row>
    <row r="119" spans="1:9" s="20" customFormat="1" ht="15" x14ac:dyDescent="0.2">
      <c r="A119" s="76" t="s">
        <v>145</v>
      </c>
      <c r="B119" s="70"/>
      <c r="C119" s="35"/>
      <c r="D119" s="34"/>
      <c r="E119" s="34">
        <v>18775.689999999999</v>
      </c>
      <c r="F119" s="35">
        <f t="shared" si="6"/>
        <v>4.18</v>
      </c>
      <c r="G119" s="36">
        <f t="shared" si="7"/>
        <v>0.35</v>
      </c>
      <c r="H119" s="13">
        <v>4492.5</v>
      </c>
      <c r="I119" s="14"/>
    </row>
    <row r="120" spans="1:9" s="20" customFormat="1" ht="15" x14ac:dyDescent="0.2">
      <c r="A120" s="76" t="s">
        <v>147</v>
      </c>
      <c r="B120" s="70"/>
      <c r="C120" s="35"/>
      <c r="D120" s="34"/>
      <c r="E120" s="34">
        <v>10008.99</v>
      </c>
      <c r="F120" s="35">
        <f t="shared" si="6"/>
        <v>2.23</v>
      </c>
      <c r="G120" s="36">
        <f t="shared" si="7"/>
        <v>0.19</v>
      </c>
      <c r="H120" s="13">
        <v>4492.5</v>
      </c>
      <c r="I120" s="14"/>
    </row>
    <row r="121" spans="1:9" s="20" customFormat="1" ht="15" x14ac:dyDescent="0.2">
      <c r="A121" s="94" t="s">
        <v>150</v>
      </c>
      <c r="B121" s="70"/>
      <c r="C121" s="35"/>
      <c r="D121" s="34"/>
      <c r="E121" s="34">
        <v>4978.99</v>
      </c>
      <c r="F121" s="35">
        <f t="shared" si="6"/>
        <v>1.1100000000000001</v>
      </c>
      <c r="G121" s="36">
        <f t="shared" si="7"/>
        <v>0.09</v>
      </c>
      <c r="H121" s="13">
        <v>4492.5</v>
      </c>
      <c r="I121" s="13"/>
    </row>
    <row r="122" spans="1:9" s="20" customFormat="1" ht="15" x14ac:dyDescent="0.2">
      <c r="A122" s="94" t="s">
        <v>151</v>
      </c>
      <c r="B122" s="70"/>
      <c r="C122" s="35"/>
      <c r="D122" s="34"/>
      <c r="E122" s="34">
        <v>47952.23</v>
      </c>
      <c r="F122" s="35">
        <f t="shared" si="6"/>
        <v>10.67</v>
      </c>
      <c r="G122" s="36">
        <f t="shared" si="7"/>
        <v>0.89</v>
      </c>
      <c r="H122" s="13">
        <v>4492.5</v>
      </c>
      <c r="I122" s="13"/>
    </row>
    <row r="123" spans="1:9" s="49" customFormat="1" ht="15" x14ac:dyDescent="0.2">
      <c r="A123" s="48"/>
      <c r="E123" s="50"/>
      <c r="F123" s="50"/>
      <c r="G123" s="50"/>
      <c r="H123" s="13"/>
      <c r="I123" s="51"/>
    </row>
    <row r="124" spans="1:9" s="49" customFormat="1" ht="15.75" thickBot="1" x14ac:dyDescent="0.25">
      <c r="A124" s="48"/>
      <c r="E124" s="50"/>
      <c r="F124" s="50"/>
      <c r="G124" s="50"/>
      <c r="H124" s="13"/>
      <c r="I124" s="51"/>
    </row>
    <row r="125" spans="1:9" s="49" customFormat="1" ht="29.25" customHeight="1" thickBot="1" x14ac:dyDescent="0.25">
      <c r="A125" s="42" t="s">
        <v>172</v>
      </c>
      <c r="B125" s="43"/>
      <c r="C125" s="44" t="e">
        <f>#REF!*12</f>
        <v>#REF!</v>
      </c>
      <c r="D125" s="44"/>
      <c r="E125" s="45">
        <f>E110+E114</f>
        <v>1185273.97</v>
      </c>
      <c r="F125" s="45">
        <f>F110+F114</f>
        <v>263.83999999999997</v>
      </c>
      <c r="G125" s="52">
        <f>G110+G114</f>
        <v>22</v>
      </c>
      <c r="H125" s="13"/>
      <c r="I125" s="51"/>
    </row>
    <row r="126" spans="1:9" s="49" customFormat="1" ht="23.25" customHeight="1" x14ac:dyDescent="0.2">
      <c r="A126" s="53"/>
      <c r="B126" s="54"/>
      <c r="C126" s="55"/>
      <c r="D126" s="55"/>
      <c r="E126" s="99"/>
      <c r="F126" s="99"/>
      <c r="G126" s="99"/>
      <c r="H126" s="13"/>
      <c r="I126" s="51"/>
    </row>
    <row r="127" spans="1:9" s="49" customFormat="1" ht="22.5" customHeight="1" x14ac:dyDescent="0.2">
      <c r="A127" s="53"/>
      <c r="B127" s="54"/>
      <c r="C127" s="55"/>
      <c r="D127" s="55"/>
      <c r="E127" s="99"/>
      <c r="F127" s="99"/>
      <c r="G127" s="99"/>
      <c r="H127" s="13"/>
      <c r="I127" s="51"/>
    </row>
    <row r="128" spans="1:9" s="49" customFormat="1" x14ac:dyDescent="0.2">
      <c r="A128" s="48"/>
      <c r="I128" s="51"/>
    </row>
    <row r="129" spans="1:9" s="49" customFormat="1" x14ac:dyDescent="0.2">
      <c r="A129" s="48"/>
      <c r="I129" s="51"/>
    </row>
    <row r="130" spans="1:9" s="49" customFormat="1" ht="37.5" x14ac:dyDescent="0.2">
      <c r="A130" s="103" t="s">
        <v>174</v>
      </c>
      <c r="B130" s="104" t="s">
        <v>10</v>
      </c>
      <c r="C130" s="105" t="s">
        <v>175</v>
      </c>
      <c r="D130" s="105" t="s">
        <v>175</v>
      </c>
      <c r="E130" s="106"/>
      <c r="F130" s="107"/>
      <c r="G130" s="108">
        <v>50</v>
      </c>
      <c r="I130" s="51"/>
    </row>
    <row r="131" spans="1:9" s="59" customFormat="1" ht="18.75" x14ac:dyDescent="0.4">
      <c r="A131" s="56"/>
      <c r="B131" s="57"/>
      <c r="C131" s="58"/>
      <c r="D131" s="58"/>
      <c r="E131" s="58"/>
      <c r="F131" s="58"/>
      <c r="G131" s="58"/>
      <c r="I131" s="60"/>
    </row>
    <row r="132" spans="1:9" s="47" customFormat="1" ht="19.5" x14ac:dyDescent="0.2">
      <c r="A132" s="61"/>
      <c r="B132" s="62"/>
      <c r="C132" s="63"/>
      <c r="D132" s="63"/>
      <c r="E132" s="63"/>
      <c r="F132" s="63"/>
      <c r="G132" s="63"/>
      <c r="I132" s="46"/>
    </row>
    <row r="133" spans="1:9" s="49" customFormat="1" ht="14.25" x14ac:dyDescent="0.2">
      <c r="A133" s="109" t="s">
        <v>66</v>
      </c>
      <c r="B133" s="109"/>
      <c r="C133" s="109"/>
      <c r="D133" s="109"/>
      <c r="E133" s="109"/>
      <c r="I133" s="51"/>
    </row>
    <row r="134" spans="1:9" s="49" customFormat="1" x14ac:dyDescent="0.2">
      <c r="I134" s="51"/>
    </row>
    <row r="135" spans="1:9" s="49" customFormat="1" x14ac:dyDescent="0.2">
      <c r="A135" s="48" t="s">
        <v>67</v>
      </c>
      <c r="I135" s="51"/>
    </row>
    <row r="136" spans="1:9" s="49" customFormat="1" x14ac:dyDescent="0.2">
      <c r="I136" s="51"/>
    </row>
    <row r="137" spans="1:9" s="49" customFormat="1" x14ac:dyDescent="0.2">
      <c r="I137" s="51"/>
    </row>
    <row r="138" spans="1:9" s="49" customFormat="1" x14ac:dyDescent="0.2">
      <c r="I138" s="51"/>
    </row>
    <row r="139" spans="1:9" s="49" customFormat="1" x14ac:dyDescent="0.2">
      <c r="I139" s="51"/>
    </row>
    <row r="140" spans="1:9" s="49" customFormat="1" x14ac:dyDescent="0.2">
      <c r="I140" s="51"/>
    </row>
    <row r="141" spans="1:9" s="49" customFormat="1" x14ac:dyDescent="0.2">
      <c r="I141" s="51"/>
    </row>
    <row r="142" spans="1:9" s="49" customFormat="1" x14ac:dyDescent="0.2">
      <c r="I142" s="51"/>
    </row>
    <row r="143" spans="1:9" s="49" customFormat="1" x14ac:dyDescent="0.2">
      <c r="I143" s="51"/>
    </row>
    <row r="144" spans="1:9" s="49" customFormat="1" x14ac:dyDescent="0.2">
      <c r="I144" s="51"/>
    </row>
    <row r="145" spans="9:9" s="49" customFormat="1" x14ac:dyDescent="0.2">
      <c r="I145" s="51"/>
    </row>
    <row r="146" spans="9:9" s="49" customFormat="1" x14ac:dyDescent="0.2">
      <c r="I146" s="51"/>
    </row>
    <row r="147" spans="9:9" s="49" customFormat="1" x14ac:dyDescent="0.2">
      <c r="I147" s="51"/>
    </row>
    <row r="148" spans="9:9" s="49" customFormat="1" x14ac:dyDescent="0.2">
      <c r="I148" s="51"/>
    </row>
    <row r="149" spans="9:9" s="49" customFormat="1" x14ac:dyDescent="0.2">
      <c r="I149" s="51"/>
    </row>
    <row r="150" spans="9:9" s="49" customFormat="1" x14ac:dyDescent="0.2">
      <c r="I150" s="51"/>
    </row>
    <row r="151" spans="9:9" s="49" customFormat="1" x14ac:dyDescent="0.2">
      <c r="I151" s="51"/>
    </row>
    <row r="152" spans="9:9" s="49" customFormat="1" x14ac:dyDescent="0.2">
      <c r="I152" s="51"/>
    </row>
    <row r="153" spans="9:9" s="49" customFormat="1" x14ac:dyDescent="0.2">
      <c r="I153" s="51"/>
    </row>
  </sheetData>
  <mergeCells count="12">
    <mergeCell ref="A133:E133"/>
    <mergeCell ref="A1:G1"/>
    <mergeCell ref="B2:G2"/>
    <mergeCell ref="B3:G3"/>
    <mergeCell ref="B4:G4"/>
    <mergeCell ref="A5:G5"/>
    <mergeCell ref="A6:G6"/>
    <mergeCell ref="A7:G7"/>
    <mergeCell ref="A8:G8"/>
    <mergeCell ref="A9:G9"/>
    <mergeCell ref="A10:G10"/>
    <mergeCell ref="A13:G13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2016-04-20T10:42:44Z</cp:lastPrinted>
  <dcterms:created xsi:type="dcterms:W3CDTF">2014-01-27T09:36:37Z</dcterms:created>
  <dcterms:modified xsi:type="dcterms:W3CDTF">2016-04-20T10:43:21Z</dcterms:modified>
</cp:coreProperties>
</file>